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00" windowWidth="15375" windowHeight="3030"/>
  </bookViews>
  <sheets>
    <sheet name="Listado2014" sheetId="1" r:id="rId1"/>
    <sheet name="Desproteger" sheetId="3" r:id="rId2"/>
    <sheet name="Resumen" sheetId="4" r:id="rId3"/>
    <sheet name="Dias-respuesta x mes" sheetId="5" r:id="rId4"/>
    <sheet name="Areas" sheetId="6" r:id="rId5"/>
    <sheet name="Hoja1" sheetId="7" r:id="rId6"/>
  </sheets>
  <calcPr calcId="145621"/>
  <pivotCaches>
    <pivotCache cacheId="0" r:id="rId7"/>
  </pivotCaches>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2" i="1"/>
  <c r="F14" i="4"/>
  <c r="E18" i="4"/>
  <c r="E17" i="4"/>
  <c r="E16" i="4"/>
  <c r="E15" i="4"/>
  <c r="E14" i="4"/>
  <c r="E13" i="4"/>
  <c r="E12" i="4"/>
  <c r="E11" i="4"/>
  <c r="E10" i="4"/>
  <c r="E9" i="4"/>
  <c r="E8" i="4"/>
  <c r="E19" i="4" l="1"/>
  <c r="Q47" i="5" l="1"/>
  <c r="P47" i="5"/>
  <c r="P48" i="5" s="1"/>
  <c r="O47" i="5"/>
  <c r="N47" i="5"/>
  <c r="Q44" i="5"/>
  <c r="P44" i="5"/>
  <c r="O44" i="5"/>
  <c r="M47" i="5"/>
  <c r="L47" i="5"/>
  <c r="L48" i="5" s="1"/>
  <c r="K47" i="5"/>
  <c r="K48" i="5" s="1"/>
  <c r="J47" i="5"/>
  <c r="I47" i="5"/>
  <c r="H47" i="5"/>
  <c r="G47" i="5"/>
  <c r="F47" i="5"/>
  <c r="F48" i="5" s="1"/>
  <c r="E47" i="5"/>
  <c r="E48" i="5" s="1"/>
  <c r="E44" i="5" l="1"/>
  <c r="E45" i="5" s="1"/>
  <c r="F44" i="5"/>
  <c r="F45" i="5" s="1"/>
  <c r="G44" i="5"/>
  <c r="H44" i="5"/>
  <c r="I44" i="5"/>
  <c r="J44" i="5"/>
  <c r="K44" i="5"/>
  <c r="K45" i="5" s="1"/>
  <c r="L44" i="5"/>
  <c r="L45" i="5" s="1"/>
  <c r="M44" i="5"/>
  <c r="N44" i="5"/>
  <c r="P45" i="5"/>
  <c r="O41" i="5"/>
  <c r="Q41" i="5"/>
  <c r="P41" i="5"/>
  <c r="P42" i="5" s="1"/>
  <c r="N41" i="5"/>
  <c r="M41" i="5"/>
  <c r="L41" i="5"/>
  <c r="K41" i="5"/>
  <c r="K42" i="5" s="1"/>
  <c r="J41" i="5"/>
  <c r="I41" i="5"/>
  <c r="I42" i="5" s="1"/>
  <c r="H41" i="5"/>
  <c r="G41" i="5"/>
  <c r="G42" i="5" s="1"/>
  <c r="F41" i="5"/>
  <c r="E41" i="5"/>
  <c r="E42" i="5" s="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5"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Q48" i="5" s="1"/>
  <c r="H384" i="1"/>
  <c r="H385" i="1"/>
  <c r="H386" i="1"/>
  <c r="H387" i="1"/>
  <c r="H388" i="1"/>
  <c r="H389" i="1"/>
  <c r="H390" i="1"/>
  <c r="H391" i="1"/>
  <c r="H392" i="1"/>
  <c r="H393" i="1"/>
  <c r="H394" i="1"/>
  <c r="H395" i="1"/>
  <c r="H396" i="1"/>
  <c r="H397" i="1"/>
  <c r="H398" i="1"/>
  <c r="H399" i="1"/>
  <c r="H400" i="1"/>
  <c r="Q42" i="5" s="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8" i="1"/>
  <c r="H479" i="1"/>
  <c r="H480" i="1"/>
  <c r="H481" i="1"/>
  <c r="H482" i="1"/>
  <c r="H483" i="1"/>
  <c r="H484" i="1"/>
  <c r="H485" i="1"/>
  <c r="H486" i="1"/>
  <c r="H487" i="1"/>
  <c r="H488" i="1"/>
  <c r="H489" i="1"/>
  <c r="H490" i="1"/>
  <c r="H491" i="1"/>
  <c r="H492" i="1"/>
  <c r="H493" i="1"/>
  <c r="H494" i="1"/>
  <c r="H495" i="1"/>
  <c r="H496" i="1"/>
  <c r="H497" i="1"/>
  <c r="H499" i="1"/>
  <c r="H500" i="1"/>
  <c r="H501" i="1"/>
  <c r="H502" i="1"/>
  <c r="H503" i="1"/>
  <c r="H504" i="1"/>
  <c r="H505" i="1"/>
  <c r="H506" i="1"/>
  <c r="H507" i="1"/>
  <c r="H508" i="1"/>
  <c r="H509" i="1"/>
  <c r="H510" i="1"/>
  <c r="H511" i="1"/>
  <c r="H512" i="1"/>
  <c r="H513" i="1"/>
  <c r="H514" i="1"/>
  <c r="H516" i="1"/>
  <c r="H517" i="1"/>
  <c r="H520" i="1"/>
  <c r="H521" i="1"/>
  <c r="H522" i="1"/>
  <c r="H523" i="1"/>
  <c r="H524" i="1"/>
  <c r="H525" i="1"/>
  <c r="H526" i="1"/>
  <c r="H527" i="1"/>
  <c r="H528" i="1"/>
  <c r="H529" i="1"/>
  <c r="H530" i="1"/>
  <c r="H531" i="1"/>
  <c r="H532" i="1"/>
  <c r="H533" i="1"/>
  <c r="H534" i="1"/>
  <c r="H535" i="1"/>
  <c r="H537" i="1"/>
  <c r="H538" i="1"/>
  <c r="H539" i="1"/>
  <c r="H540" i="1"/>
  <c r="H541" i="1"/>
  <c r="H542" i="1"/>
  <c r="H543" i="1"/>
  <c r="H544" i="1"/>
  <c r="H545" i="1"/>
  <c r="H546" i="1"/>
  <c r="H547" i="1"/>
  <c r="H549" i="1"/>
  <c r="H550" i="1"/>
  <c r="H551" i="1"/>
  <c r="H552"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2" i="1"/>
  <c r="H593" i="1"/>
  <c r="H594" i="1"/>
  <c r="H595" i="1"/>
  <c r="H596" i="1"/>
  <c r="H597" i="1"/>
  <c r="H598" i="1"/>
  <c r="H599" i="1"/>
  <c r="H600" i="1"/>
  <c r="H601" i="1"/>
  <c r="H602" i="1"/>
  <c r="H603" i="1"/>
  <c r="H604" i="1"/>
  <c r="H605" i="1"/>
  <c r="L42" i="5"/>
  <c r="J42" i="5" l="1"/>
  <c r="N42" i="5"/>
  <c r="Q45" i="5"/>
  <c r="G45" i="5"/>
  <c r="F42" i="5"/>
  <c r="J45" i="5"/>
  <c r="J48" i="5"/>
  <c r="D11" i="5"/>
  <c r="D12" i="5"/>
  <c r="M48" i="5"/>
  <c r="I45" i="5"/>
  <c r="N48" i="5"/>
  <c r="O48" i="5"/>
  <c r="H48" i="5"/>
  <c r="G48" i="5"/>
  <c r="H42" i="5"/>
  <c r="I48" i="5"/>
  <c r="D13" i="5"/>
  <c r="C13" i="5"/>
  <c r="C11" i="5"/>
  <c r="H45" i="5"/>
  <c r="C12" i="5"/>
  <c r="M45" i="5"/>
  <c r="N45" i="5"/>
  <c r="O45" i="5"/>
  <c r="O42" i="5"/>
  <c r="M42" i="5"/>
  <c r="E23" i="5" l="1"/>
  <c r="E24" i="5" s="1"/>
  <c r="Q38" i="5"/>
  <c r="P38" i="5"/>
  <c r="O38" i="5"/>
  <c r="O39" i="5" s="1"/>
  <c r="N38" i="5"/>
  <c r="M38" i="5"/>
  <c r="L38" i="5"/>
  <c r="L39" i="5" s="1"/>
  <c r="K38" i="5"/>
  <c r="K39" i="5" s="1"/>
  <c r="J38" i="5"/>
  <c r="J39" i="5" s="1"/>
  <c r="I38" i="5"/>
  <c r="I39" i="5" s="1"/>
  <c r="H38" i="5"/>
  <c r="G38" i="5"/>
  <c r="F38" i="5"/>
  <c r="F39" i="5" s="1"/>
  <c r="E38" i="5"/>
  <c r="E39" i="5" s="1"/>
  <c r="Q35" i="5"/>
  <c r="P35" i="5"/>
  <c r="P36" i="5" s="1"/>
  <c r="O35" i="5"/>
  <c r="N35" i="5"/>
  <c r="M35" i="5"/>
  <c r="L35" i="5"/>
  <c r="K35" i="5"/>
  <c r="K36" i="5" s="1"/>
  <c r="J35" i="5"/>
  <c r="J36" i="5" s="1"/>
  <c r="I35" i="5"/>
  <c r="I36" i="5" s="1"/>
  <c r="H35" i="5"/>
  <c r="G35" i="5"/>
  <c r="F35" i="5"/>
  <c r="F36" i="5" s="1"/>
  <c r="E35" i="5"/>
  <c r="E36" i="5" s="1"/>
  <c r="Q32" i="5" l="1"/>
  <c r="P32" i="5"/>
  <c r="P33" i="5" s="1"/>
  <c r="O32" i="5"/>
  <c r="N32" i="5"/>
  <c r="M32" i="5"/>
  <c r="L32" i="5"/>
  <c r="K32" i="5"/>
  <c r="J32" i="5"/>
  <c r="J33" i="5" s="1"/>
  <c r="I32" i="5"/>
  <c r="I33" i="5" s="1"/>
  <c r="H32" i="5"/>
  <c r="G32" i="5"/>
  <c r="G33" i="5" s="1"/>
  <c r="F32" i="5"/>
  <c r="F33" i="5" s="1"/>
  <c r="E32" i="5"/>
  <c r="E33" i="5" s="1"/>
  <c r="Q29" i="5"/>
  <c r="Q30" i="5" s="1"/>
  <c r="P29" i="5"/>
  <c r="P30" i="5" s="1"/>
  <c r="O29" i="5"/>
  <c r="O30" i="5" s="1"/>
  <c r="N29" i="5"/>
  <c r="M29" i="5"/>
  <c r="L29" i="5"/>
  <c r="L30" i="5" s="1"/>
  <c r="K29" i="5"/>
  <c r="K30" i="5" s="1"/>
  <c r="J29" i="5"/>
  <c r="J30" i="5" s="1"/>
  <c r="I29" i="5"/>
  <c r="I30" i="5" s="1"/>
  <c r="H29" i="5"/>
  <c r="G29" i="5"/>
  <c r="G30" i="5" s="1"/>
  <c r="F29" i="5"/>
  <c r="F30" i="5" s="1"/>
  <c r="E29" i="5"/>
  <c r="E30" i="5" s="1"/>
  <c r="Q26" i="5" l="1"/>
  <c r="P26" i="5"/>
  <c r="P27" i="5" s="1"/>
  <c r="O26" i="5"/>
  <c r="N26" i="5"/>
  <c r="M26" i="5"/>
  <c r="L26" i="5"/>
  <c r="L27" i="5" s="1"/>
  <c r="K26" i="5"/>
  <c r="J26" i="5"/>
  <c r="J27" i="5" s="1"/>
  <c r="I26" i="5"/>
  <c r="I27" i="5" s="1"/>
  <c r="H26" i="5"/>
  <c r="G26" i="5"/>
  <c r="F26" i="5"/>
  <c r="F27" i="5" s="1"/>
  <c r="E26" i="5"/>
  <c r="E27" i="5" s="1"/>
  <c r="Q23" i="5" l="1"/>
  <c r="Q24" i="5" s="1"/>
  <c r="P23" i="5"/>
  <c r="P24" i="5" s="1"/>
  <c r="O23" i="5"/>
  <c r="N23" i="5"/>
  <c r="M23" i="5"/>
  <c r="L23" i="5"/>
  <c r="K23" i="5"/>
  <c r="K24" i="5" s="1"/>
  <c r="J23" i="5"/>
  <c r="J24" i="5" s="1"/>
  <c r="I23" i="5"/>
  <c r="I24" i="5" s="1"/>
  <c r="H23" i="5"/>
  <c r="G23" i="5"/>
  <c r="F23" i="5"/>
  <c r="F24" i="5" s="1"/>
  <c r="B53" i="5"/>
  <c r="B50" i="5"/>
  <c r="B47" i="5"/>
  <c r="B44" i="5"/>
  <c r="B41" i="5"/>
  <c r="B38" i="5"/>
  <c r="B35" i="5"/>
  <c r="B32" i="5"/>
  <c r="B29" i="5"/>
  <c r="B26" i="5"/>
  <c r="P56" i="5"/>
  <c r="Q56" i="5"/>
  <c r="O56" i="5"/>
  <c r="L56" i="5"/>
  <c r="K56" i="5"/>
  <c r="J56" i="5"/>
  <c r="I56" i="5"/>
  <c r="G56" i="5"/>
  <c r="F56" i="5"/>
  <c r="N56" i="5"/>
  <c r="M56" i="5"/>
  <c r="H56" i="5"/>
  <c r="E56" i="5"/>
  <c r="Q20" i="5"/>
  <c r="P20" i="5"/>
  <c r="O20" i="5"/>
  <c r="M20" i="5"/>
  <c r="L20" i="5"/>
  <c r="L21" i="5" s="1"/>
  <c r="K20" i="5"/>
  <c r="K21" i="5" s="1"/>
  <c r="J20" i="5"/>
  <c r="J21" i="5" s="1"/>
  <c r="I20" i="5"/>
  <c r="I21" i="5" s="1"/>
  <c r="H20" i="5"/>
  <c r="G20" i="5"/>
  <c r="G21" i="5" s="1"/>
  <c r="F20" i="5"/>
  <c r="F21" i="5" s="1"/>
  <c r="N20" i="5"/>
  <c r="E20" i="5"/>
  <c r="E21" i="5" s="1"/>
  <c r="G62" i="5" l="1"/>
  <c r="G61" i="5"/>
  <c r="I62" i="5"/>
  <c r="J57" i="5"/>
  <c r="E57" i="5"/>
  <c r="E59" i="5"/>
  <c r="F57" i="5"/>
  <c r="B20" i="5"/>
  <c r="B56" i="5"/>
  <c r="H59" i="5" s="1"/>
  <c r="B23" i="5"/>
  <c r="J59" i="5" l="1"/>
  <c r="G63" i="5"/>
  <c r="B61" i="5"/>
  <c r="F59" i="5"/>
  <c r="I59" i="5"/>
  <c r="O59" i="5"/>
  <c r="M59" i="5"/>
  <c r="L59" i="5"/>
  <c r="N59" i="5"/>
  <c r="P59" i="5"/>
  <c r="K59" i="5"/>
  <c r="Q59" i="5"/>
  <c r="G59" i="5"/>
  <c r="D59" i="5" l="1"/>
  <c r="Q27" i="5" l="1"/>
  <c r="L33" i="5"/>
  <c r="K33" i="5"/>
  <c r="Q36" i="5"/>
  <c r="P39" i="5"/>
  <c r="Q39" i="5"/>
  <c r="I57" i="5"/>
  <c r="H2" i="1"/>
  <c r="N57" i="5" l="1"/>
  <c r="I61" i="5"/>
  <c r="Q33" i="5"/>
  <c r="O24" i="5"/>
  <c r="L36" i="5"/>
  <c r="M39" i="5"/>
  <c r="O36" i="5"/>
  <c r="N36" i="5"/>
  <c r="M33" i="5"/>
  <c r="H33" i="5"/>
  <c r="N39" i="5"/>
  <c r="G36" i="5"/>
  <c r="M36" i="5"/>
  <c r="O33" i="5"/>
  <c r="N33" i="5"/>
  <c r="G39" i="5"/>
  <c r="N30" i="5"/>
  <c r="M27" i="5"/>
  <c r="N27" i="5"/>
  <c r="G57" i="5"/>
  <c r="L24" i="5"/>
  <c r="L57" i="5"/>
  <c r="Q57" i="5"/>
  <c r="P57" i="5"/>
  <c r="M57" i="5"/>
  <c r="H39" i="5"/>
  <c r="H36" i="5"/>
  <c r="H30" i="5"/>
  <c r="M30" i="5"/>
  <c r="K27" i="5"/>
  <c r="K57" i="5"/>
  <c r="O27" i="5"/>
  <c r="O57" i="5"/>
  <c r="H57" i="5"/>
  <c r="G27" i="5"/>
  <c r="M24" i="5"/>
  <c r="N24" i="5"/>
  <c r="H27" i="5"/>
  <c r="H24" i="5"/>
  <c r="G24" i="5"/>
  <c r="C4" i="5"/>
  <c r="N21" i="5"/>
  <c r="D4" i="5"/>
  <c r="D9" i="5"/>
  <c r="D7" i="5"/>
  <c r="C7" i="5"/>
  <c r="C5" i="5"/>
  <c r="D5" i="5"/>
  <c r="Q21" i="5"/>
  <c r="P21" i="5"/>
  <c r="M21" i="5"/>
  <c r="D10" i="5"/>
  <c r="C10" i="5"/>
  <c r="C9" i="5"/>
  <c r="C8" i="5"/>
  <c r="D8" i="5"/>
  <c r="C6" i="5"/>
  <c r="D6" i="5"/>
  <c r="O21" i="5"/>
  <c r="H21" i="5"/>
  <c r="C16" i="5" l="1"/>
  <c r="C17" i="5"/>
  <c r="D16" i="5" l="1"/>
  <c r="D3" i="5" l="1"/>
  <c r="I63" i="5" s="1"/>
</calcChain>
</file>

<file path=xl/sharedStrings.xml><?xml version="1.0" encoding="utf-8"?>
<sst xmlns="http://schemas.openxmlformats.org/spreadsheetml/2006/main" count="6217" uniqueCount="2224">
  <si>
    <t>No. de solicitud</t>
  </si>
  <si>
    <t xml:space="preserve">Modalidad de entrega del solicitante. </t>
  </si>
  <si>
    <t>Asunto</t>
  </si>
  <si>
    <t>Fecha de ingreso.</t>
  </si>
  <si>
    <t>Fecha de respuesta.</t>
  </si>
  <si>
    <t>Estado de solicitud.</t>
  </si>
  <si>
    <t>Oficio Unidad de Enlace</t>
  </si>
  <si>
    <t>No. Oficio del Área a UE</t>
  </si>
  <si>
    <t>Forma de termino y/o resultado.</t>
  </si>
  <si>
    <t>Modo de ingreso</t>
  </si>
  <si>
    <t>Recursos de revisión</t>
  </si>
  <si>
    <t>Unidad de Enlace</t>
  </si>
  <si>
    <t>Dirección de Administración</t>
  </si>
  <si>
    <r>
      <t xml:space="preserve">Posicionar el cursor en la pestaña Listado2014, oprimir botón derecho, seleccionar la opción desproteger hoja, anotar la clave </t>
    </r>
    <r>
      <rPr>
        <b/>
        <sz val="11"/>
        <color theme="1"/>
        <rFont val="Calibri"/>
        <family val="2"/>
        <scheme val="minor"/>
      </rPr>
      <t>123</t>
    </r>
  </si>
  <si>
    <t>Recibidas</t>
  </si>
  <si>
    <t>Terminada</t>
  </si>
  <si>
    <t>Dias de respuesta</t>
  </si>
  <si>
    <t>Fecha de vencimento</t>
  </si>
  <si>
    <t>Enero</t>
  </si>
  <si>
    <t>febrero</t>
  </si>
  <si>
    <t>Marzo</t>
  </si>
  <si>
    <t>Abril</t>
  </si>
  <si>
    <t>Mayo</t>
  </si>
  <si>
    <t>Junio</t>
  </si>
  <si>
    <t>Julio</t>
  </si>
  <si>
    <t>Agosto</t>
  </si>
  <si>
    <t>Septiembre</t>
  </si>
  <si>
    <t>Octubre</t>
  </si>
  <si>
    <t>Noviembre</t>
  </si>
  <si>
    <t>Diciembre</t>
  </si>
  <si>
    <t>General</t>
  </si>
  <si>
    <t>Suma</t>
  </si>
  <si>
    <t>Promedio</t>
  </si>
  <si>
    <t xml:space="preserve"> fecha a la que se turno la solicitud</t>
  </si>
  <si>
    <t>Area a la que se turno la solicitud</t>
  </si>
  <si>
    <t>Departamento del Registro Nacional de Archivos</t>
  </si>
  <si>
    <t>Departamento de Acervos Bibliohemerográficos</t>
  </si>
  <si>
    <t>Dirección de Publicaciones y Difusión</t>
  </si>
  <si>
    <t>Dirección General</t>
  </si>
  <si>
    <t>Dirección General Adjunta</t>
  </si>
  <si>
    <t>Varias áreas del AGN</t>
  </si>
  <si>
    <t>Dirección del Archivo Histórico Central</t>
  </si>
  <si>
    <t>Dirección de Tecnologías de la Información</t>
  </si>
  <si>
    <t>Dirección del Sistema Nacional de Archivos</t>
  </si>
  <si>
    <t>Dirección de Desarrollo y Normatividad Archvística</t>
  </si>
  <si>
    <t>Redireccionado a otras instituciones públicas</t>
  </si>
  <si>
    <t>Febrero</t>
  </si>
  <si>
    <t>Total</t>
  </si>
  <si>
    <t>Dirección de Asuntos Jurídicos y Archivísticos</t>
  </si>
  <si>
    <t>Detalle</t>
  </si>
  <si>
    <t>Promedio días</t>
  </si>
  <si>
    <t>Unidad Enlace</t>
  </si>
  <si>
    <t>Resto unidades</t>
  </si>
  <si>
    <t>Días de prorroga</t>
  </si>
  <si>
    <t>0495000000115</t>
  </si>
  <si>
    <t>INFOMEX</t>
  </si>
  <si>
    <t>REGISTROS DE SOCIEDADES CIVILES</t>
  </si>
  <si>
    <t>UE/R/002/2015 DE 5 DE ENERO DE 2015</t>
  </si>
  <si>
    <t>N/A</t>
  </si>
  <si>
    <t>SOLICITUD ELECTRONICA</t>
  </si>
  <si>
    <t>ENTREGA DE INFORMACIÓN EN MEDIO ELECTRÓNICO</t>
  </si>
  <si>
    <t>0495000000215</t>
  </si>
  <si>
    <t>Los concordatos y/o tratados internacionales celebrados entre el EstadoMexicano y el Vaticano, del periodo que abarca del día 27 de septiembrede 1821 a 1867.</t>
  </si>
  <si>
    <t>UE/001/2015 DE 5 DE ENERO DE 2015</t>
  </si>
  <si>
    <t>0495000000315</t>
  </si>
  <si>
    <t>UE/002/2015 DE 6 DE ENERO DE 2015</t>
  </si>
  <si>
    <t xml:space="preserve">1. El nombre de la empresa (o empresas) que les ha (o han) proveído de consultoría en cuestiones operativas y administrativas, como son: auditorias integrales, normatividad, estructura de la toma de decisiones, planeación estratégica, costos operativos, imagen organizacional, sistemas de información, optimización de los recursos humanos y revisión de contratos.
2. Copia de los contratos que tiene esta dependencia con las compañías que les prestó (o prestaron) el servicio de consultoría en cuestiones operativas y administrativas entre los años 2011 y 2014.
3. El año en el que la dependencia recibió su certificación ISO.
4. El nombre de la empresa consultora que asistió a la dependencia en el proceso de certificación ISO.
5. La versión de ISO con la que cuenta la dependencia.
6. Copia simple de la plantilla del personal de la dependencia en la que se señalen los puestos que ocupan y sus percepciones.
7. Una descripción de los sistemas que utilizan en esta dependencia para calificar el trabajo del personal.
8. El número de empleados que trabajan en esta dependencia que fueron contratados a través del sistema de servicio profesional de carrera y el número de empleados que no fueron contratados a través de este sistema.
9. Información sobre si es el encargado de la dependencia u otro quien es responsable de la contratación de servicios externos (como es el de la consultoría administrativa).
10. Copia del currículum vitae del encargado de la dependencia. 
</t>
  </si>
  <si>
    <t>0495000000415</t>
  </si>
  <si>
    <t>La información correspondiente a Julio Melchor Rivera Perusquia que seencuentre de los años 1970 a los 2000</t>
  </si>
  <si>
    <t xml:space="preserve">UE/007/2015 DE 8 DE ENERO DE 2015 </t>
  </si>
  <si>
    <t>0495000000515</t>
  </si>
  <si>
    <t>Infromación completa, creación, decreto presidencialdel presidenteEcheverría por el cual fue creado mercado flores san fernando ,lospredios que fueron cedidos al colegio militar a cambio de la creación deeste mercado, la historia, organización, y toda documentación general yespecífica que competa al Mercado de flores San Fernando,</t>
  </si>
  <si>
    <t>UE/008/2015 DE 12 DE ENERO DE 2015</t>
  </si>
  <si>
    <t>0495000000615</t>
  </si>
  <si>
    <t>¿Cuanto se ha gastado en preservacion de documentos por parte delarchivo general de la nacion durante el año 2014?, ¿Que presupuesto sele asigno al archivo general de la nacion desde el año 2010 hasta 2014 ycomo fue ejercido?, ¿Cual es la estructura organica del archivo generalde la nacion?</t>
  </si>
  <si>
    <t>UE/010/2015 DE 14 DE ENERO DE 2015</t>
  </si>
  <si>
    <t>DG/DAHC/008/2015 DE 13 DE ENERO DE 2015</t>
  </si>
  <si>
    <t>DG/DAHC/009/2015 DE 13 DE ENERO DE 2015</t>
  </si>
  <si>
    <t>0495000000715</t>
  </si>
  <si>
    <t>CUANTO SE INVIERTE EN DESPORTISTA DESTACADOS DE MÉXICO ?</t>
  </si>
  <si>
    <t>04950000815</t>
  </si>
  <si>
    <t>Quisiera saber cual es el salario presidencial en el ultimo sexenio ysalario de los diputados y senadores</t>
  </si>
  <si>
    <t>UE/R/009/2015 DE 15 DE ENERO DE 2015</t>
  </si>
  <si>
    <t>UE/R/010/2015 DE 15 DE ENERO DE 2015</t>
  </si>
  <si>
    <t>0495000000915</t>
  </si>
  <si>
    <t>deseo conocer el expediente de Hector Torres Gonzalez, o sea miexpediente. tiene relación con la guerrilla , con la liga comunista 23de septiembre desde los 70. tambien el expediente de mi esposa Eufemiabelen Almanza villarreal</t>
  </si>
  <si>
    <t>UE/011/2015 DE 15 DE ENERO DE 2015</t>
  </si>
  <si>
    <t>0495000001015</t>
  </si>
  <si>
    <t>0495000001115</t>
  </si>
  <si>
    <t>Requiero copia electrónica de los contratos de edición de obraliteraria; copia electrónica de las licencias de uso concedidas con elmonto de lo cobrado; copia electrónica de las licencias de uso recibidascon el monto de lo pagado; copia electrónica de cualquier otro contratoo convenio celebrado por esa dependencia en materia de propiedadintelectual o que tengan por objeto la publicación de obras literariascon otras dependencias o con particulares; y copia electrónica de losdocumentos legales que avalen la publicación de obras del dominiopúblico. La información que pido debe corresponder al segundo semestredel 2013 y todo el 2014. Gracias por la debida atención dada.</t>
  </si>
  <si>
    <t>antigüedad cotización al issste</t>
  </si>
  <si>
    <t>UE/013/2015 DE 19 DE ENERO DE 2015</t>
  </si>
  <si>
    <t>UE/R/013/2015 DE 19 DE ENERO DE 2015</t>
  </si>
  <si>
    <t>0495000001215</t>
  </si>
  <si>
    <t>0495000001315</t>
  </si>
  <si>
    <t>0495000001415</t>
  </si>
  <si>
    <t>Solicito Versión Pública del expediente sobre Julio Meinvielle(sacerdote argentino) vinculado a la organización de "LosTecos" de Guadalajara en los años 60; la información estádepositada en Galería 1 del Archivo General de la Nación.</t>
  </si>
  <si>
    <t>UE/014/2015 DE 19 DE ENERO DE 2015</t>
  </si>
  <si>
    <t>Solicito Versión Pública de la información sobre la organización Tacuara(de Argentina) vinculada con los grupos mexicanos "Los Tecos"de Guadalajara y "El Yunque" en los años 50 y 60. Lainformación está depositada en la Galería 1 del Archivo General de la Nación.</t>
  </si>
  <si>
    <t>UE/015/2015 DE 19 DE ENERO DE 2015</t>
  </si>
  <si>
    <t>solicito me pudieren proporcionar la dirección, o algún medio decontacto para localizar al Ex Gobernador de Hidalgo, Lic. Manuel AngelNuñez Soto</t>
  </si>
  <si>
    <t>UE/R/014/2015 DE 20 DE ENERO DE 2015</t>
  </si>
  <si>
    <t>0495000001515</t>
  </si>
  <si>
    <t>0495000001615</t>
  </si>
  <si>
    <t>0495000001715</t>
  </si>
  <si>
    <t>Estadisticas de Importacion y Exportacion y venta interna de Cigarrillosy Tabaco en Mexico todos los origenes y destinos</t>
  </si>
  <si>
    <t>Solicito la fecha en que se publicó el decreto que deroga el artículo185 de la Ley del ISSSTE, que a la letra diece: "Decreto por el quese deroga el artículo 185 de la Ley del Instituto de Seguridad yServicios Sociales de los Trabajadores del Estado". "Único. Sederoga el artículo 185 de la Ley del Instituto de Seguridad y ServiciosSociales de los Trabajadores del Estado, para quedar como sigue":"Artículo 185. Se deroga". "Transitorio. Único. Elpresente decreto entrará en vigor el día siguiente al de su publicaciónen el Diario Oficial de la Federación".</t>
  </si>
  <si>
    <t>Proporcionar los documentos en donde se especifiquen las razones quemotivaron la creación de la Puerta México zona de Las Conchas en elPuerto Fronterizo de Tijuana, Baja California.</t>
  </si>
  <si>
    <t>UE/R/015/2015 DE 21 DE ENERO DE 2015</t>
  </si>
  <si>
    <t>UE/016/2015 DE 21 DE ENERO DE 2015</t>
  </si>
  <si>
    <t>UE/017/2015 DE 21 DE ENERO DE 2015</t>
  </si>
  <si>
    <t>0495000001815</t>
  </si>
  <si>
    <t>FSolicito la versión publica referente a el Frente Sandinista deliberación Nacional. (FSLN) Parte 2,3 y 4; Fecha 28 de Septiembre de1978 a 1979</t>
  </si>
  <si>
    <t>UE/019/2015 DE 22 DE ENERO DE 2015</t>
  </si>
  <si>
    <t>0495000001915</t>
  </si>
  <si>
    <t>0495000002015</t>
  </si>
  <si>
    <t>0495000002215</t>
  </si>
  <si>
    <t>0495000002315</t>
  </si>
  <si>
    <t>0495000002415</t>
  </si>
  <si>
    <t>0495000002515</t>
  </si>
  <si>
    <t>0495000002615</t>
  </si>
  <si>
    <t>0495000002115</t>
  </si>
  <si>
    <t>QUE NECESITO PARA SACAR UNA COPIA DE LA ESCRITURA DEL TERRENO EN EL CUALCONSTRUYERON EL EDIFICIO DONDE VIVO, DEBIDO A QUE LA TESORERIA ME LOPIDE PARA PODER SACAR MI CUENTA PREDIAL</t>
  </si>
  <si>
    <t>UE/R/018/2015 DE 23 DE ENERO DE 2015</t>
  </si>
  <si>
    <t>documentos oficiales</t>
  </si>
  <si>
    <t>UE/R/019/2015 DE 23 DE ENERO DE 2015</t>
  </si>
  <si>
    <t>YO ENTIENDO QUE CUANDO UNA EMPRESA SE CREA SE REALIZA UN ACTACONSTITUTIVA DE DICHA EMPRESA; POR LO TANTO SILICITO EL NUMERO DE ACTACON QUE FUE CREADA LA EMPRESA "PROMOTORA HABITACIONAL SAN JUAN DEARAGON, SA DE CV", ESTA ES UNA EMPRESA INMOBILIARIA, QUIEN TUVO ASU CARGO LA CONSTRUCCION DE LAS CASAS EN LA COLONIA BOSQUES DE ARAGONPOR LOS AÑOS 70'S. EN ESA ACTA DEBEN DE VENIR DATOS COMO SU DIRECCIÓN YQUIEN ES EL REPRESENTANTE LEGAL DE LA EMPRESA, POR SER UNA PERSONAMORAL. DATOS QUE TAMBIEN SOLICITO POR FAVOR. GENERALMENTE LAS ACTASCONSTITUTIVAS SE DAN POR 99 AÑOS, PERO SI SUCEDE ALGO SE PUEDE EXTINGUIRESA EMPRESA, EN CASO DE QUE YA HAYA DESAPARECIDO, SOLICITO EL NUMERO DEACTA QUE EXTINGUIO DICHA EMPRESA. SEGUN YO TODO ESAS TRAMITES SON HECHOSANTE NOTARIO PÚBLICO Y SE MANDAN COPIAS A UNA SERIE DE INSTITUCIONESPARA EL ARCHIVO DE SU EXPEDIENTE.</t>
  </si>
  <si>
    <t>UE/R/020/2015 DE 23 DE ENERO DE 2015</t>
  </si>
  <si>
    <t>deseo saber si existe acta de matrimonio y el numero de dicha acta delSr. Cesar ruiz puente. curpRUPC680521HDFZNS05, CLAVE DE ELECTORRZPNCS68052109H103, ASI COMO BIENES INMUEBLES REGISTRADOS A SU NOMBRE</t>
  </si>
  <si>
    <t>UE/R/021/2015 DE 23 DE ENERO DE 2015</t>
  </si>
  <si>
    <t>Por este medio solicito la "versión pública" del expedientesobre la organización Movimiento de Integración Católica (MICOS) conpresencia en el Estado de Sonora entre los años 50 y 70. Dicho grupoestaba relacionado con los Tecos de Guadalajara y la Iglesia católica,operaba en el ámbito estudiantil. La información se encuentra en laGalería 1 del Archivo General de la Nación.</t>
  </si>
  <si>
    <t>UE/020/2015 DE 23 DE ENERO DE 2015</t>
  </si>
  <si>
    <t>Por este medio solicito la "versión pública" del expedientesobre las organizaciones denominadas Frente Universitario Anticomunista(FUA) que operaron en las ciudades de Guadalajara, México y Puebla entrelos 40 y 70. Los grupos estaban relacionados con la Iglesia católica yse desenvolvían en el ámbito estudiantil. La información se encuentra enla Galería 1 del Archivo General de la Nación.</t>
  </si>
  <si>
    <t>UE/021/2015 DE 23 DE ENERO DE 2015</t>
  </si>
  <si>
    <t>Por este medio solicito la "versión pública" del expedientedel ciudadano Armando Moreno Soto que participó en movimientos socialesde la Universidad de Sonora desde 1967 hasta 1991; estuvo recluido en lacárcel de Lecumberri; también tuvo actividades en la ciudad de Méxicocomo estudiante de la Universidad Autónoma Metropolitana. La informaciónse encuentra en la Galería 1 del Archivo General de la Nación.</t>
  </si>
  <si>
    <t>UE/022/2015 DE 23 DE ENERO DE 2015</t>
  </si>
  <si>
    <t>QUIERO SABER SI SE ENCUENTRA ACTA DE MATRIMONIO REGISTRADA A NOMBRE DEVERONICA ADRIANA VIVEROS SIERRA (NUMERO DE ACTA DE MATRIMONIO Y BAJO QUEREGIMEN CONYUGAL)</t>
  </si>
  <si>
    <t>UE/R/022/2015 DE 23 DE ENERO DE 2015</t>
  </si>
  <si>
    <t>0495000002715</t>
  </si>
  <si>
    <t>Cantidad total de archivos solicitados para consulta en los últimos tresaños 2012-2014 (necesito información detallada por mes y año); quegalería tiene más demanda en solicitud de archivos así como la que menosconsultan.</t>
  </si>
  <si>
    <t>0495000002815</t>
  </si>
  <si>
    <t>0495000002915</t>
  </si>
  <si>
    <t>0495000003015</t>
  </si>
  <si>
    <t>0495000003115</t>
  </si>
  <si>
    <t>UE/023/2015 DE 26 DE ENERO DE 2015</t>
  </si>
  <si>
    <t>saber cuanto gana el gobernador del estado de México el señor EruvielÁvila Villegas</t>
  </si>
  <si>
    <t>UE/R/023/2015 DE 26 DE ENERO DE 2015</t>
  </si>
  <si>
    <t>a cuanto haciende el gasto mensual del presidente Enrique Peña Nieto</t>
  </si>
  <si>
    <t>UE/R/024/2015 DE 26 DE ENERO DE 2015</t>
  </si>
  <si>
    <t>¿CÓMO PUEDO ACCEDER A LA INFORMACIÓN DE MI ARBOL GENEALOGICO? ¿CUAL ESEL PROCEDIMIENTO PARA SOLICITAR ESTA INFORMACIÓN? ¿CUAL ES EL COSTO Y ELTIEMPO DE ATENCION DE ESTE TRAMITE?</t>
  </si>
  <si>
    <t>0495000003215</t>
  </si>
  <si>
    <t>Deseo conocer si existen archivos que puedan ser consultados, sobreatentados o eventos de agresión al Presidente de la República, desde quela época Porfiriana a la fecha. De ser así manifestar si por este mediolos puedo recibir o dónde los puedo consultar y si tiene costo alguno.</t>
  </si>
  <si>
    <t>UE/025/2015 DE 26 DE ENERO DE 2015</t>
  </si>
  <si>
    <t>UE/024/2015 DE 26 DE ENERO DE 2015</t>
  </si>
  <si>
    <t>0495000003315</t>
  </si>
  <si>
    <t>Total del papel bond adquirido durante los ejercicios 2013 y 2014información que incluya: Unidad de medida, cantidad de unidades demedida compradas por ejercicio, precio unitario de la unidad de medida,descripción del producto que incluya el tamaño (carta/oficio) de papely el gramaje.</t>
  </si>
  <si>
    <t>UE/026/2015 DE 26 DE ENERO DE 2015</t>
  </si>
  <si>
    <t>certificado de primaria</t>
  </si>
  <si>
    <t>UE/R/025/2015 DE 26 DE ENERO DE 2015</t>
  </si>
  <si>
    <t>DG/DAHC/039/2015 DE 23 DE ENERO DE 2015</t>
  </si>
  <si>
    <t>DAJ/011/2015 DE 26 DE ENERO DE 2015    ___________________ DPD/006/2015 DE 26 DE ENERO DE 2015</t>
  </si>
  <si>
    <t>DG/DAHC/035/2015 DE 26 DE ENERO DE 2015</t>
  </si>
  <si>
    <t>0495000003415</t>
  </si>
  <si>
    <t>0495000003515</t>
  </si>
  <si>
    <t>0495000003615</t>
  </si>
  <si>
    <t>0495000003715</t>
  </si>
  <si>
    <t>0495000003815</t>
  </si>
  <si>
    <t>0495000003915</t>
  </si>
  <si>
    <t>Copias de todos los documentos que estén resguardados en las Galerías 1y 2 sobre el periodista Miguel Ángel Granados Chapa.</t>
  </si>
  <si>
    <t>UE/027/2015 DE 27 DE ENERO DE 2015</t>
  </si>
  <si>
    <t>Copias de todos los documentos que estén resguardados en las Galerías 1y 2 sobre los toreros Manuel Martínez Ancira y Rodolfo Rodríguez,conocido como `El Pana´.</t>
  </si>
  <si>
    <t>UE/028/2015 DE 27 DE ENERO DE 2015</t>
  </si>
  <si>
    <t>Copias de todos los documentos que estén resguardados en las Galerías 1y 2 sobre Rafael Herrerías Olea.</t>
  </si>
  <si>
    <t>UE/029/2015 DE 27 DE ENERO DE 2015</t>
  </si>
  <si>
    <t>Solicito que se me entreguen copias del registro de los nombres de todaslas personas que ingresaron a las diferentes instalaciones de laResidencia Oficial de Los Pinos (desde trabajadores de la residenciahasta visitantes), así como la fecha específica de ingreso, de mayode1999 a diciembre de 1999. Es suficiente que en las copias se indiquenlos nombres. No requiero de datos personales. Solicité esta mismainformación a Presidencia y me respondió que es el Archivo General de laNación quien debe tenerla, pues tiene a su cargo la sección de archivospresidenciales, donde se guarda toda la documentación que se genera altérmino de cada sexenio.</t>
  </si>
  <si>
    <t>UE/030/2015 DE 27 DE ENERO DE 2015</t>
  </si>
  <si>
    <t>0495000004015</t>
  </si>
  <si>
    <t>Se solicita conocer el lugar destinado al almacenaje del archivo deconcentración; asimismo si el espacio cuenta con servicio de seguridad,de ser así anexar contrato de servicio. Se solicita conocer si existecontratación de proveedores para la prestación de servicios en laimplementación de mejoras, mantenimiento, recolección, guardia, custodiay manejo de expedientes destinados al archivo de concentración,correspondientes a 2013 y 2014. De ser el caso, se solicitan loscontratos, montos y nombre de proveedores de dicho servicio, por locontrario se especifique el área responsable de llevar a cabo dichatarea.</t>
  </si>
  <si>
    <t>UE/031/2015 DE 27 DE ENERO DE 2015</t>
  </si>
  <si>
    <t>Sentencia recaída en el Amparo Directo 745/2012 de fecha 14 denoviembre de 2012 emitida por el Séptimo Tribunal Colegiado en MateriaAdministrativa del Primer Circuito (PODER JUDICIAL DE LA FEDERACIÓN)</t>
  </si>
  <si>
    <t>0495000004115</t>
  </si>
  <si>
    <t>Sentencia de amparo directo 544/2009 y Revisión fiscal 701/2009 ambos enel Noveno Tribunal Colegiado en Materia Administrativa del Primer Circuito.</t>
  </si>
  <si>
    <t>DG/DAHC/046/2015 DE 27 DE ENERO DE 2015</t>
  </si>
  <si>
    <t>DG/DAHC/047/2015 DE 27 DE ENERO DE 2015</t>
  </si>
  <si>
    <t>0495000004215</t>
  </si>
  <si>
    <t>Antecedentes de la presente solicitud: En el sitio del AGN:http://www.agn.gob.mx/menuprincipal/serviciospublico/servicios/registro.html#requisitosse explica claramente cuáles son los requisitos para registrarse comoinvestigador. Sin embargo mi experiencia al momento de empezar con estetrámite y el posterior uso del archivo ha sido muy mala porque elpersonal es muy desesperado y no lleva al usuario primerizo de la manopara aprender el proceso de investigación. Creo que al personal del AGNse les hace muy obvia la operación del mismo, por tanto creen que paralos nuevos usuarios también debe ser obvio pero no lo es. Por tanto lessolicito lo siguiente: 1 Informe en qué área del Archivo General dela Nación debo de presentar todos los requisitos para obtener elregistro de investigador e indique los nombres de los funcionarios dedicha área a los que debo entregar estos requisitos. 2 Una vezregistrado como investigador del AGN ¿qué es lo que me deben entregar?Es decir: ¿ una carta que acredite como investigador del AGN, unacredencial que me acredite como investigador del AGN o qué otrodocumento? 3 Una vez registrado como investigador del AGN a qué áreadel AGN debo acudir para iniciar con mi investigación y a quéfuncionario le debo decir que soy un nuevo investigador y que me orientepara iniciar. 4. Indique lo más detalladamente posible qué otrosaspectos debe de contemplar un investigador primerizo del AGN porejemplo cómo buscar en el equipo de cómputo, si a caso hay que buscar enun catálogo físico o qué otros aspectos hay que tomar en cuenta.Saludos</t>
  </si>
  <si>
    <t>UE/032/2015 DE 28 DE ENERO DE 2015</t>
  </si>
  <si>
    <t xml:space="preserve">RDA 0221/15 </t>
  </si>
  <si>
    <t>DG/DGAA/DA/069/2015 DE 22 DE ENERO DE 2015</t>
  </si>
  <si>
    <t>DG/DAHC/036/2015 DE 26 DE ENERO DE 2015</t>
  </si>
  <si>
    <t>DG/DAHC/054/2015 DE 29 DE ENERO DE 2015</t>
  </si>
  <si>
    <t>0495000004315</t>
  </si>
  <si>
    <t>0495000004415</t>
  </si>
  <si>
    <t>0495000004515</t>
  </si>
  <si>
    <t>COPIA CERTIFICADA DEL PROYECTO DE LA OBRA DE AREA DE PROTECCIONCIRCUNDANTE DEL COMPLEJO INDUSTRIAL PAJARITOS QUE SIRVIO DEJUSTIFICACION PARA DECLARAR DE UTILIDAD PUBLICA LA EXPROPIACION DE 472HECTAREAS DEL EJIDO "MUNDO NUEVO" MUNICIPIO DE COATZACOALCOS,VERACRUZ, EN FAVOR DE PETROLEOS MEXICANOS PUBLICADO DICHO DECRETO EN ELDIARIO OFICIAL DE LA FEDERACION EL 25 DE ABRIL DE 1973 Y EL 31 DE MAYODE 1974</t>
  </si>
  <si>
    <t>COPIAS SIMPLES DEL EXPEDIENTE TECNICO Y ADMINISTRATIVO QUE SIRVIO DEBASE PARA EL DECRETO EN QUE SE EXPROPIO AL EJIDO "MUNDONUEVO", DEL MUNICIPIO DE COATZACOALCOS, VERACRUZ 472 HECTAREAS.PUBLICADO EN EL DIARIO OFICIAL DE LA FEDERACION LOS DIAS 25 DE ABRIL DE1973 Y 31 DE MAYO DE 1974</t>
  </si>
  <si>
    <t>Acta Constitutiva de la Sociedad Exportadora de Sal SA de CV</t>
  </si>
  <si>
    <t>DG/DAHC/061/2015 DE 30 DE ENERO DE 2015</t>
  </si>
  <si>
    <t>UE/033/2015 DE 30 DE ENERO DE 2015</t>
  </si>
  <si>
    <t>UE/034/2015 DE 30 DE ENERO DE 2015</t>
  </si>
  <si>
    <t>UE/R/039/2015 DE 30 DE ENERO DE 2015</t>
  </si>
  <si>
    <t>UE/R/036/2015 DE 30 DE ENERO DE 2015</t>
  </si>
  <si>
    <t>UE/R/037/2015 DE 30 DE ENERO DE 2015</t>
  </si>
  <si>
    <t>DG/DAHC/055/2015 DE 3 DE FEBRERO DE 2015</t>
  </si>
  <si>
    <t>0495000004615</t>
  </si>
  <si>
    <t>0495000004715</t>
  </si>
  <si>
    <t>0495000004815</t>
  </si>
  <si>
    <t>0495000004915</t>
  </si>
  <si>
    <t>Tabla de presupuesto del Gobierno del Municipio de Tultitlán de Mariano Escobedo, Estado de México, de los años 2013 y 2014.</t>
  </si>
  <si>
    <t>UE/R/043/2015 DE 04 DE FEBRERO DE 2015</t>
  </si>
  <si>
    <t>UE/036/2015 DE 04 DE FEBRERO DE 2015</t>
  </si>
  <si>
    <t>Estoy investigando el Galeon de Manila y me gustaria consultar con los archivos de tal que el Archivo de la Nacion puedan tener.</t>
  </si>
  <si>
    <t>Solicito conocer los materiales que tiene el archivo sobre William S. Burroughs y si puedo tener acceso a ellos mediante copia simple o visita.</t>
  </si>
  <si>
    <t>UE/037/2015 DE 04 DE FEBRERO DE 2015</t>
  </si>
  <si>
    <t>Solicito si existe una lista de los presos que estuvieron en el penal de Lecumberri, por año y motivo</t>
  </si>
  <si>
    <t>UE/038/2015 DE 04 DE FEBRERO DE 2015</t>
  </si>
  <si>
    <t>UE/R/041/2015 DE 04 DE FEBRERO DE 2015</t>
  </si>
  <si>
    <t>0495000005015</t>
  </si>
  <si>
    <t>Historial clínico de Homero Arteaga Zuñiga</t>
  </si>
  <si>
    <t>DG/DAHC/066/2015 DE 5 DE FEBRERO DE 2015</t>
  </si>
  <si>
    <t>DG/DAHC/067/2015 DE 5 DE FEBRERO DE 2015</t>
  </si>
  <si>
    <t>DG/DAHC/068/2015 DE 5 DE FEBRERO DE 2015</t>
  </si>
  <si>
    <t>DG/DAHC/069/2015 DE 5 DE FEBRERO DE 2015</t>
  </si>
  <si>
    <t>DG/DAHC/070/2015 DE 5 DE FEBRERO DE 2015</t>
  </si>
  <si>
    <t>DG/DGAA/DA/041/2015 DE 14 DE ENERO DE 2015</t>
  </si>
  <si>
    <t>DG/DGAA/DA/106/2015 DE 3 DE FEBRERO DE 2015</t>
  </si>
  <si>
    <t>DG/DGAA/DA/105/2015 DE 4 DE FEBRERO DE 2015</t>
  </si>
  <si>
    <t>UE/R/051/2015 DE 9 DE FEBRERO DE 2015</t>
  </si>
  <si>
    <t>0495000005115</t>
  </si>
  <si>
    <t>0495000005215</t>
  </si>
  <si>
    <t>0495000005315</t>
  </si>
  <si>
    <t>0495000005415</t>
  </si>
  <si>
    <t>0495000005515</t>
  </si>
  <si>
    <t>0495000005615</t>
  </si>
  <si>
    <t>Presupuestos historicos de las agencias reguladoras del pais, IFAI, COFEPRIS, etc. Simplemente datos del presupuesto asignado a cada agencia. De favor incluir datos del presupuesto federal en cada año para poder sacar un porcentaje de cada agencia en comparacion con el presupuesto federal</t>
  </si>
  <si>
    <t>UE/R/053/2015 DE 9 DE FEBRERO DE 2015</t>
  </si>
  <si>
    <t>Sobre posible expediente emitido por la Dirección Federal de Seguridad sobre los ciudadanos : José Margarito Jesús Ramos Muñoz y Enriqueta Curiel, durante el período de 1960 a 1980 en el Distrito Federal.</t>
  </si>
  <si>
    <t>UE/039/2015 DE 9 DE FEBRERO DE 2015</t>
  </si>
  <si>
    <t>solicito  el dictamen  ST-3</t>
  </si>
  <si>
    <t>UE/R/054/2015 DE 9 DE FEBRERO DE 2015</t>
  </si>
  <si>
    <t>Nombre del titular de la dependencia</t>
  </si>
  <si>
    <t>UE/R/055/2015 DE 9 DE FEBRERO DE 2015</t>
  </si>
  <si>
    <t>Favor de contestar el cuestionario adjunto. IMPORTANTE: el cuestionario está en formato .xlsx. SOLICITAR A SU UNIDAD DE TRANSPARENCIA QUE LE PROPORCIONE EL ARCHIVO EN EXCEL PARA PODERLO CONTESTAR.</t>
  </si>
  <si>
    <t>¿Cuanto ganan los diputados, senadores, alcaldes, gobernadores y el presidente de la república?</t>
  </si>
  <si>
    <t>DG/DAHC/079/2015 DE 10 DE FEBRERO DE 2015</t>
  </si>
  <si>
    <t>DG/DAHC/076/2015 DE 9 DE FEBRERO DE 2015</t>
  </si>
  <si>
    <t>UE/R/057/2015 DE 10 DE FEBRERO DE 2015</t>
  </si>
  <si>
    <t>DG/DAHC/080/2015 DE 11 DE FEBRERO DE 2015</t>
  </si>
  <si>
    <t>0495000005715</t>
  </si>
  <si>
    <t>0495000005815</t>
  </si>
  <si>
    <t>DECRETO DE CREACIÓN DEL MUNICIPIO DE AJALPAN,PUEBLA, ASI COMO PLANOS DEL TERRITORIO Y LIMITES DEL MUNICIPIO</t>
  </si>
  <si>
    <t>destruccion de docmentos oficiales</t>
  </si>
  <si>
    <t>0495000005915</t>
  </si>
  <si>
    <t>0495000006015</t>
  </si>
  <si>
    <t>UE/042/2015 DE 11 DE FEBRERO DE 2015</t>
  </si>
  <si>
    <t>UE/R/060/2015 DE 11 DE FEBRERO DE 2015</t>
  </si>
  <si>
    <t>REQUERIMIENTO DE INFORMACIÓN ADICIONAL</t>
  </si>
  <si>
    <t>Mi hoja de Resolución en copia certificada para tramite de infonavit</t>
  </si>
  <si>
    <t>UE/R/061/2015 DE 11 DE FEBRERO DE 2015</t>
  </si>
  <si>
    <t>Datos generados por las instituciones gubernamentales</t>
  </si>
  <si>
    <t>DG/DAHC/088/2015 DE 11 DE FEBRERO DE 2015</t>
  </si>
  <si>
    <t>DG/DAHC/085/2015 DE 11 DE FEBRERO DE 2015</t>
  </si>
  <si>
    <t>DG/DAHC/086/2015 DE 11 DE FEBRERO DE 2015</t>
  </si>
  <si>
    <t>DG/DAHC/087/2015 DE 11 DE FEBRERO DE 2015</t>
  </si>
  <si>
    <t>UE/R/062/2015 DE 11 DE FEBRERO DE 2015</t>
  </si>
  <si>
    <t>0495000006115</t>
  </si>
  <si>
    <t>el presupuesto que se gasta en equipo de seguridad como escoltas y asesores en los expresidentes de los estados unidos mexicanos</t>
  </si>
  <si>
    <t>UE/047/2015 DE 12 DE FEBRERO DE 2015</t>
  </si>
  <si>
    <t>0495000006215</t>
  </si>
  <si>
    <t>Solicito en formato facsimilar digital, preferentemente en archivo de extensión PDF, los siguientes documentos: 1. Acta Solemne de la Declaración de Independencia de la América Septentrional, y; 2. Acta de Independencia del Imperio Mexicano.</t>
  </si>
  <si>
    <t>UE/043/2015 DE 12 DE FEBRERO DE 2015</t>
  </si>
  <si>
    <t>0495000006315</t>
  </si>
  <si>
    <t>0495000006415</t>
  </si>
  <si>
    <t>0495000006515</t>
  </si>
  <si>
    <t>0495000006615</t>
  </si>
  <si>
    <t>0495000006715</t>
  </si>
  <si>
    <t>0495000006815</t>
  </si>
  <si>
    <t>0495000006915</t>
  </si>
  <si>
    <t>0495000007015</t>
  </si>
  <si>
    <t>Buen dia. Quiero realizar una investigacion historica sobre las danzas de tradicion en el estado de San Luis Potosi. Por lo tanto tengo 2 preguntas: 1.- En que Instituciones puedo tramitar una credencial que me acredite como investigador independiente? y 2.- Que instituciones estatales de SLP tienen acervo historico para consulta en linea? Gracias por su atencion...</t>
  </si>
  <si>
    <t>UE/044/2015 DE 12 DE FEBRERO DE 2015</t>
  </si>
  <si>
    <t>Solicito para efectos de escribir mis memorias, copia integra de mi expediente personal que obra en el archivo de la extinta Dirección Federal de Seguridad. También solicito copia integra del expediente del ciudadano Evaristo Pérez Arreola, que también obra en el archivo de la mencionada DFS, para efectos de escribir su biografía.</t>
  </si>
  <si>
    <t>UE/048/2015 DE 12 DE FEBRERO DE 2015</t>
  </si>
  <si>
    <t>Copia del contrato privado de la compra del predio que servirá para la costrucción del nuevo Congreso del estado de Morelos, así como copia del avaluo</t>
  </si>
  <si>
    <t>UE/R/069/2015 DE 12 DE FEBRERO DE 2015</t>
  </si>
  <si>
    <t>Documentos del Direccion General de Seguridad, Gal 1, AGN. Solicito las versiones publicas en Gal 1 de la AGN de los siguientes expedientes: (1) 020-051-003 de 20 Oct 1981; investig especial sobre asesinatos; Santiago, Tutla de San Juan, Mazatlan de Oaxaca, Tema es Marijuana en las tarjetas (2) 002-051-003 de 19 Nov 1984; investig a los agentes de la policia jud federal y DFS, tema es Marijuana en las tarjetas (3) 016-051-003 de 25 Nov 1984; Lazaro Cardenas, Michoacan, enfrentamiento entre elementos del ejercito y cultivadores, tema es mariguana (4) 004-051-003 de 4 Dic 1984; Campeche, Camp; una carta enviada por el C. Humberto Figueroa al Sr. Lic JOse Antonio Zorilla, tema es marijuana en las tarjets (5) 010-051-003 de 28 Jun 1983; Panorama de narcotraficantes y sembarios en el estado de durango, tema es marijuana en las tarjetas (6) 015-051-001 de 8 Dic 1979; jefe del dept especial del gobierno de jalisco, eduardo ramiriez santa maria, temas es marijuana en las tarjetas (7) 100-17-1-71, Legajo 27, Hoja 5 de 16 Aug 1971, tema es "Federico Amaya Rodriguez" en las tarjetas (8) 11-220-76, Legajo 17, Hoja 73, de 4 May 1976, tema es " "Federico Amaya Rodriguez" en las tarjetas</t>
  </si>
  <si>
    <t>UE/050/2015 DE 13 DE FEBRERO DE 2015</t>
  </si>
  <si>
    <t>Solicito información del monto y partida presupuestal para 2015 que EL ARCHIVO GENERAL DE LA NACION tiene programada para impresión y elaboración del material informativo derivado de la operación y administración.</t>
  </si>
  <si>
    <t>UE/051/2015 DE 13 DE FEBRERO DE 2015</t>
  </si>
  <si>
    <t>UE/040/2015 DE 10 DE FEBRERO DE 2015</t>
  </si>
  <si>
    <t>1. Listado de documentos originales manuscritos relacionados con la historia de México, libros u otros impresos en México o en el extranjero del siglo XX que por su razón e importancia para la historia mexicana merezcan ser conservados en el país. Desagregado por tipo de documento (manuscritos, libros, folletos, otros impresos, inmuebles como catedrales, basílicas, arzobispados y otros que se empleen como la sede nacional o de la entidad federativa de la religión que corresponda). 2. Costo promedio de conservación y restauración de los monumentos históricos por tipo de monumento (manuscritos, libros, folletos, otros impresos, inmuebles como catedrales, basílicas, arzobispados y otros que se empleen como la sede nacional o de la entidad federativa de la religión que corresponda). 3. Tiempo promedio de restauración por tipo de monumento histórico (anteriormente citados). 4. Listado de inmuebles construidos en el siglo XX destinados a catedrales, basílicas, arzobispados y otros que se empleen como la sede nacional o de la entidad federativa de la religión que corresponda. 5. Gastos asociados a inscribir en el Registro Público de Monumentos y Zonas Arqueológicos e Históricos, dependientes del Instituto Nacional de Antropología e Historia.</t>
  </si>
  <si>
    <t>UE/049/2015 DE 13 DE FEBRERO DE 2015</t>
  </si>
  <si>
    <t>Organizaciones sociales que apoyaron a refugiados centroamericanos en México</t>
  </si>
  <si>
    <t>Solicito la versión pública con su anexo o anexos del Convenio de Coordinación celebrado entre el Archivo General de la Nación y el Gobierno del Estado de Coahuila, cuyo objeto es implementar en Coahuila el nuevo Sistema Nacional de Archivos, mediante el cual se ordena la tarea de los archivos públicos y privados del Estado, firmado en agosto de 2014</t>
  </si>
  <si>
    <t>UE/052/2015 DE 13 DE FEBRERO DE 2015</t>
  </si>
  <si>
    <t>0495000007115</t>
  </si>
  <si>
    <t>0495000007215</t>
  </si>
  <si>
    <t>0495000007315</t>
  </si>
  <si>
    <t>0495000007415</t>
  </si>
  <si>
    <t>0495000007515</t>
  </si>
  <si>
    <t>solicito copia de mi expediente clínico, el cual se encuentra ubicado en Eje 1 Pte. (Calzada Vallejo), Vallejo Poniente, 07790 Ciudad de México, D.F. , con número de seguridad social:45028418153F11OR numero de seguridad social:45028418153F12OR</t>
  </si>
  <si>
    <t>por medio de este conducto me dirijo para solicitar informacion al respecto de como obtener copias certificadas o simples de los contratos: numero 67-B celebrado ante la secretaria de agricultura y fomento y el C. Fulgencio Cedillo el dia primero de diciembre de 1929 y publicado en el diario oficial el dia 10 de abril de 1931 contrato: numero 70-B celebrado ante la secretaria de agricultura y fomento y el C. Quintin Cedillo el dia primero de diciembre de 1929 y publicado en el diario oficial el dia 15 de abril de 1931 contrato: numero 145-B celebrado ante la secretaria de agricultura y fomento y el C. Antonio Delgado el dia 6 de octubre de 1930 y publicado en el diario oficial el dia 3 de diciembre de 1930 esto con el fin de tramites de sucecion y de registro de propiedad asi como el pago de derechos hago mencion que he solicitado dicha informacion en distintas dependecias como es la SEDATU, RAN, ARCHIVO GENERAL DE LA NACION, CONAGUA, SAGARPA, ARCHIVO DE RAN, sin ninguna respuesta dandome de vueltas entre estas dependencias. de ante mano gracias por la atencion</t>
  </si>
  <si>
    <t>en que consiste la pagina</t>
  </si>
  <si>
    <t>LOS GASTOS Y SUS INGRESOS DE LA REPRESENTACION DE ZACATECAZ EN LA CD. DE MEXICO</t>
  </si>
  <si>
    <t>Deseo saber los gastos empleados en el banco nacional de mexico</t>
  </si>
  <si>
    <t>0495000007615</t>
  </si>
  <si>
    <t>¿ Cual es la cantidad mensual en pesos que se emplea en la educación Privada de todos los hijos del Presidente de los Estados Unidos Mexicanos Enrique Peña Nieto junto con su esposa Agelica Rivera ?</t>
  </si>
  <si>
    <t>0495000007715</t>
  </si>
  <si>
    <t>Solicitamos el número de visitas en todos los museos a cargo del Archivo General de la Nación de enero de 2000 a diciembre de 2014. Dividir el número por museo, por meses y entradas con boleto pagado o no. Favor de entregar la información en fomato .xls</t>
  </si>
  <si>
    <t>0495000007815</t>
  </si>
  <si>
    <t>Me gustaria se me informe, cual fue el presupuesto otorgado por el gobierno federal para el año en curso, y si es menor al del año anterior a que se debio que asi fuera?</t>
  </si>
  <si>
    <t>0495000007915</t>
  </si>
  <si>
    <t>Versión pública de las actividades realizadas por el Comité Mexicano de Apoyo al Pueblo Salvadoreño durante el periodo del 17 de enero de 1980 al 27 de mayo de 1985, información que se encuentra resguardada en la Galería 1.</t>
  </si>
  <si>
    <t>0495000008015</t>
  </si>
  <si>
    <t>0495000008115</t>
  </si>
  <si>
    <t>0495000008215</t>
  </si>
  <si>
    <t>0495000008315</t>
  </si>
  <si>
    <t>1. ¿Cuáles son las leyes que defienden a los empresarios? 2. ¿Cuáles son las leyes que defienden a los trabajadores? 3. ¿Cuáles son los apoyos que da el gobierno para los jóvenes empresarios? 4. ¿Cuál es la razón por la cual el dólar subió mucho? 5. ¿Ingreso promedio de la ciudad de Hermosillo? 6. ¿En qué consiste la reforma de telecomunicaciones? 7. ¿Cuánto cuesta el permiso de alcohol para los hoteles? 8. ¿Cuál es la razón por la cual el precio de la gasolina ha subido? 9. ¿Qué actividades se realizan en el Estado de Sonora para combatir con el narcotráfico? 10. ¿Existe algún grupo de inversionistas en el Estado de Sonora que apoye a los jóvenes empresarios? 11. ¿Cuál es el costo de la multa por manejar ebrio? 12. ¿Es legal que las personas cobren para dejar estacionarse en la calle? Por ejemplo afuera de clubes nocturnos.</t>
  </si>
  <si>
    <t>¿A qué empresas el Gobierno del Estado de Sonora aún está pendiente de pago y a cuanto asciende el monto de cada una de las empresas?</t>
  </si>
  <si>
    <t>Me interesan datos acerca del municipio de Toluca, es decir, cuales son los documentos de archivo mas importantes que se resguardan en el Archivo General de la Nación en cuanto al municipio de Toluca y en que fecha fueron emitidos.</t>
  </si>
  <si>
    <t>Solicito expedientes originales para consulta en sitio de los siguientes personajes: Raúl González Schmall, Pablo Emilio Madero Belden, Manuel Gómez Morín, Miguel Ángel Conchello, Bernardo Bátiz Vázquez, Salvador Rosas Magallón,Efraín González Morfín, David Alarcón Zaragoza. Que se ubican en el fondo Secretaría de Gobernación siglo XX, subfondos Dirección Federal de Seguridad y/o Movimientos Políticos y Sociales, ubicados en la galería 1</t>
  </si>
  <si>
    <t>0495000008415</t>
  </si>
  <si>
    <t>0495000008515</t>
  </si>
  <si>
    <t>Normatividad vigente en materia archivística en donde se tenga que COSER EXPEDIENTES en el Archivo de Trámite,</t>
  </si>
  <si>
    <t>DAJ/027/2015 DE 18 DE FEBRERO DE 2015</t>
  </si>
  <si>
    <t>DG/DGAA/DA/136/2015 DE 17 DE FEBRERO DE 2015</t>
  </si>
  <si>
    <t>DG/DAHC/095/2015 DE 18 DE FEBRERO DE 2015</t>
  </si>
  <si>
    <t>DG/DAHC/097/2015 DE 18 DE FEBRERO DE 2015</t>
  </si>
  <si>
    <t>UE/60/2015 DE 19 DE FEBRERO DE 2015</t>
  </si>
  <si>
    <t>UE/053/2015 DE 19 DE FEBRERO DE 2015</t>
  </si>
  <si>
    <t>UE/055/2015 DE 19 DE FEBRERO DE 2015</t>
  </si>
  <si>
    <t>UE/056/2015 DE 19 DE FEBRERO DE 2015</t>
  </si>
  <si>
    <t>UE/057/2015 DE 19 DE FEBRERO DE 2015</t>
  </si>
  <si>
    <t>UE/059/2015 DE 19 DE FEBRERO DE 2015</t>
  </si>
  <si>
    <t>UE/058/2015 DE 19 DE FEBRERO DE 2015</t>
  </si>
  <si>
    <t>Sueldo de cada presidente de la republica mexicana desde 1930 a la fecha y los aumentos que han tenido año con año en cada sexenio cada uno de ellos.</t>
  </si>
  <si>
    <t>0495000008615</t>
  </si>
  <si>
    <t>NECESITO SABER CUANTAS CONSULTAS SE HAN REALIZADO POR PARTE DE LOS INVESTIGADORES EN LOS ULTIMOS CINCO AÑOS A PARTIR 2010 A LA FECHA EN TODAS LAS GALERIAS DEL ARCHIVO GENERAL DE LA NACION.</t>
  </si>
  <si>
    <t>UE/061/2015 DE 20 DE FEBRERO DE 2015</t>
  </si>
  <si>
    <t>UE/062/2015 DE 20 DE FEBRERO DE 2015</t>
  </si>
  <si>
    <t>DG/DGAA/DA/144/2015 DE 20 DE FEBRERO DE 2015</t>
  </si>
  <si>
    <t>UE/R/070/2015 DE 19 DE FEBRERO DE 2015</t>
  </si>
  <si>
    <t>UE/R/072/2015 DE 19 DE FEBRERO DE 2015</t>
  </si>
  <si>
    <t>UE/R/074/2015 DE 19 DE FEBRERO DE 2015</t>
  </si>
  <si>
    <t>UE/R/075/2015 DE 19 DE FEBRERO DE 2015</t>
  </si>
  <si>
    <t>UE/R/076/2015 DE 19 DE FEBRERO DE 2015</t>
  </si>
  <si>
    <t>UE/R/077/2015 DE 19 DE FEBRERO DE 2015</t>
  </si>
  <si>
    <t>0495000008715</t>
  </si>
  <si>
    <t>toda la que solicite</t>
  </si>
  <si>
    <t>UE/R/084/2015 DE 23 DE FEBRERO DE 2015</t>
  </si>
  <si>
    <t>0495000008815</t>
  </si>
  <si>
    <t>0495000008915</t>
  </si>
  <si>
    <t>Las Recomendaciones para la organización y conservación de correos electrónicos institucionales de la Administración Pública Federal señalan que estos documentos podrán preservarse por el plazo que señale el Catálogo de Disposición Documental, sin embargo no ofrece algún criterio sobre el tiempo de conservación en el sistema de correo institucional que los administra. Por ello solicito me informen lo siguiente: ¿Por cuánto tiempo se conservan los mensajes en el sistema de correo institucional? ¿Cuál fue el criterio para optar por este plazo? ¿Está el sistema configurado para borrar automáticamente los mensajes cada cierto tiempo?</t>
  </si>
  <si>
    <t>El presupuesto desglosado año por año, destinado o relacionado con la promoción cultural, artística o similar. Desde 1970 o desde la creación de la institución hasta el 2012.</t>
  </si>
  <si>
    <t>DG/DAHC/106/2015 DE 23 DE FEBRERO DE 2015</t>
  </si>
  <si>
    <t>0495000009015</t>
  </si>
  <si>
    <t>Salario del presidente de la República, Enrique Peña Nieto</t>
  </si>
  <si>
    <t>UE/R/087/2015 DE 24 DE FEBRERO DE 2015</t>
  </si>
  <si>
    <t>UE/064/2015 DE 24 DE FEBRERO DE 2015</t>
  </si>
  <si>
    <t>UE/063/2015 DE 23 DE FEBRERO DE 2015</t>
  </si>
  <si>
    <t>DPyD/033/2015 DE 23 DE FEBRERO DE 2015</t>
  </si>
  <si>
    <t>DG/DAHC/104/2015 DE 20 DE FEBRERO DE 2015</t>
  </si>
  <si>
    <t>DG/DAHC/099/2015  DE 19 DE FEBRERO DE 2015</t>
  </si>
  <si>
    <t>DG/DAHC/102/2015 DE 19 DE FEBRERO DE 2015</t>
  </si>
  <si>
    <t>DG/DAHC/100/2015 DE 19 DE FEBRERO DE 2015</t>
  </si>
  <si>
    <t>DG/DAHC/101/2015 DE 19 DE FEBRERO DE 2015</t>
  </si>
  <si>
    <t>0495000009115</t>
  </si>
  <si>
    <t>0495000009215</t>
  </si>
  <si>
    <t>Atentamente, solicito a usted la versión pública de la información de las siguientes personas o empresas, que se halle en los fondos documentales DFS-IPS: 1. Aramburuzabala, Pablo (empresario, Cervecería Modelo). 2. Argüelles Gutiérrez, Sergio (empresario, Tamaulipas). 3. Barrera González, Germán (San Pedro de Roma, Tamaulipas-Miguel Alemán, Tamaulipas; empresario, banquero). 4. Bush Romero, Carlos L. (empresario). 5. Bush Romero, Francisco J. (empresario). 6. Bush Romero, Pablo (o bien, Pablo H. Bush Romero). 7. Cervecería Cuauhtémoc. 8. De la Garza González, Arturo ( Nuevo León, hijo del ex gobernador Arturo B. de la Garza, diputado federal, ganadero) 9. De la Garza, Arturo B. (gobernador de Nuevo León). 10. Garza González, Manuel (Tamaulipas, senador). 11. Garza Sada, Alfonso (Nuevo León, empresario). 12. Garza Sada, Jaime (Nuevo León, empresario). 13. González Barrera, Roberto (Nuevo León, empresario Molinos Azteca, banquero). 14. Lankenau Rocha, Jorge (Nuevo León, empresario, banquero). 15. Livas Villarreal, Eduardo (gobernador de Nuevo León). 16. Sáenz Couret, Aarón (hijo de Aarón Sáenz Garza, empresario). 17. Sáenz Garza, Aarón (Nuevo León, general revolucionario, secretario de estado, gobernador de Nuevo León, empresario). 18. Villalón de la Garza, Lauro (San Fernando, Tamaulipas; diputado federal, empresario, banquero). 19. Vidal, Louis Melchior (o Luis Melchor Vidal, o Louis Melchor Vidal, estadounidense asesinado en México en noviembre de 1961). 20. Kaplan, Joel David (estadounidense condenado por el asesinato de Louis Melchior Vidal (o Luis Melchor Vidal, o Louis Melchor Vidal), evadido de la penitenciaría de Santa Marta Acatitla en 1972). 21. Stadter, Victor (o Victor E. Stadter), piloto. 22. Kaplan, Jacob M. (empresario estadounidense)</t>
  </si>
  <si>
    <t>UE/066/2015 DE 25 DE FEBRERO DE 2015</t>
  </si>
  <si>
    <t>¿CUANTOS CONVENIOS DE MEDIACION HAN SIDO EJECUTORIADOS EN EL ESTADO DE NUEVO LEON ?</t>
  </si>
  <si>
    <t>UE/R/092/2015 DE 25 DE ENERO DE 2015</t>
  </si>
  <si>
    <t>0495000009315</t>
  </si>
  <si>
    <t>0495000009415</t>
  </si>
  <si>
    <t>Cuanto gasta un presidente municipal</t>
  </si>
  <si>
    <t>Documentos sobre Enrique Quintanilla Obregon, vice presidente de la empresa periodistica Mexicana de noticias. Fue detenido en DF por el DFS y entregado a la policia judicial.</t>
  </si>
  <si>
    <t>DG/DGAA/DA/152/2015 DE 25 DE FEBRERO DE 2015</t>
  </si>
  <si>
    <t>0495000009515</t>
  </si>
  <si>
    <t>0495000009615</t>
  </si>
  <si>
    <t>0495000009715</t>
  </si>
  <si>
    <t>REQUIERO LISTA DE CONTRATOS VIGENTES DE LA DEPENDENCIA A SI COMO LA FECHA DE VENCIMIENTO. TECNOLOGÍAS DE LA INFORMACION</t>
  </si>
  <si>
    <t>Que institución gubernamental es la encargada de regular el sueldo y las prestaciones del presidente de la república y otros funcionarios públicos en el país? y ¿En que se basan dicha institución para justificar el sueldo y las prestaciones a los servidores públicos?</t>
  </si>
  <si>
    <t>¿Cual es el presupuesto mexicano para la inversión en obra pública en el Distrito federal?</t>
  </si>
  <si>
    <t>0495000009815</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</si>
  <si>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los señores Miguel Alemán Valdés, Miguel Alemán Velasco y Miguel Alemán Magnani.</t>
  </si>
  <si>
    <t>049500009915</t>
  </si>
  <si>
    <t>0495000010015</t>
  </si>
  <si>
    <t>0495000010115</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</si>
  <si>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los señores Raúl Bailléres Chávez y Alberto Bailléres González.</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</si>
  <si>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Rafael Herrerías Olea.</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</si>
  <si>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Raúl Bailléres González.</t>
  </si>
  <si>
    <t>UE/072/2015 DE 2 DE MARZO DE 2015</t>
  </si>
  <si>
    <t>UE/073/2015 DE 2 DE MARZO DE 2015</t>
  </si>
  <si>
    <t>UE/071/2015 DE 2 DE MARZO DE 2015</t>
  </si>
  <si>
    <t>UE/074/2015 DE 2 DE MARZO DE 2015</t>
  </si>
  <si>
    <t>UE/R/095/2015 DE 27 DE FEBRERO DE 2015</t>
  </si>
  <si>
    <t>UE/R/096/2015 DE 27 DE FEBRERO DE 2015</t>
  </si>
  <si>
    <t>UE/R/093/2015 DE 27 DE FEBRERO DE 2015</t>
  </si>
  <si>
    <t>04950000010215</t>
  </si>
  <si>
    <t>04950000010315</t>
  </si>
  <si>
    <t>Información sobre las siguientes personas: a)Wenceslao José García, militante de la Liga Comunista 23 de Septiembre y de la Brigada Revolucionaria Emiliano Zapata b) Victor Pineda Henestrosa, militante de la Coalición Obrero Campesina del Istmo c) Juan Martínez López, militante Frente Cívico Político de Oaxaca d) Héctor Sánchez López, militante de la Coalición Obrero Campesina del Istmo e) Leopoldo DeGyves de la Cruz, militante de la Coalición Obrero Campesina del Istmo f) Jesús Vicente Vázquez, militante de la Coalición Obrero Campesina del Istmo g) Bertha Alicia Ovalle Bustos, militante de la Coalición Obrero Campesina del Istmo h) Cirilo Peña, militante de la Liga Comunista 23 de Septiembre</t>
  </si>
  <si>
    <t>La información sobre las siguientes personas: a) Alejo Samaniego Samano, militante de la Liga Comunista 23 de Septiembre (Sinaloa) b) Lourdes Martínez Huerta, militante de la Liga Comunista 23 de Septiembre (Sinaloa) c) Vidal Cota Valdes, militante de la Liga Comunista 23 de Septiembre (Sinaloa) d) Víctor Gómez Vidal, (a) "El Güero", agente de la DFS en Sinaloa e) Francisco Sifuentes Guerrero, médico centroamericano en Sinaloa f) José de Jesús Calderon Ojeda, director de Gobernación en Sinaloa g) Alfredo Valdes Montoya, gobernador de Sinaloa h) Alfredo G. Calderon, gobernador de Sinaloa</t>
  </si>
  <si>
    <t>UE/070/2015 DE 2 DE MARZO DE 2015</t>
  </si>
  <si>
    <t>UE/075/2015 DE 2 DE MARZO DE 2015</t>
  </si>
  <si>
    <t>0495000010415</t>
  </si>
  <si>
    <t>0495000010515</t>
  </si>
  <si>
    <t>0495000010615</t>
  </si>
  <si>
    <t>0495000010715</t>
  </si>
  <si>
    <t>0495000010815</t>
  </si>
  <si>
    <t>0495000010915</t>
  </si>
  <si>
    <t>0495000011015</t>
  </si>
  <si>
    <t>0495000011115</t>
  </si>
  <si>
    <t>Expediente de Severino Campos Ocaña encontrado en el archivo de la Dirección Federal de Seguridad</t>
  </si>
  <si>
    <t>Galileo Campos Ocaña encontrado en el archivo de la Dirección Federal de Seguridad.</t>
  </si>
  <si>
    <t>Anarquismo en México de los años 1960 a 1980 encontrado en la Dirección Federal de Seguridad. Organizaciones e individuos.</t>
  </si>
  <si>
    <t>Benjamín Cano Ruiz encontrado en la Dirección Federal de Seguridad.</t>
  </si>
  <si>
    <t>Periódico Regeneración órgano de la Federación anarquista de México encontrado en la Dirección Federal de Seguridad.</t>
  </si>
  <si>
    <t>Periódico Tierra y Libertad encontrado en la Dirección Federal de Seguridad.</t>
  </si>
  <si>
    <t>Proceso legislativo de las reformas a la ley del iva publicadas el 21 de noviembre de 1991</t>
  </si>
  <si>
    <t>¿Solicito en archivo word y pdf los capitulos anteriores de La ley de vialidad y transito municipal de Puebla, favor de mandarlos a mi correo oficial, ya que quisiera conocer toda La Ley?</t>
  </si>
  <si>
    <t>UE/077/2015 DE 3 DE MARZO DE 2015</t>
  </si>
  <si>
    <t>UE//097/2015 DE 03 DE MARZO DE 2015</t>
  </si>
  <si>
    <t>UE/082/2015 DE 3 DE MARZO DE 2015</t>
  </si>
  <si>
    <t>UE/081/2015 DE 03 DE MARZO DE 2015</t>
  </si>
  <si>
    <t>UE/080/2015 DE 03 DE MARZO DE 2015</t>
  </si>
  <si>
    <t>UE/079/2015 DE 03 DE MARZO DE 2015</t>
  </si>
  <si>
    <t>UE/078/2015 DE 03 DE MARZO DE 2015</t>
  </si>
  <si>
    <t>UE/076/2015 DE 03 DE MARZO DE 2015</t>
  </si>
  <si>
    <t>0495000011215</t>
  </si>
  <si>
    <t>Información sobre Juan Antonio Flores Tirado, militante de la Liga Comunista 23 de Septiembre en Sinaloa.</t>
  </si>
  <si>
    <t>UE/084/2015 DE 04 DE MARZO DE 2015</t>
  </si>
  <si>
    <t>0495000011315</t>
  </si>
  <si>
    <t>Historial Clínico de Homero Arteaga Zuñiga</t>
  </si>
  <si>
    <t>0495000011415</t>
  </si>
  <si>
    <t>0495000011515</t>
  </si>
  <si>
    <t>0495000011615</t>
  </si>
  <si>
    <t>04950000011715</t>
  </si>
  <si>
    <t>0495000011815</t>
  </si>
  <si>
    <t>0495000011915</t>
  </si>
  <si>
    <t>Que tipo de trabajadores laboran en la institución? de base y confianza?Que prestaciones se les otorgan a los trabajadores sindicalizados y que prestaciones se les otorgan a los trabajadores de confianza? existe alguna prestación que se les otorgue a través de un tercero? tienen algún convenio o contrato firmado con alguna entidad financiera para prestamos en efectivo?? Con que entidades?</t>
  </si>
  <si>
    <t>UE/085/2015 DE 04 DE MARZO DE 2015</t>
  </si>
  <si>
    <t>CUADERNO DE TRANSPARENCIA 7</t>
  </si>
  <si>
    <t>información pública</t>
  </si>
  <si>
    <t>exposición de motivo del código de comercio de 1889</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</si>
  <si>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los hermanos Javier, Enrique, Alfonso y Juan Robinson Bours Almada.</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</si>
  <si>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los hermanos Germán y Luis Felipe Ahumada Rusek.</t>
  </si>
  <si>
    <t>DG/DGAA/DA/199/2015  DE 04 DE MARZO DE 2015</t>
  </si>
  <si>
    <t>UE/086/2015 DE 05 DE MARZO DE 2015</t>
  </si>
  <si>
    <t>UE/087/2015 DE 05 DE MARZO DE 2015</t>
  </si>
  <si>
    <t>UE/088/2015 DE 05 DE MARZO DE 2015</t>
  </si>
  <si>
    <t>DG/DSNA/061/2015 DE 26 DE FEBRERO DE 2015</t>
  </si>
  <si>
    <t>UE/R/100/2015 DE 04 DE MARZO DE 2015</t>
  </si>
  <si>
    <t>UE/R/101/2015 DE 05 DE MARZO DE 2015</t>
  </si>
  <si>
    <t>UE/R/102/2015 DE 05 DE MARZO DE 2015</t>
  </si>
  <si>
    <t>DG/DSNA/0160/2015 DE 02 DE MARZO DE 2015</t>
  </si>
  <si>
    <t>0495000012015</t>
  </si>
  <si>
    <t>Solicito copia simple de: 1.-Título del Terreno denominado "SAN LUIS Y PINDOCO" con fecha de expedición 17 de Abril de 1888 con superficie de 2497 Has, 89 areas, 79 centiáreas, sección 1era, Foja 2, del libro de 1884 a 1888, a nombre del C. José Márquez en el Estado de Baja California Sur. Actualmente dicho terreno se llama Palo Escopeta, en Los Cabos Baja California Sur 2.- Documento en el cual se pueda observar el estatus y en que condiciones se encuentra el terreno denominado "San Luis y Pindoco", con fecha con superficie de 2497 Has, 89 áreas, 79 centiáreas a nombre del C. José Márquez, en San José del Cabo el estado de Baja California Sur en la actualidad, colindancias, etc. si existe algún título de propiedad posterior al año de 1886 así como toda la documentación generada de este predio desde el año de 1886 a la fecha de respuesta a las presente solicitud.</t>
  </si>
  <si>
    <t>0495000012115</t>
  </si>
  <si>
    <t>0495000012215</t>
  </si>
  <si>
    <t>¿Desde que años tienen antecedentes?</t>
  </si>
  <si>
    <t>UE/R/105/2015 DE 06 DE MARZO DE 2015</t>
  </si>
  <si>
    <t>Por favor quiero que me informen a detalle y de manera desglosada por año, desde 2001 hasta 20009, especificando el monto entregado a cada una de las instituciones, asociaciones, personas o empresas que recibieron recursos a través del rubro del presupuesto Gastos Relacionados con Actividades Culturales, Deportivas y de Ayuda Extraordinaria, incluyendo, de existir, las razones o justificación por las que se entregó ese dinero.</t>
  </si>
  <si>
    <t>UE/090/2015 DE 06 DE MARZO DE 2015</t>
  </si>
  <si>
    <t>DG/DAHC/120/2015 DE 05 DE MARZO DE 2015</t>
  </si>
  <si>
    <t>DG/DAHC/116/2015 DE 05 DE MARZO DE 2015</t>
  </si>
  <si>
    <t>DG/DAHC/129/2015 DE 06 DE MARZO DE 2015</t>
  </si>
  <si>
    <t>DG/DAHC/117/2015 DE 05 DE MARZO DE 2015</t>
  </si>
  <si>
    <t>DG/DAHC/121/2015 DE 05 DE MARZO DE 2015</t>
  </si>
  <si>
    <t>DG/DAHC/124/2015 DE 05 DE MARZO DE 2015</t>
  </si>
  <si>
    <t>DG/DAHC/126/2015 DE 05 DE MARZO DE 2015</t>
  </si>
  <si>
    <t>DG/DAHC/125/2015 DE 05 DE MARZO DE 2015</t>
  </si>
  <si>
    <t>DG/DAHC/134/2015 DE 09 DE MARZO DE 2015</t>
  </si>
  <si>
    <t>DG/DAHC/131/2015 DE 09 DE MARZO DE 2015</t>
  </si>
  <si>
    <t>DG/DAHC/132/2015 DE 09 DE MARZO DE 2015</t>
  </si>
  <si>
    <t>DG/DAHC/133/2015 DE 09 DE MARZO DE 2015</t>
  </si>
  <si>
    <t>DG/DAHC/137/2015 DE 10 DE MARZO DE 2015</t>
  </si>
  <si>
    <t>DG/DAHC/138/2015 DE 10 DE MARZO DE 2015</t>
  </si>
  <si>
    <t>DG/DAHC/139/2015 DE 10 DE MARZO DE 2015</t>
  </si>
  <si>
    <t>UE/089/2015 DE 06 DE MARZO DE 2015</t>
  </si>
  <si>
    <t>0495000012315</t>
  </si>
  <si>
    <t>0495000012415</t>
  </si>
  <si>
    <t>0495000012515</t>
  </si>
  <si>
    <t>0495000012615</t>
  </si>
  <si>
    <t>0495000012715</t>
  </si>
  <si>
    <t>0495000012815</t>
  </si>
  <si>
    <t>0495000012915</t>
  </si>
  <si>
    <t>¿cuantos programas de capacitacion registrados ante la STPS en 2014? ¿cuantas empresas privadas estan registradas ante la STPS? ¿cuantos programas de capacitacion a docentes registrados ante la STPS en 2014?</t>
  </si>
  <si>
    <t>presupuesto de la Universidad Autónoma de Chihuahua de la Facultad de Ciencias de la Cultura Física.... para premio por haber ganado concurso de baile autóctono del semestre Ago-Dic 2014</t>
  </si>
  <si>
    <t>Sentencia ,del Tribunal de lo Contencioso Administrativo del Distrito Federal y del Tribunal Federal de Justicia Fiscal y Administrativo, de los cuatro tipos de sentencia (lisa y llana, Para efectos, sobreseimiento y Validez del acto impugnado)</t>
  </si>
  <si>
    <t>José Muñoz Cota Ibáñez en Dirección Federal de Seguridad</t>
  </si>
  <si>
    <t>Solicito el fundamento legal que motivo la cancelación de la consulta directa del fondo documental DFS, resguardado en Galería No. 1 del AGN, así como copia del aviso o comunicado a los usuarios del acervo informando a partir de cuando se aplicaba esta esta medida.</t>
  </si>
  <si>
    <t>Solicito la información correspondiente a inmigrantes que viajaron por barco procedentes de Matanzas Cuba con puerto de Destino Veracruz</t>
  </si>
  <si>
    <t>¿porcentaje de votantes en colima?</t>
  </si>
  <si>
    <t>DG/DAHC/144/2015 DE 11 DE MARZO DE 2015</t>
  </si>
  <si>
    <t>DG/DGAA/DA/228/2015 DE 12 DE MARZO DE 2015</t>
  </si>
  <si>
    <t>DG/DAHC/142/2015 DE 11 DE MARZO DE 2015</t>
  </si>
  <si>
    <t>UE/R/130/2015 DE 17 DE MARZO DE 2015</t>
  </si>
  <si>
    <t>UE/R/131/2015 DE 17 DE MARZO DE 2015</t>
  </si>
  <si>
    <t>UE/R/132/2015 DE 17 DE MARZO DE 2015</t>
  </si>
  <si>
    <t>UE/094/2015 DE 17 DE MARZO DE 2015</t>
  </si>
  <si>
    <t>UE/095/2015 DE 17 DE MARZO DE 2015</t>
  </si>
  <si>
    <t>UE/096/2015 DE 17 DE MARZO DE 2015</t>
  </si>
  <si>
    <t>DG/DGAA/DA/227/2015 DE 17 DE MARZO DE 2015</t>
  </si>
  <si>
    <t>UE/069/2015 DE 2 DE MARZO DE 2015                    _______________________   UE/109/2015 DE 18 DE MARZO DE 2015               _______________________  UE/110/2015 DE 18 DE MARZO DE 2015</t>
  </si>
  <si>
    <t>0495000013015</t>
  </si>
  <si>
    <t>UE/097/2015 DE 18 DE MARZO DE 2015</t>
  </si>
  <si>
    <t>UE/108/2015 DE 18 DE MARZO DE 2015</t>
  </si>
  <si>
    <t>UE/107/2015 DE 18 DE MARZO DE 2015</t>
  </si>
  <si>
    <t>UE/106/2015 DE 18 DE MARZO DE 2015</t>
  </si>
  <si>
    <t>UE/105/2015 DE 18 DE MARZO DE 2015</t>
  </si>
  <si>
    <t>UE/104/2015 DE 18 DE MARZO DE 2015</t>
  </si>
  <si>
    <t>UE/103/2015 DE 18 DE MARZO DE 2015</t>
  </si>
  <si>
    <t>UE/102/2015 DE 18 DE MARZO DE 2015</t>
  </si>
  <si>
    <t>UE/101/2015 DE 18 DE MARZO DE 2015</t>
  </si>
  <si>
    <t>UE/100/2015 DE 18 DE MARZO DE 2015</t>
  </si>
  <si>
    <t>UE/099/2015 DE 18 DE MARZO DE 2015</t>
  </si>
  <si>
    <t>UE/098/2015 DE 18 DE MARZO DE 2015</t>
  </si>
  <si>
    <t>0495000013115</t>
  </si>
  <si>
    <t>0495000013215</t>
  </si>
  <si>
    <t>0495000013315</t>
  </si>
  <si>
    <t>0495000013415</t>
  </si>
  <si>
    <t>0495000013515</t>
  </si>
  <si>
    <t>0495000013615</t>
  </si>
  <si>
    <t>0495000013715</t>
  </si>
  <si>
    <t>0495000013815</t>
  </si>
  <si>
    <t>0495000013915</t>
  </si>
  <si>
    <t>0495000014015</t>
  </si>
  <si>
    <t>04950000014115</t>
  </si>
  <si>
    <t>0495000014215</t>
  </si>
  <si>
    <t>0495000014315</t>
  </si>
  <si>
    <t>0495000014415</t>
  </si>
  <si>
    <t>0495000014515</t>
  </si>
  <si>
    <t>0495000014615</t>
  </si>
  <si>
    <t>0495000014715</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</si>
  <si>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del empresario Eugenio Garza Lagüera</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</si>
  <si>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José Antonio Fernández Carbajal</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</si>
  <si>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Eva María Garza Lagüera Gonda.</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</si>
  <si>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Eva Gonda Rivera.</t>
  </si>
  <si>
    <t>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Fomento Económico Mexicano, SA, y/o Fomento Económico Mexicano, SAB de CV, y/o FEMSA</t>
  </si>
  <si>
    <t>Consulta en sitio del archivo original sobre Vicente Fox Quesada, durante las décadas de los setenta, ochenta y noventas en el fondo Dirección Federal de Seguridad, Archivo General de la Nación</t>
  </si>
  <si>
    <t>1.- Con cuanto personal dispone el Archivo General de la Nación para los dictámenes de autenticidad de acuerdo a su facultad del artículo 44, fracción XXVI de la Ley Federal de Archivos. 2.- Que especialidad tiene el personal del Archivo General de la Nación para los dictámenes de autenticidad de acuerdo a su facultad del artículo 44, fracción XXVI de la Ley Federal de Archivos. 3.- Que tipos de dictámenes realiza el Archivo General de la Nación en la autenticidad de documentos de acuerdo a su facultad del artículo 44, fracción XXVI de la Ley Federal de Archivos. 4.- Cuantos dictámenes de autenticidad ha realizado en el año 2014. 5.- Cuantos dictámenes de autenticidad ha realizado en el año 2015.</t>
  </si>
  <si>
    <t>Para que es la información de la pagina</t>
  </si>
  <si>
    <t>1.- ¿Existen en términos de la Ley Federal de Archivos en vigor archivos de concentración, de trámite e histórico del Servicio de Administración Tributaria (SAT)? 2.- En cumplimiento de la Ley Federal de Archivos y su Reglamento ¿el SAT creó el puesto de Titular de sus archivos de concentración, de trámite e histórico? 3.- ¿Quién(quiénes) es(son), en su caso, el(los) Titular(es) de los archivos de concentración, de trámite e histórico del SAT? 4.- ¿Cuáles son los datos de ubicación, localización y de contacto del(de los) Titular(es) de los archivos de concentración, de trámite e histórico del SAT?</t>
  </si>
  <si>
    <t>¿Se encuentran validados los instrumentos de consulta y control archivístico del IMSS por parte del AGN? En caso afirmativo informar cuál es el estado al que se han sometido dichos instrumentos?</t>
  </si>
  <si>
    <t>A quien corresponda: Accediendo a mi derecho a la información pública solicito la siguiente información, pero, antes doy introducción a mi petición. En México, la Cámara de diputados tiene 500 miembros, con un sueldo neto mensual por diputado de 73, 910.81 pesos , además de 45,786 pesos para asistencia legislativa y 28,772 pesos para atención ciudadana, dando un total de 1,697,020 pesos de salario total por diputado sin contar prestaciones, tras estos datos se puede deducir que el gasto generado por la remuneración total del trabajo de los diputados es de 848,510,000 pesos sin contar prestaciones, sin embargo, (citando información el 28 de febrero de 2015 a las 20:05 de m.elfinanciero.com.mx/política/con-educacion-basica-15-de-los-diputados.html) en la Cámara de Diputados hay servidores los cuales 2 tienen educación primaria concluida, 5 educación secundaria, 10 educación preparatoria, 72 con carrera trunca en ingeniera o licenciatura, 23 ingenieros, 8 médicos, 225 licenciados, 14 postgrados 117 maestrías y 24 doctorados. Se puede observar que hay 89 individuos sin carrera terminada a los cuales corresponde al 17.8 % del total de diputados y al cual corresponden 151, 034,780 pesos; los diputados que no tienen carrera ganan lo mismo que sus compañeros preparados, ¿Cómo es posible que un persona con esta preparación gane 100 veces o hasta 1000 veces más de lo que debería ganar por su nivel de preparación? El sueldo de los funcionaros en México es muy alto, sobre todo el de los diputados, ¿Por qué ganan tanto, si sólo demuestran a que parte apoyan en una decisión, ya que muchas veces ni siquiera aportan soluciones?. En otros países hay menos diputados, les pagan menos y se mantienen libres de un gasto innecesario, en Costa Rica hay 57 diputados, en Chile hay 120 diputados, en Guatemala hay 158 diputados, en la Unión europea hay 788 (abarca a una gran zona), en fin ,un diputado es un representante de una zona, pero muchas veces no aportan sugerencias y no expanden a nuevas soluciones que satisfagan a los representados, ¿No es mejor usar consultas populares, las cuales son más baratas y efectivas que pagar un sueldo exagerado a un individuo por un trabajo que no es realizado correctamente la mayoría de los casos?¿No se puede usa el dinero de la paga de 100 o 200 diputados en otros proyectos, aquéllos que satisfagan las necesidades de vivienda, educación, alimentación o recreación? En conclusión, pido respuesta a las siguientes preguntas: ¿Por qué se les paga tanto a los diputados? ¿Por qué hay tantos? ¿Por qué no los despiden a aquellos que no cumplan con su obligación correctamente y usan el dinero en satisfacer las necesidades del pueblo? ¿Por qué no usan métodos más precisos y baratos como la consulta popular? ¿Cómo es posible que una persona gane desde 100 hasta 1000 veces más de lo que debería ganar por su nivel de preparación? También pido corrección a los datos que expongo en caso de que fuesen erróneos, y que se me muestren los datos correctos.</t>
  </si>
  <si>
    <t>La Ley Organica del Seminario de Cultura Mexicana, publicada el 31 de Diciembre de 1949 en el Diario Oficial de la Federación, hace referencia a un Acuerdo Presidencial del 28 de Febrero de 1942, mismo que crea al Seminario de Cultura Mexicana. Se solicita se remita dicho Acuerdo Presidencial y/o cualquier documento oficial de la Presidencia de Manuel Avila Camacho que avale la existencia de dicho Acuerdo Presidencial.</t>
  </si>
  <si>
    <t>1. Deseo saber que instituciones cuentan al día de hoy con instrumentos de consulta y control archivístico autorizados, qué instituciones no cuentan con dichos instrumentos y qué instituciones están en revisión con la descripción del estatus correspondiente. 2. Deseo saber cuál es la metodología para determinar qué el Cuadro de Clasificación y Catálogo de Disposición Documental de las dependencias que presentan dichos instrumentos cumple en su totalidad con las técnicas archivísticas y las disposiciones normativas. (Ser lo más específico)</t>
  </si>
  <si>
    <t>Que funde y motive la cancelación de la consulta directa de los expedientes resguardados en la Galería no. 1., correspondientes al acervo de la extinta DIrección Federal de Seguridad.</t>
  </si>
  <si>
    <t>¿Que es el archivo general de la nación? ¿Cuales son los Objetivos Estratégicos del archivo general de la nación?</t>
  </si>
  <si>
    <t>0495000014815</t>
  </si>
  <si>
    <t>0495000014915</t>
  </si>
  <si>
    <t>0495000015015</t>
  </si>
  <si>
    <t>¿Porque poner a un Cuauhtémoc Blanco, a un Lagrimita o a una Carmen salinas de políticos? Si los que se supone que estan "Preparados" tienen en una muy mala situación al país.</t>
  </si>
  <si>
    <t>normatividad, para archivar en el expediente de archivo en el Archivo de Trámite al momento de iniciar su apertura, es decir se archiva en forma cronológica</t>
  </si>
  <si>
    <t>curículum de la c. Claudia iglesias, directora del sistema nacional de archivos del agn</t>
  </si>
  <si>
    <t>Solicito se me informe: ¿Cuáles fueron las acciones que en materia de rendición de cuentas llevó a cabo ese Ente Obligado durante el periodo comprendido del 1° de enero de 2013 al 31 de diciembre de 2013?</t>
  </si>
  <si>
    <t>¡Cuál es la metodología para que den su informe patrimonial los Cenadores y Diputados?</t>
  </si>
  <si>
    <t>Solicito cualquier documento oficial o extraoficial relativo a la estancia del estadounidense Lee Harvey Oswald en Mexico en el ano 1963.</t>
  </si>
  <si>
    <t>UE/117/2015 DE 23 DE MARZO DE 2015</t>
  </si>
  <si>
    <t>UE/116/2015 DE 23 DE MARZO DE 2015</t>
  </si>
  <si>
    <t>UE/114/2015 DE 20 DE MARZO DE 2015</t>
  </si>
  <si>
    <t>UE/113/2015 DE 20 DE MARZO DE 2015</t>
  </si>
  <si>
    <t>UE/112/2015 DE 20 DE MARZO DE 2015</t>
  </si>
  <si>
    <t>UE/111/2015 DE 20 DE MARZO DE 2015</t>
  </si>
  <si>
    <t>UE/R/138/2015 DE 20 DE MARZO DE 2015</t>
  </si>
  <si>
    <t>UE/R/135/2015 DE 20 DE MARZO DE 2015</t>
  </si>
  <si>
    <t>UE/R/137/2015 DE 20 DE MARZO DE 2015</t>
  </si>
  <si>
    <t>0495000015115</t>
  </si>
  <si>
    <t>0495000015215</t>
  </si>
  <si>
    <t>0495000015315</t>
  </si>
  <si>
    <t>UE/115/2015 DE 20 DE MARZO DE 2015</t>
  </si>
  <si>
    <t>DDNA/016/2015 DE 23 DE MARZO DE 2015</t>
  </si>
  <si>
    <t>UE/118/2015 DE 23 DE MARZO DE 2015</t>
  </si>
  <si>
    <t>UE/R/136/2015 DE 20 DE MARZO DE 2015</t>
  </si>
  <si>
    <t>Quiero saber como fue el reparto agrario en México, de 1924 a 1982, con sus respectivos presidentes. Me interesa saber la extensión de las tierras, la ubicación, que presidente la realizó.</t>
  </si>
  <si>
    <t>Informe si la isla Santa Barbara, San Miguel Anacapa, San Nicolas, San Clemente, Santa Catalina, Santa Rosa, Santa Cruz, ubicadas todas ellas frente a las costas de California, Estados Unidos de America, forman parte del territorio nacional mexicano. Describiendo el documento legal que así lo sustente.</t>
  </si>
  <si>
    <t>Solicito el proyecto de Ley General de Archivos o el avance del proyecto. Con base en el principio constitucional de máxima publicidad, en el entendido que la difusión del proyecto o avance no son en perjuicio de alguna resolución o toma de decisión.</t>
  </si>
  <si>
    <t>UE/R/133/2015 DE 18 DE MARZO DE 2015</t>
  </si>
  <si>
    <t>DG/DAHC/158/2015 DE 24 DE MARZO DE 2015</t>
  </si>
  <si>
    <t>DG/DAHC/159/2015 DE 24 DE MARZO DE 2015</t>
  </si>
  <si>
    <t>DG/DSNA/0230/2015 DE 23 DE MARZO DE 2015</t>
  </si>
  <si>
    <t>0495000015515</t>
  </si>
  <si>
    <t>0495000015415</t>
  </si>
  <si>
    <t>0495000015615</t>
  </si>
  <si>
    <t>Solicito al Archivo General de la Nación (AGN) la información que pueda existir en el acervo de la Dirección Federal de Seguridad (DFS) de la Secretaría de Gobernación , que según información proporcionada en el mismo archivo pertenece al CISEN, sin embargo está resguarda en el AGN , la información relacionada con el ciudadano Sergio Aguayo Quezada.</t>
  </si>
  <si>
    <t>Solicito al Archivo General de la Nación me sean proporcionada la información existente a los ciudadanos Jesús Aguayo Zaragoza y Rafael Aguayo Zaragoza en el acervo de la Dirección Federal de Seguridad (DFS) de la Secretaría de Gobernación, resguardado en la galería 1.</t>
  </si>
  <si>
    <t>Solicito expedientes originales para consulta en sitio de los siguientes personajes:Valentín Campa, Arnoldo Martínez Verdugo, Rosario Ibarra de Piedra, Ignacio González Gollás, Cándido Díaz Cerecedo, Manuel Moreno Sánchez y Pablo Emilio Madero. Que se ubican en el fondo Secretaría de Gobernación siglo XX, subfondo Dirección Federal de Seguridad, ubicados en la galería 1</t>
  </si>
  <si>
    <t>UE/119/2015 DE 25 DE MARZO DE 2015</t>
  </si>
  <si>
    <t>UE/120/2015 DE 25 DE MARZO DE 2015</t>
  </si>
  <si>
    <t>UE/121/2015 DE 25 DE MARZO DE 2015</t>
  </si>
  <si>
    <t>DG/DAHC/162/2015 DE 25 DE MARZO DE 2015</t>
  </si>
  <si>
    <t>DG/DAHC/163/2015 DE 25 DE MARZO DE 2015</t>
  </si>
  <si>
    <t>DG/DAHC/164/2015 DE 25 DE MARZO DE 2015</t>
  </si>
  <si>
    <t>0495000015715</t>
  </si>
  <si>
    <t>Número de egresados de la UNAM y IPN desde el año 2000</t>
  </si>
  <si>
    <t>DG/DAHC/166/2015 DE 25 DE MARZO DE 2015</t>
  </si>
  <si>
    <t>DG/DAHC/167/2015 DE 25 DE MARZO DE 2015</t>
  </si>
  <si>
    <t>DG/DAHC/168/2015 DE 25 DE MARZO DE 2015</t>
  </si>
  <si>
    <t>DG/DAHC/165/2015 DE 25 DE MARZO DE 2015</t>
  </si>
  <si>
    <t>DG/DAHC/171/2015 DE 26 DE MARZO DE 2015</t>
  </si>
  <si>
    <t>DG/DAHC/172/2015 DE 26 DE MARZO DE 2015</t>
  </si>
  <si>
    <t>DG/DAHC/169/2015 DE 25 DE MARZO DE 2015</t>
  </si>
  <si>
    <t>UE/R/154/2015 DE 27 DE MARZO DE 2015</t>
  </si>
  <si>
    <t>DTI/015/15 DE 24 DE MARZO DE 2015     __________________  DG/DAJ/055/2015 DE 18 DE MARZO DE 2015   ________________ DG/DGAA/DA/270/2015 DE 23 DE MARZO DE 2015</t>
  </si>
  <si>
    <t>0495000015815</t>
  </si>
  <si>
    <t>0495000015915</t>
  </si>
  <si>
    <t>0495000016015</t>
  </si>
  <si>
    <t>Requiero en formato excel, editable, el listado de direcciones de correo electrónico de todas y todos los servidores públicos, prestadores de servicios o personal que suministre servicios profesionales a esa dependencia y que tenga formación de licenciatura en Derecho, abogado o ciencias jurídicas</t>
  </si>
  <si>
    <t>Deso conocer cuantos medicos ortopedistas laboran actualmente en el pais.</t>
  </si>
  <si>
    <t>Solicito la "Base de Datos que Administra el Coité Técnico del Consejo de Seguridad Nacional que menciona el Reglamento de la Ley de Adquisiciones, Arrendamientos y Servicios del Sector Público en su art 72 F V para su aplicación especifica en proyecto para el Consejo de la Judicatura Federal</t>
  </si>
  <si>
    <t>DG/DGAA/DA/279/2015 DE 27 DE MARZO DE 2015</t>
  </si>
  <si>
    <t>UE/122/2015 DE 31 DE MARZO DE 2015</t>
  </si>
  <si>
    <t>UE/R/156/2015 DE 31 DE MARZO DE 2015</t>
  </si>
  <si>
    <t>DG/DSNA/0229/2015 DE 30 DE MARZO DE 2015</t>
  </si>
  <si>
    <t>DG/DSNA/0238/2015 DE 30 DE MARZO DE 2015</t>
  </si>
  <si>
    <t>DG/DSNA/0242/2015 DE 30 DE MARZO DE 2015</t>
  </si>
  <si>
    <t>0495000016115</t>
  </si>
  <si>
    <t>0495000016215</t>
  </si>
  <si>
    <t>0495000016315</t>
  </si>
  <si>
    <t>Solicito de la manera mas atenta los Temas de los últimos 10 años de los congresos nacionales de archivos. Es decir el nombre de los temas que se a tratado en los ultimos 10 años con motivo del congreso nacional de archivos. Así como las cedes de los lugares donde se a hacho estos congresos</t>
  </si>
  <si>
    <t>Por este medio solicito la información de los Directores del Archivo General de la Nación tales como Nombre, Periodo de Gestión y Escolaridad desde el inicio a a la actualidad del A.G.N.</t>
  </si>
  <si>
    <t>A quien corresponda: Por este medio me permito solicitar de la forma más atenta se me proporcione información en dos aspectos: - cantidad de personal presente en los edificios gubernamentales, según el consumo de agua incluyendo: empleados permanentes, temporales y de limpieza. - información relativa a los consumos de agua embotellada para consumo humano en el periodo del 1 de enero de 2012 al 31 de diciembre de 2014 para cada edificio, incluyendo: tamaño de presentación y contenido neto. Dicha información solicito me sea proporcionada tanto por unidades compradas, como por monto económico de gasto. Para mayor facilidad, sugiero utilizar formato como los de las Tablas que se incluyen en el archivo anexo.</t>
  </si>
  <si>
    <t>UE/123/2015 DE 31 DE MARZO DE 2015</t>
  </si>
  <si>
    <t>UE/R/155/2015 DE 01 ABRIL DE 2015</t>
  </si>
  <si>
    <t>0495000016415</t>
  </si>
  <si>
    <t>06/05/20158</t>
  </si>
  <si>
    <t>UE/124/2015 DE 6 DE ABRIL DE 2015</t>
  </si>
  <si>
    <t>accion penal para personas juridicas</t>
  </si>
  <si>
    <t>0495000016515</t>
  </si>
  <si>
    <t>Solicito la lista especifica de "las fuentes alternas de información" que sugiere utilizar la directora del AGN María de las Mercedes de Vega, para subsanar la prohibición a la consulta directa de documentos y tarjetas, del fondo Dirección Federal de Seguridad de la Galería No. 1, según lo declarado por ella al periódico La Jornada el día 23 de marzo del presente http://www.jornada.unam.mx/2015/03/23/politica/003n2pol Así como también le solicito por escrito la instrucción al personal de la galería donde estable que no ha habido ningún cambio en el proceso de consulta. Puesto que es una realidad que ya no se permite consultar documentos originales y fichas (bibliográficas) como anteriormente se hacía.</t>
  </si>
  <si>
    <t>0495000016615</t>
  </si>
  <si>
    <t>Me gustaría obtener toda la información escrita, fotográfica y audiovisual acerca de el grupo guerrillero Fuerzas de Liberación Nacional (FLN) así como del Ejército Zapatista de Liberación Nacional (EZLN), particularmente la información de los individuos que formaron parte de dichas organizaciones.</t>
  </si>
  <si>
    <t>UE/125/2015 DE 06 DE ABRIL DE 2015</t>
  </si>
  <si>
    <t>0495000016715</t>
  </si>
  <si>
    <t>Solicito información del número de presos que se tenía al cierre de la Ex Prisión de Lecunberri en la Ciudad de México</t>
  </si>
  <si>
    <t>UE/126/2015 DE 06 DE ABRIL DE 2015</t>
  </si>
  <si>
    <t>0495000016815</t>
  </si>
  <si>
    <t>Buenas tardes! Quiero saber los nombres y a que partido pertenecen todos los candidatos a gobernadores de los 9 estados que tendrán elecciones, nombres y a que partido pertenecen, los candidatos a 300 diputados federales nombres y a que partido pertenecen los 200 diputados plurinominales. Los nombres y a que partido pertenecen los candidatos a puestos de elección popular como son: jefes delegaciones en el d.f., alcadias, etc... que se celebraran este 7 de junio del 2015. Espero puedan orientar mi petición, sin mas por el momento, gracias!</t>
  </si>
  <si>
    <t>DG/DGAA/DA/288/2015 DE 31 DE MARZO DE 2015</t>
  </si>
  <si>
    <t>0495000016915</t>
  </si>
  <si>
    <t>0495000017015</t>
  </si>
  <si>
    <t>0495000017115</t>
  </si>
  <si>
    <t>0495000017215</t>
  </si>
  <si>
    <t>0495000017315</t>
  </si>
  <si>
    <t>0495000017415</t>
  </si>
  <si>
    <t>0495000017515</t>
  </si>
  <si>
    <t>0495000017615</t>
  </si>
  <si>
    <t>Archivo General de la Nación/ Instituciones Coloniales/ Gobierno Virreinal/ Reales Cédulas Originales y Duplicados (100)/ Reales Cédulas Duplicadas/ Volumen D9/ Título: Expediente 2 Fecha(s): MAYO 26 DE 1625 Nivel de descripción: Unidad documental compuesta (Expediente) Volumen y soporte: Fojas: 3 Productores: (Pendiente) Archivo General de la Nación/ Instituciones Coloniales/ Gobierno Virreinal/ Reales Cédulas Originales y Duplicados (100)/ Reales Cédulas Duplicadas/ Volumen D9/ Título: Expediente 6 Fecha(s): MAYO 26 DE 1625 Nivel de descripción: Unidad documental compuesta (Expediente) Volumen y soporte: Fojas: 7 Productores: (Pendiente) Archivo General de la Nación/ Instituciones Coloniales/ Gobierno Virreinal/ Reales Cédulas Originales y Duplicados (100)/ Reales Cédulas Duplicadas/ Volumen D9/ Título: Expediente 1 Fecha(s): ABRIL 3 DE 1625 Nivel de descripción: Unidad documental compuesta (Expediente) Volumen y soporte: Fojas: 1 Productores: (Pendiente) Archivo General de la Nación/ Instituciones Coloniales/ Gobierno Virreinal/ Reales Cédulas Originales y Duplicados (100)/ Reales Cédulas Duplicadas/ Volumen D9/ Título: Expediente 24 Fecha(s): OCTUBRE 1o. DE 1641 Nivel de descripción: Unidad documental compuesta (Expediente) Volumen y soporte: Fojas: 51 Productores: (Pendiente) Archivo General de la Nación/ Instituciones Coloniales/ Gobierno Virreinal/ Reales Cédulas Originales y Duplicados (100)/ Reales Cédulas Duplicadas/ Volumen D9/ Título: Expediente 8 Fecha(s): MAYO 26 DE 1625 Nivel de descripción: Unidad documental compuesta (Expediente) Volumen y soporte: Fojas: 7 Vta Productores: (Pendiente)</t>
  </si>
  <si>
    <t>¿Qué establece el acta de independencia de México?</t>
  </si>
  <si>
    <t>Actividades artísticas, presentaciones públicas con énfasis en las artes escénicas que hayan propuesto, llevado a cabo en colaboración, coinversión o desarrollo de proyectos para la prevención, información o celebración de alguna efeméride relativa al plan nacional de desarrollo que se inscriba dentro del marco institucional de las atribuciones de la institución. Lo anterior en los últimos tres años, persona encargada de dichos eventos y monto autorizado para llevar a cabo la actividad artística, cultural o de divulgación. Destacar el tipo de actividad cultural y el recinto donde se llevó a cabo en caso que hubiere existido.</t>
  </si>
  <si>
    <t>Por este medio solicito la versión pública del expediente sobre Manuel Antonio Díaz Cid, ex líder del Frente Universitario Anticomunista de Puebla y militante de "El Yunque". La información se encuentra en la Galería 1 del AGN.</t>
  </si>
  <si>
    <t>Por este medio solicito la versión pública del expediente sobre Carlos Cuesta Gallardo, primer líder de la organización "Los Tecos". La información se encuentra en la Galería 1 del AGN.</t>
  </si>
  <si>
    <t>Por este medio solicito la versión pública del expediente sobre José Luis Hernández Núñez, militante del Frente Universitario Anticomunista de Puebla y fundador de "El Yunque". La información se encuentra en la Galería 1 del AGN.</t>
  </si>
  <si>
    <t>ago solicitar el formato ST-6</t>
  </si>
  <si>
    <t>Solicito al Archivo General de la Nación la información relacionada al ciudadano Alfredo Kawage Ramia que existe en el acervo de la Dirección Federal de Seguridad.</t>
  </si>
  <si>
    <t>UE/127/2015 DE 08 DE ABRIL DE 2015</t>
  </si>
  <si>
    <t>DG/DAHC/181/2015 DE 08 DE ABRIL DE 2015</t>
  </si>
  <si>
    <t>DG/DAHC/182/2015 DE 08 DE ABRIL DE 2015</t>
  </si>
  <si>
    <t>DG/DAHC/183/2015 DE 08 DE ABRIL DE 2015</t>
  </si>
  <si>
    <t>DG/DAHC/180/2015 DE 07 DE ABRIL DE 2015</t>
  </si>
  <si>
    <t>DG/DAHC/179/2015 DE 07 DE ABRIL DE 2015</t>
  </si>
  <si>
    <t>UE/128/2015 DE 09 DE ABRIL DE 2015</t>
  </si>
  <si>
    <t>UE/R/161/2015 DE 06 DE ABRIL DE 2015</t>
  </si>
  <si>
    <t>UE/129/2015 DE 09 DE ABRIL DE 2015</t>
  </si>
  <si>
    <t>UE/130/2015 DE 09 DE ABRIL DE 2015</t>
  </si>
  <si>
    <t>UE/131/2015 DE 09 DE ABRIL DE 2015</t>
  </si>
  <si>
    <t>UE/132/2015 DE 09 DE ABRIL DE 2015</t>
  </si>
  <si>
    <t>UE/133/2015 DE 09 DE ABRIL DE 2015</t>
  </si>
  <si>
    <t>UE/134/2015 DE 09 DE ABRIL DE 2015</t>
  </si>
  <si>
    <t>UE/135/2015 DE 09 DE ABRIL DE 2015</t>
  </si>
  <si>
    <t>0495000017715</t>
  </si>
  <si>
    <t>Galeria 1 de Archivo General de la Nacion. Solicito las tarjetas en Galera 1 de la AGN de la colecion de la Direccion Federal de la Seguridad de los siguientes temas: (1)Liga 23 de Septiembre; (2) Guerra Sucia; (3) Policia Judicial; (4) contrainsurgencia; (5) subversivos</t>
  </si>
  <si>
    <t>UE/136/2015 DE 09 DE ABRIL DE 2015</t>
  </si>
  <si>
    <t>0495000017815</t>
  </si>
  <si>
    <t>0495000017915</t>
  </si>
  <si>
    <t>Anexo archivo de mi petición</t>
  </si>
  <si>
    <t>UE/137/2015 DE 10 DE ABRIL DE 2015</t>
  </si>
  <si>
    <t>UE/138/2015 DE 10 DE ABRIL DE 2015</t>
  </si>
  <si>
    <t>0495000018015</t>
  </si>
  <si>
    <t>Cual es el perfil requerido para ocupar el puesto de director de todas las áreas incluyendo la dirección general.</t>
  </si>
  <si>
    <t>UE/139/2015 DE 13 DE ABRIL DE 2015</t>
  </si>
  <si>
    <t>UE/R/168/2015 DE 10 DE ABRIL DE 2015</t>
  </si>
  <si>
    <t>DG/DAHC/188/2015 DE 10 DE ABRIL DE 2015</t>
  </si>
  <si>
    <t>DG/DAHC/192/2015 DE 10 DE ABRIL DE 2015</t>
  </si>
  <si>
    <t>DG/DAHC/191/2015 DE 10 DE ABRIL DE 2015</t>
  </si>
  <si>
    <t>DG/DAHC/190/2015 DE 10 DE ABRIL DE 2015</t>
  </si>
  <si>
    <t>DG/DAHC/189/2015 DE 10 DE ABRIL DE 2015</t>
  </si>
  <si>
    <t>0495000018115</t>
  </si>
  <si>
    <t>¿cual fue el presupuesto asignado para programas de radio y television durante el año 2012 por parte del archivo general de la nacion?</t>
  </si>
  <si>
    <t>UE/126/2015 DE 13 DE ABRIL DE 2015</t>
  </si>
  <si>
    <t>UE/R/160/2015 DE 13 DE ABRIL DE 2015</t>
  </si>
  <si>
    <t>0495000018215</t>
  </si>
  <si>
    <t>¿Cuáles proyectos y con qué montos ha apoyado el AGN en los últimos 5 años a la cooperación iberoamericana?</t>
  </si>
  <si>
    <t>0495000018315</t>
  </si>
  <si>
    <t>Quiero saber cual es el presupuesto que se les da a los partidos políticos en México ya que estamos realizando una investigación por parte de la UNIVERSIDAD NACIONAL AUTÓNOMA DE MÉXICO a nivel medio superior y la vamos a mandar a la presidencia de la república.</t>
  </si>
  <si>
    <t>0495000018415</t>
  </si>
  <si>
    <t>Documentos que contienen todas las comunicaciones entre la directora del AGN y secretaria de gobernacion y CISEN sobre la administracion de la Galeria UNO donde se encuentran los archivos de la direccion federal de seguridad. Todas las comunicaciones entre las dependencias sobre las medidas que se tomaron a partir del control de accesos que se decreto en marzo de este año. Todas la comunicaciones que habido entre los funcionarios de gobernacion, cisen y AGN. Correos elecgronicos y oficios.</t>
  </si>
  <si>
    <t>0495000018515</t>
  </si>
  <si>
    <t>POR MEDIO DE LA PRESENTE SOLICITO, SI EXISTEN, REPORTES DE LOS OPERATIVOS REALIZADOS EN LOS AÑOS 70, DURANTE LA LLAMADA OPERACIÓN CONDOR. CUANTAS HECTARAEAS DE MARIHUANA Y AMAPOLA SE DESTRUYERON, CUANTOS ELEMENTOS DEL EJERCITO PARTICIPARON Y CÓMO SE CUANTIFICAN LOS DAÑOS COLATERALES, SI HUBO MUERTOS, PERSONAS DESPLAZADAS DE SUS COMUNIDADES, VIOLACION DE DERECHOS HUMANOS, ETC.</t>
  </si>
  <si>
    <t>DPD/062/2015 DE 13 DE ABRIL DE 2015</t>
  </si>
  <si>
    <t>UE/144/2015 DE 15 DE ABRIL DE 2015</t>
  </si>
  <si>
    <t>0495000018615</t>
  </si>
  <si>
    <t>Los Reglamentos o normas internas que regularon a la Dirección Federal de Seguridad y la Dirección Federal de Investigaciones Políticas y Sociales, que hayan estado vigentes entre 1947 y 1985</t>
  </si>
  <si>
    <t>UE/145/2015 DE 15 DE ABRIL DE 2015</t>
  </si>
  <si>
    <t>0495000018715</t>
  </si>
  <si>
    <t>Información de la siguiente persona, militante de la Liga Comunista 23 de Septiembre, y de la Brigada Revolucionaria Emiliano Zapata en Oaxaca, su nombre puede aparecer de estas maneras: José García, Wenceslao; ó García, Wenceslao José</t>
  </si>
  <si>
    <t>UE/146/2015 DE 15 DE ABRIL DE 2015</t>
  </si>
  <si>
    <t>0495000018815</t>
  </si>
  <si>
    <t>Información entre 1974 y 1985 de la siguiente persona: Vicente Vázquez, Jesús; militante de la Coalición Obrera Campesina Estudiantil del Istmo (COCEI)</t>
  </si>
  <si>
    <t>UE/147/2015 DE 15 DE ABRIL DE 2015</t>
  </si>
  <si>
    <t>0495000018915</t>
  </si>
  <si>
    <t>Proporción de datos de la cuenta predial de la casa en la cual habito a si también el nombre de la persona a favor de la cual esta registrada la cuenta predial.</t>
  </si>
  <si>
    <t>04950000190</t>
  </si>
  <si>
    <t>0495000019115</t>
  </si>
  <si>
    <t>NÚMERO DE PERSONAS QUE HAN MIGRADO A ESTADOS UNIDOS DE AMÉRICA DESDE EL AÑO DE 1930 A 2014; ASIMISMO, INDICAR EL SEXO, EDAD, ESTADOS DE PROCEDENCIA Y GRADO DE ESCOLARIDAD.</t>
  </si>
  <si>
    <t>1.- Decreto, acuerdo, circular o reglamento que formalizó la Oficina Administrativa de la Presidencia en 1940. 2.- Decreto, acuerdo, circular o reglamento que formalizó la Secretaría Particular de la Presidencia en 1944. 3.- Decreto, acuerdo, circular o reglamento que formalizó la Secretaría Privada de la Presidencia en 1946. 4.- Decreto, acuerdo, circular o reglamento que formalizó la Secretaría Privada del Primer Magistrado en 1947. 5.- Decreto, acuerdo, circular o reglamento que transformó la Secretaría Privada del Primer Magistrado en Secretaría de la Presidencia en 1949. 6.- Decreto, acuerdo, circular o reglamento que transformó la Secretaría de la Presidencia en Secretaría Particular en octubre de 1954. 7.- Decreto, acuerdo, circular o reglamento que transformó la Secretaría Particular en Secretaría Privada en 1958.</t>
  </si>
  <si>
    <t>UE/148/2015 DE 16 DE ABRIL DE 2015</t>
  </si>
  <si>
    <t>UE/149/2015 DE 16 DE ABRIL DE 2015</t>
  </si>
  <si>
    <t>UE/R/179/2015 DE 16 DE ABRIL DE 2015</t>
  </si>
  <si>
    <t>UE/R/178/2015 DE 16 DE ABRIL DE 2015</t>
  </si>
  <si>
    <t>RDA 1547/15</t>
  </si>
  <si>
    <t>RDA 1564/15</t>
  </si>
  <si>
    <t>DG/DAHC/197/2015 DE 17 DE ABRIL DE 2015</t>
  </si>
  <si>
    <t>DG/DAHC/198/2015 DE 17 DE ABRIL DE 2015</t>
  </si>
  <si>
    <t>DG/DAHC/195/2015 DE 15 DE ABRIL DE 2015</t>
  </si>
  <si>
    <t>DG/DAHC/196/2015 DE 15 DE ABRIL DE 2015</t>
  </si>
  <si>
    <t>UE/143/2015 DE 15 DE ABRIL DE 2015                      ___________________________ UE/150/2015 DE 17 DE ABRIL DE 2015</t>
  </si>
  <si>
    <t>DG/DGAA/DA/337/2015 DE 13 DE ABRIL DE 2015</t>
  </si>
  <si>
    <t>DG/DAHC/199/2015 DE 20 DE ABRIL DE 2015</t>
  </si>
  <si>
    <t>DG/DAHC/204/2015 DE 20 DE ABRIL DE 2015</t>
  </si>
  <si>
    <t>DG/DAHC/205/2015 DE 20 DE ABRIL DE 2015</t>
  </si>
  <si>
    <t>DG/DAHC/206/2015 DE 20 DE ABRIL DE 2015</t>
  </si>
  <si>
    <t>0495000019215</t>
  </si>
  <si>
    <t>DG/DAHC/210/2015 DE 21 DE ABRIL</t>
  </si>
  <si>
    <t>DG/DGAA/DA/352/2015 DE 21 DE ABRIL DE 2015</t>
  </si>
  <si>
    <t>solicitud impuesto predial</t>
  </si>
  <si>
    <t>0495000019315</t>
  </si>
  <si>
    <t>solicitud de impuesto predial</t>
  </si>
  <si>
    <t>0495000019415</t>
  </si>
  <si>
    <t>solicitud de aduedos de predio de la casa ubicada en 20 de noviembre#17 coacalco estado de mexico</t>
  </si>
  <si>
    <t>0495000019515</t>
  </si>
  <si>
    <t>en base a la contestación de solicitud de información de fecha 26 de marzo de 2015, mediante oficio UE/R/146/2015, solicito lo siguiente: 1.- Los 15 dictámenes de autenticidad que se realizaron en el año 2014. 2.- los dos dictámenes terminados que se han realizado en el 2015.</t>
  </si>
  <si>
    <t>UE/161/2015 DE 22 DE ABRIL DE 2015</t>
  </si>
  <si>
    <t>0495000019615</t>
  </si>
  <si>
    <t>¿Cuantos soldados encuadrados en las fuerzas armadas mexicanas, combatieron en el continente Europeo en la segunda guerra mundial? ¿Cuantos soldados encuadrados en las fuerzas armadas mexicanas, combatieron en la segunda guerra mundial? ¿Cuantos soldados encuadrados en las fuerzas armadas mexicanas, murieron en la segunda guerra mundial?</t>
  </si>
  <si>
    <t>UE/162/2015 DE 22 DE ABRIL DE 2015</t>
  </si>
  <si>
    <t>0495000019715</t>
  </si>
  <si>
    <t>Nombre de todos los documentos remitidos por el CISEN a ese archivo.</t>
  </si>
  <si>
    <t>UE/163/2015 DE 22 DE ABRIL DE 2015</t>
  </si>
  <si>
    <t>0495000019815</t>
  </si>
  <si>
    <t>información acerca del ejido de Santa Úrsula Coapa, Delegación Coyoacán: ubicación, antecedentes históricos y lo que es hoy en día</t>
  </si>
  <si>
    <t>UE/164/2015 DE 22 DE ABRIL DE 2015</t>
  </si>
  <si>
    <t>0495000019915</t>
  </si>
  <si>
    <t>Información sobre Alfonso G. Calderon, gobernador del estado de Sinaloa entre 1974 y 1981</t>
  </si>
  <si>
    <t>UE/165/2015 DE 22 DE ABRIL DE 2015</t>
  </si>
  <si>
    <t>0495000020015</t>
  </si>
  <si>
    <t>Señale cuánto se ha gastado el AGN durante los años 2012, 2013, 2014 y 2015, por los siguientes conceptos en los términos señalados: A. Hojas blancas De cualquier tamaño, ya sea para impresión o copias. Señale las cantidades adquiridas (paquetes o cajas y número de hojas de éstas). B. Tinta para impresoras Tóner o cartuchos de cualquier color. Aquí diferenciar el gasto en tinta de color y blanco y negro. Señale las cantidades adquiridas de tóner o cartuchos. C. Servicios de mensajería Servicios privados o personal dedicado especialmente a dicha labor. En caso de servicios privados el monto de los contratos respectivos, y en caso de personal dedicado a dicha labor el monto de sus percepciones. D. Servicios de impresión Adquisición de equipos para impresión o su arrendamiento. Señale el número de equipos de impresión adquiridos o arrendados, cual sea el caso. Aunado a lo señalado anteriormente, por cada concepto, señale el gasto anual y desglóselo por mes durante cada año señalado, y para el año 2015 el gasto al 31 de marzo y su previsión para lo que resta del año conforme a su plan de compras o equivalente. Por favor y gracias,</t>
  </si>
  <si>
    <t>UE/166/2015 DE 22 DE ABRIL DE 2015</t>
  </si>
  <si>
    <t>0495000020115</t>
  </si>
  <si>
    <t>EL ARCHIVO GENERAL DE LA NACION A RESGUARDADO LOS DOCUMENTOS DE MI ABUELO "Malacon ,José" Y SUS HERMANOS "Malacon Halbal Daniel" y "Malacon Hallal Daniel" CUANDO ENTRARON AL PAÍS. SON DOCUMENTOS DE MUCHA IMPORTANCIA PARA LA NACION Y AUN MAS PARA LA FAMILIA YA QUE NO CONTAMOS CON RECUERDOS DE ELLOS DONDE ESTE LA FOTO E INFORMACION DE CUANDO LLEGARON. MI PETICION ES ME AYUDEN VER LA FORMA DE COMO ME PROPORCIONEN LOS MENCIONADOS DOCUMENTOS O ME AYUDEN A REPRODUCIRLOS. YA LES TOMAMOS FOTOS AL MOMENTO DE IR A CONSULTARLOS EN SUS INSTALACIONES PERO NO SE APRECIAN TAN BIEN COMO LOS ORIGINALES.</t>
  </si>
  <si>
    <t>UE/167/2015 DE 22 DE ABRIL DE 2015</t>
  </si>
  <si>
    <t>0495000020215</t>
  </si>
  <si>
    <t>Información administrativa de la Dirección Federal de Seguridad. Memorándum, circulares y reglamentos internos. Desde 1947 hasta 1960.</t>
  </si>
  <si>
    <t>UE/168/2015 DE 22 DE ABRIL DE 2015</t>
  </si>
  <si>
    <t>0495000020315</t>
  </si>
  <si>
    <t>0495000020415</t>
  </si>
  <si>
    <t>0495000020515</t>
  </si>
  <si>
    <t>solicito copia de mi acta de nacimiento, he ido a las oficialias de altamira, tampico y madero y me dicen que no estoy registrada, claro que siempre he tenido mi acta y he comprado las actualizadas para tramites, siempre iba con la curp y me vendian el acta, pero ahora me dicen que no hay registros mios en su sistema y que les lleve una copia de mi acta para ellos rastrearla, desafortunadamente no tengo copias a la mano, fui a la secretaria de relaciones exteriores por que hace unos años deje ahi una acta original para el pasaporte, fue el lugar que se me ocurrio que pudiera tener una copia, pero me dicen que no me pueden dar nada por que son documentos personales y ahi me sugirieron que por este medio la solicitara. De verdad la necesito demasiado, si no la tengo pronto, perdere los cuatrimestres cursados en la universidad. Gracias.</t>
  </si>
  <si>
    <t>El lunes 03 de Marzo del año en curso (2015) El presidente de la Republica(Enrique Peña Nieto) en compañia de su esposa(Angelica Rivera) realizó su primera visita de Estado a Reino Unido. La solicitud en cuestion es para saber cuál fue el monto total de las erogaciones que se hicieron en referencia a esta visita de estado.</t>
  </si>
  <si>
    <t>Expediente de Jesús González Schmall, que se ubica en la galería uno, Dirección Federal de Seguridad.</t>
  </si>
  <si>
    <t>UE/170/2015 DE 23 DE ABRIL DE 2015</t>
  </si>
  <si>
    <t>DG/DGAA/DA/349/2015 DE 20 DE ABRIL DE 2015</t>
  </si>
  <si>
    <t>DG/DAHC/212/2015 DE 22 DE ABRIL DE 2015</t>
  </si>
  <si>
    <t>DG/DAHC/214/2015 DE 22 DE ABRIL DE 2015</t>
  </si>
  <si>
    <t>DG/DAHC/213/2015 DE 22 DE ABRIL DE 2015</t>
  </si>
  <si>
    <t>UE/R/194/2015 DE 22 DE ABRIL DE 2015</t>
  </si>
  <si>
    <t>UE/R/196/2015 DE 23 DE ABRIL DE 2015</t>
  </si>
  <si>
    <t>UE/192/2015 DE 22 DE ABRIL DE 2015</t>
  </si>
  <si>
    <t xml:space="preserve">UE/R/2015 DE 22 DE ABRIL DE 2015 </t>
  </si>
  <si>
    <t>0495000020615</t>
  </si>
  <si>
    <t>¿cual es el salario que recibe un diputado?</t>
  </si>
  <si>
    <t>0495000020715</t>
  </si>
  <si>
    <t>CUATRO INFORMACIONES SOBRE: Conservación de mensajes de correo electrónico 1. (UNO) ¿Cuántas solicitudes de acceso a la información recibieron durante los años 2010, 2011, 2012, 2013 y 2014? 2. (DOS) ¿Cuántas solicitudes de acceso a la información implicaron la solicitud o la entrega de un mensaje de correo electrónico? Es decir en cuantas solicitudes el solicitante se refirió a información pública que pudiera estar contenida en un mensaje electrónico y conservado ya sea en una cuenta institucional de correo electrónico de un funcionario público o en el servidor (software) de la institución. Igualmente, durante los años de 2010, 2011, 2012, 2013 y 2014. 3. (TRES) ¿Cuántas de dichas solicitudes fueron negadas y en cuantas se resolvió entregar la información? Para los años de 2010, 2011, 2012, 2013 y 2014. 4. (CUATRO) En las solicitudes negadas ¿Cuántos de los solicitantes recurrieron la negativa? Es decir, cuántos recursos de revisión se presentaron con ese motivo en 2010, 2011, 2012, 2013 y 2014.</t>
  </si>
  <si>
    <t>0495000020815</t>
  </si>
  <si>
    <t>0495000020915</t>
  </si>
  <si>
    <t>Discuros pronunciados por los presidentes Miguel de la MAdrid Huirtado (1982-1988) y Carlos Salinas de Gortari (1988-1994).</t>
  </si>
  <si>
    <t xml:space="preserve">UE/171/2015 DE 24 DE ABRIL DE 2015 </t>
  </si>
  <si>
    <t>Historial de Quejas contra el LIC. MIGUEL FERNANDO RABAGO PRECIADO O LIC. MIGUEL FERNANDO PRECIADO RABAGO</t>
  </si>
  <si>
    <t>UE/R/202/2015 DE 24 DE ABRIL DE 2015</t>
  </si>
  <si>
    <t>UE/R/201/2015 DE 24 DE ABRIL DE 2015</t>
  </si>
  <si>
    <t>0495000021015</t>
  </si>
  <si>
    <t>0495000021115</t>
  </si>
  <si>
    <t>Solicito información relacionada con Anastacio Aguayo Zaragoza existente en el acervo de la Dirección Federal de Seguridad resguardado por el Archivo General de la Nación</t>
  </si>
  <si>
    <t>Documentos de Direccion Federal de Seguridad, Galeria 1 de AGN. Necesito solicitudes para ver: (1) Las tarjetas de la catagoria: "General Jose Hernandez Toledo; y (2) General Felix Galvan Lopez. Tambien, solicito las versiones publicas de los siguentes expedientes (las tarjetas de "Amaya Rodrigues, Federico): (3) Exp 100-17-1-71 / H-5; /L-27 de 16 de Agto. 1971 (sobre Leonardo Pantoja y trafico de drogas); (4) Exp. 11-220-76 / H-73 / L-17 (sobre Valentin Campa Sala y drogas) de 4 de May 1976</t>
  </si>
  <si>
    <t>UE/173/2015 DE 27 DE ABRIL DE 2015</t>
  </si>
  <si>
    <t>UE/172/2015 DE 27 DE ABRIL DE 2015</t>
  </si>
  <si>
    <t>0495000021215</t>
  </si>
  <si>
    <t>Acudí a la Oficialía de Partes del Archivo General de notarias del Estado de Puebla, Pue. sito en Avenida Reforma 1305 Colonia Centro, C.P. 72000, del Estado de Puebla, Puebla, a fin de que me diera tramite a mi solicitud de obtener copia certificada del inmueble Volumen 288, Instrumento 15,415, de fecha 24 de Junio de 1982, a nombre del extinto Joaquín Campos Herrerías, a lo cual se me negó la entrada a este escrito, comentándome que tenia que tener designado el albacea y no lo tenia en este momento. Lo anterior a fin de continuar el juicio intestado, ya que le anexe copia de la escrito del expediente numero 2089-04 del Juzgado segundo del Poder Judicial del estado donde se apertura el Juicio Intestado, entre otros documentos. Que otra institución podre solicitar la copia certificada del inmueble Porque se negaron a recibir mi escrito de solicitud Lo anterior se necesita para continuar el juicio y poder llevar una respuesta a mi clase de Derecho Constitucional</t>
  </si>
  <si>
    <t>DG/DAJ/079/2015 DE 17 DE ABRIL DE 2015</t>
  </si>
  <si>
    <t>UE/R/205/2015 DE 27 DE ABRIL DE 2015</t>
  </si>
  <si>
    <t>DG/DAHC/217/2015 DE 27 DE ABRIL DE 2015</t>
  </si>
  <si>
    <t>DG/DAHC/221/2015 DE 24 DE ABRIL DE 2015</t>
  </si>
  <si>
    <t>UE/R/207/2015 DE 28 DE ABRIL DE 2015</t>
  </si>
  <si>
    <t>DG/DGAA/DA/372/2015 DE 27 DE ABRIL DE 2015</t>
  </si>
  <si>
    <t>DG/DAHC/222/2015 DE 28 DE ABRIL DE 2015</t>
  </si>
  <si>
    <t>DG/DAHC/223/2015 DE 28 DE ABRIL DE 2015</t>
  </si>
  <si>
    <t>DG/DAHC/224/2015 DE 29 DE ABRIL DE 2015</t>
  </si>
  <si>
    <t>DG/DAHC/229/2015 DE 29 DE ABRIL DE 2015</t>
  </si>
  <si>
    <t>DG/DAHC/228/2015 DE 29 DE ABRIL DE 2015</t>
  </si>
  <si>
    <t>DG/DAHC/227/2015 DE 29 DE ABRIL DE 2015</t>
  </si>
  <si>
    <t>DG/DAHC/226/2015 DE 29 DE ABRIL DE 2015</t>
  </si>
  <si>
    <t>DG/DAHC/225/2015 DE 28 DE ABRIL DE 2015</t>
  </si>
  <si>
    <t>RDA 1946/15</t>
  </si>
  <si>
    <t>DPD/061/2015 DE 14 DE ABRIL DE 2015      __________________      DPD/073/2015 DE 30 DE ABRIL DE 2015</t>
  </si>
  <si>
    <t>UE/174/2015 DE 30 DE ABRIL DE 2015</t>
  </si>
  <si>
    <t>DG/DAHC/231/2015 DE 04 DE MAYO DE 2015</t>
  </si>
  <si>
    <t>DG/DAHC/230/2015 DE 30 DE ABRIL DE 2015</t>
  </si>
  <si>
    <t>DG/DGAA/DA/290/2015 DE 06 DE ABRIL DE 2015</t>
  </si>
  <si>
    <t>DG/090/2015 DE 23 DE ABRIL DE 2015</t>
  </si>
  <si>
    <t>0495000021315</t>
  </si>
  <si>
    <t>Con base en el artículo 39 constitucional, que señala: "La soberanía nacional reside esencial y originariamente en el pueblo. Todo poder público dimana del pueblo y se instituye para beneficio de éste. (...) " ; solicito se me proporcione a manera de ejemplo una sentencia que señale como fundamento la legitimación de origen, es decir, que señale que se administra justicia en el nombre del pueblo mexicano.</t>
  </si>
  <si>
    <t>0495000021415</t>
  </si>
  <si>
    <t>0495000021515</t>
  </si>
  <si>
    <t>0495000021615</t>
  </si>
  <si>
    <t>0495000021715</t>
  </si>
  <si>
    <t>0495000021815</t>
  </si>
  <si>
    <t>0495000021915</t>
  </si>
  <si>
    <t>0495000022015</t>
  </si>
  <si>
    <t>0495000022115</t>
  </si>
  <si>
    <t>04950000022215</t>
  </si>
  <si>
    <t>0495000022315</t>
  </si>
  <si>
    <t>0495000022415</t>
  </si>
  <si>
    <t>0495000022515</t>
  </si>
  <si>
    <t>0495000022615</t>
  </si>
  <si>
    <t>archivos estatales del estado de Quintana Roo y archivo histórico y manuales de organización de sus archivos asi como su normativa</t>
  </si>
  <si>
    <t>Con fundamento en el Artículo 6to constitucional, Art. 14 último párrafo y el 18 fracción II segundo párrafo de la Ley Federal de Transparencia, en relación con el Art. 4 fracción VI de la Ley Federal de Archivos, solicito el expediente (en versión electrónica, es decir, escaneado en su totalidad) de ACOSTA ESCAPITE CHAPARRO MARIO ARTURO y todos los reportes, estudios, actas, resoluciones, oficios, correspondencia, acuerdos, directivas, directrices, circulares, contratos, convenios, instructivos, notas o memorandos que éste contenga.</t>
  </si>
  <si>
    <t>Con fundamento en el Artículo 6to constitucional, Art. 14 último párrafo y el 18 fracción II segundo párrafo de la Ley Federal de Transparencia, en relación con el Art. 4 fracción VI de la Ley Federal de Archivos, solicito el expediente (en versión electrónica, reproducido en disco compacto) de FERNANDO GUTIÉRREZ BARRIOS y todos los reportes, estudios, actas, resoluciones, oficios, correspondencia, acuerdos, directivas, directrices, circulares, contratos, convenios, instructivos, notas o memorandos que éste contenga.</t>
  </si>
  <si>
    <t>Estoy buscando en calidad de urgente el PLAN DE DESARROLLO URBANO DEL DISTRITO FEDERAL del 1976 y en su versiones anteriores a partir de los '50s. Necesito consultar las laminas originales y escanearlas para una exposicion en la Triennale de Milano. Donde puedo consultar dichas laminas?</t>
  </si>
  <si>
    <t>0495000022715</t>
  </si>
  <si>
    <t>0495000022815</t>
  </si>
  <si>
    <t>0495000022915</t>
  </si>
  <si>
    <t>Solicito copia de todos los documentos que integren la transferencia secundaria (o su expresión documental) que hizo Presidencia de la República del acervo de Felipe Calderón Hinojosa al término de su mandato atendiendo al Cap. III Art. 52 de la Ley Federal de Archivos y que realizó desde 2014 al Archivo General de la Nación.</t>
  </si>
  <si>
    <t>cooperativa de transporte maya caribe</t>
  </si>
  <si>
    <t>Solicito información del contrato AGN/SRMSG/ADQ/028/2014, celebrado por el Archivo general de la Nación. 1.- los conceptos contratados, unidad de medidad, así como las cantidades contratadas y sus respectivos precios unitarios. 2.- los criterios en los que se fundamento la adjudicación de dicho contrato.</t>
  </si>
  <si>
    <t>Exposición de motivos de la reforma al código penal para el distrito federal de 18 de diciembre de 2014. Responsabilidad Penal de Personas Morales. Exposición de motivos de Código Nacional de Procedimientos Penales. de 5 de marzo de 2014.</t>
  </si>
  <si>
    <t>Buenas tardes, deseo saber; por que inicio la matanza del 68?, tienen una cifra de los muertos y detenidos que hubo?</t>
  </si>
  <si>
    <t>¿Cuál fue el gasto domestico que tuvo el ex presidente José López Portillo?</t>
  </si>
  <si>
    <t>¿Cuál fue el presupuesto destinado por la presidencia de Gustavo Díaz Ordaz a los juegos olímpicos de México 68?</t>
  </si>
  <si>
    <t>Informacion genealogica sobre mis bisabuelos, Timoteo Delgado y Maria Martin del Campo de Guadalajara</t>
  </si>
  <si>
    <t>Nomina del ayuntamiento 2015 del Municipio de zapotitlan de mendez puebla</t>
  </si>
  <si>
    <t>Bolsa Mexicana de Valores</t>
  </si>
  <si>
    <t>1.-Solicito documento en el que se pueda observar el estatus en el que se encuentra o encontraba así como si actualmente está vigente la Sociedad Cooperativa de Transportes "27 de Julio de 1940" S C.L. , que posteriormente fue absorbida por Línea México-Cuautitlán.-Tepotzotlán S.A DE C.V. que hasta el momento conserva dicho nombre. 2.-Así mismo solicito copia del Acta Constitutiva ,los permisos de operación así como la autorización de funcionamiento de la Sociedad Cooperativa de Transportes "27 de Julio de 1940" S C.L. emitida por la entonces Secretaria de la Economía Nacional , que actualmente es la Secretaria de Economía. Fecha de autorización: 26 de Abril de 1941</t>
  </si>
  <si>
    <t>Solicito conocer información relacionada a los servicios de correspondencia, mensajería y paquetería de los organismos públicos, los montos autorizados para la partida presupuestal 31801 y la partida 34701, quiénes fueron y son los proveedores de dichos servicios, conocer copia electrónica de los contratos formalizados de dichos servicios, copia electrónica de las facturas correspondientes a dichos servicios de los ejercicios 2013, 2014 y 2015.</t>
  </si>
  <si>
    <t>UE/177/2015 DE 07 DE MAYO DE 2015</t>
  </si>
  <si>
    <t>UE/178/2015 DE 07 DE MAYO DE 2015</t>
  </si>
  <si>
    <t>UE/179/2015 DE 07 DE MAYO DE 2015</t>
  </si>
  <si>
    <t>UE/180/2015 DE 07 DE MAYO DE 2015</t>
  </si>
  <si>
    <t>UE/181/2015 DE 07 DE MAYO DE 2015</t>
  </si>
  <si>
    <t>UE/182/2015 DE 07 DE MAYO DE 2015</t>
  </si>
  <si>
    <t>DG/DAHC/237/2015 DE 07 DE MAYO DE 2015</t>
  </si>
  <si>
    <t>DG/DAHC/235/2015 DE 07 DE MAYO DE 2015</t>
  </si>
  <si>
    <t>DG/DAHC/236/2015 DE 07 DE MAYO DE 2015</t>
  </si>
  <si>
    <t>UE/R/211/2015 DE 06 DE MAYO DE 2015</t>
  </si>
  <si>
    <t>UE/R/219/2015 DE 06 DE MAYO DE 2015</t>
  </si>
  <si>
    <t>DRNA/004/2015 DE 08 DE MAYO DE 2015</t>
  </si>
  <si>
    <t>DG/DAHC/238/2015 DE 08 DE MAYO DE 2015</t>
  </si>
  <si>
    <t>DG/DAHC/239/2015 DE 08 DE MAYO DE 2015</t>
  </si>
  <si>
    <t>RDA 2114/15</t>
  </si>
  <si>
    <t>DG/DAHC/242/2015 DE 12 DE MAYO DE 2015</t>
  </si>
  <si>
    <t>DG/DAHC/241/2015 DE 12 DE MAYO DE 2015</t>
  </si>
  <si>
    <t>DG/DAHC/240/2015 DE 12 DE MAYO DE 2015</t>
  </si>
  <si>
    <t>0495000024115</t>
  </si>
  <si>
    <t>0495000024215</t>
  </si>
  <si>
    <t>0495000023015</t>
  </si>
  <si>
    <t>0495000023115</t>
  </si>
  <si>
    <t>0495000023215</t>
  </si>
  <si>
    <t>0495000023315</t>
  </si>
  <si>
    <t>0495000023415</t>
  </si>
  <si>
    <t>0495000023515</t>
  </si>
  <si>
    <t>0495000023615</t>
  </si>
  <si>
    <t>049500023715</t>
  </si>
  <si>
    <t>0495000024015</t>
  </si>
  <si>
    <t>0495000023815</t>
  </si>
  <si>
    <t>0495000023915</t>
  </si>
  <si>
    <t>0495000024315</t>
  </si>
  <si>
    <t>¿en que consisten las sentencias del partido verde?</t>
  </si>
  <si>
    <t>¿en que consiste las sentencias del partido verde?</t>
  </si>
  <si>
    <t>En que consisten las sentencias del partido verde</t>
  </si>
  <si>
    <t>¿en que consisten las las sentencias del partido verde?</t>
  </si>
  <si>
    <t>¿EN QUE CONSISTEN LAS SENTENCIAS DEL PARTIDO VERDE?</t>
  </si>
  <si>
    <t>¿En que consisten las sentencias del partido verde?</t>
  </si>
  <si>
    <t>quiero saber por que cuando solicito mi curp me dice k hay mas de una con los mismo datos?? si se supone que es solo clave unica y confidencial????sera que me estan haciendo mal uso de mi nombre e informacion? donde lo puedo solucionar??</t>
  </si>
  <si>
    <t>plano de la Delegación Xochimilco del año 1975</t>
  </si>
  <si>
    <t>Solicito la versión pública completa de los documentos con las siguientes referencias: Expediente 12-20-71 Legajo 1 Hojas 1, 2, 3, 11, 13, 14, 15, 16, 17, 18, 19, 20, 21, 22, 23, 34, 52, 75, 76, 77, 78 y 79. Expediente 11-4-71 Legajo 133 Hoja 126, Expediente 11-4-76 Legajo 378 Hoja 1, Expediente 11-4-77 Legajo 412 Hoja 517, Expediente 100-10-1-75 Legajo 57 Hoja 36, Expediente 100-12-1-78 Legajo 63 Hoja 134, Expediente 100-15-4-76 Legajo 3 Hoja 72, Expediente 10-17-54 Legajo 1 Hoja 100, Expediente 11-169-66 Legajo 1 Hoja 328, Expediente 11-169-67 Legajo 5 Hoja 125, Expediente 11-169-69 Legajo 14 Hoja 217, Expediente 11-169-70 Legajo 20 Hoja 247, Expediente 11-169-71 Legajo 26 Hojas 86 y 261, Expediente 11-169-969 Legajo 1 Hoja 14, Expediente 11-220-73 Legajo 2 Hoja 187, Expediente 11-43-65 Legajo 4 Hoja 82, Expediente 11-43-970 Legajo 1 Hoja 286, Expediente 11-43-970 Legajo 4 Hojas 314, 339 y 377, Expediente 11-43-970 Legajo 5 Hojas 1 y 2, Expediente 12-20-71 Legajo 3 Hoja 112, Expediente 12-20-76 Legajo 3 Hojas 257 y 275 , Expediente 12-20-76 Legajo 4 Hojas 10, 23, 107, 109, 111, 112 y 160, Expediente 12-20-76 Legajo 5 Hoja 9, Expediente 12-20-76 Legajo 6 Hojas de la 1 a la 100, Expediente 12-20-77 Legajo 6 Hoja 48, Expediente 12-20-78 Legajo 4 Hojas de la 101 a la 103, Expediente 28-80-76 Legajo 2 Hoja 73, Expediente 5-16-1-73 Legajo 233 Hojas 107, 1087 y 293, Expediente 6-1-966 Legajo 1 Hoja 84, Expediente 63-1-957 Legajo 5 Hojas 83 y 89, Expediente 64-4-79 Legajo 4 Hoja 234, Expediente 64-8-66 Legajo 13 Hoja 134, Expediente 64-8-67 Legajo 15 Hoja 69, Expediente 64-8-73 Legajo 27 Hoja 323, Expediente 64-8-73 Legajo 28 Hoja 39, Expediente 64-8-75 Legajo 33 Hoja 31, Expediente 64-8-77 Legajo 7 Hoja 186, Expediente 64-9-78 Legajo 6 Hoja 135, Expediente 64-9-78 Legajo 7 Hoja 232, Expediente 76-12-64 Legajo 1 Hojas 112, 113 y 118, Expediente 73-3-79 Legajo 10 Hoja 155, Expediente 9-76-73 Legajo 1 Hojas 74 y 90, Expediente 9-76-76 Legajo 2 Hojas 221, 222, 223, 241 y 254. Además solicito la versión pública completa de los documentos sobre María Luisa Robles Secaira.</t>
  </si>
  <si>
    <t>SOLICITO CONOCER LOS ARTÍCULOS, TRABAJOS DE INVESTIGACIÓN, PROGRAMA Y DATOS REFERENTES A LOS RIEGOS LABORALES O FACTORES DE RIESGO EN LOS TRABAJADORES DE LA INDUSTRIA DE TRANSFORMACIÓN DE LA MASA (TORTILLERIAS) EN EL DISTRITO FEDERAL DE LA CUIDAD DE MÉXICO DURANTE LOS ÚLTIMOS CINCO AÑOS.</t>
  </si>
  <si>
    <t>Solicito dos documentos concretos en copia certificada. 1) El Dictamen que acompaña al oficio de la Comisión Agraria Mixta, de fecha 7 de julio de 1971, identificado con el número 23 del expediente "Jofrito", Municipio del Centro, Querétaro, oficio del cual adjunto copia a mi solicitud. Deseo aclarar que solicito el DICTAMEN DEFINITIVO NO "PROYECTO" DE DICTAMEN (el cual ya tengo y es de fecha 28 de junio de 1971). Para hacer más clara mi solicitud y demostrar que El DICTAMEN existe, éste se relaciona en el segundo párrafo del oficio número 23 que refiero anteriormente, el cual a la letra dice "Se acompaña así mismo Dictámen aprobado por esta Comisión Agraria Mixta, en sesión celebrada el día 1o. de Julio del presente año" (siendo el año 1971) 2) Oficio de la Comisión Agraria Mixta Número 24 de fecha 7 de julio de 1971 perteneciente al expediente Jofrito, Municipio del Centro, Querétaro, dirigido al C. J. Carmen Martínez c/cgo. al Presidente del Comisariado Ejidal, Jofrito, Municipio del Centro, y firmado por el Ingeniero Raúl Iruegas Chávez.</t>
  </si>
  <si>
    <t>quisiera saber quienes son las únicas entidades o dependencias que cuentan con un CADIDO autorizado por ustedes</t>
  </si>
  <si>
    <t>Quiero saber cual es el estado de validación del catalogo de disposición documental que fue ingresado para tal fin por el Instituto Mexicano del Seguro Social en 2015. En caso de haber sido aceptado o rechazado necesito el sustento técnico y normativo de dicha resolución y requiero copia electrónica del propio catalogo de disposición documental.</t>
  </si>
  <si>
    <t xml:space="preserve">Solicito conocer información relacionada a los servicios de correspondencia, mensajería y paquetería de los organismos públicos, los montos autorizados para la partida presupuestal 31801 y la partida 34701, quiénes fueron y son los proveedores de dichos servicios, conocer copia electrónica de los contratos formalizados de dichos servicios, copia electrónica de las facturas correspondientes a dichos servicios de los ejercicios 2013, 2014 y 2015.  </t>
  </si>
  <si>
    <t>UE/183/2015 DE 11 DE MAYO DE 2015</t>
  </si>
  <si>
    <t>UE/184/2015 DE 12 DE MAYO DE 2015</t>
  </si>
  <si>
    <t>UE/185/2015 DE 12 DE MAYO DE 2015</t>
  </si>
  <si>
    <t>DG/DGAA/DA/374/2015 DE 11 DE MAYO DE 2015</t>
  </si>
  <si>
    <t>UE/R/231/2015 DE 12 DE MAYO DE 2015</t>
  </si>
  <si>
    <t>UE/R/232/2015 DE 11 DE MAYO DE 2015</t>
  </si>
  <si>
    <t>UE/R/233/2015 DE 11 DE MAYO DE 2015</t>
  </si>
  <si>
    <t>UE/R/234/2015 DE 11 DE MAYO DE 2015</t>
  </si>
  <si>
    <t>UE/R/235/2015 DE 11 DE MAYO DE 2015</t>
  </si>
  <si>
    <t>UE/R/236/2015 DE 11 DE MAYO DE 2015</t>
  </si>
  <si>
    <t>UE/R/237/2015 DE 11 DE MAYO DE 2015</t>
  </si>
  <si>
    <t>UE/187/2015 DE 13 DE MAYO DE 2015</t>
  </si>
  <si>
    <t>RDA2230/15</t>
  </si>
  <si>
    <t>DG/DAHC/247/2015 DE 13 DE MAYO DE 2015</t>
  </si>
  <si>
    <t>DG/DAHC/249/2015 DE 14 DE MAYO DE 2015</t>
  </si>
  <si>
    <t>UE/R/246/2015 DE 14 DE MAYO DE 2015</t>
  </si>
  <si>
    <t>UE/R/243/2015 DE 14 DE MAYO DE 2015</t>
  </si>
  <si>
    <t>UE/R/238/2015 DE 14 DE MAYO DE 2015</t>
  </si>
  <si>
    <t>UE/R/242/2015 DE 14 DE MAYO DE 2015</t>
  </si>
  <si>
    <t>UE/R/244/2015 DE 14 DE MAYO DE 2015</t>
  </si>
  <si>
    <t>UE/R/245/2015 DE 14 DE MAYO DE 2015</t>
  </si>
  <si>
    <t>VARIOS</t>
  </si>
  <si>
    <t>SOLICITUD DE AMPLIACIÓN DE PLAZO</t>
  </si>
  <si>
    <t>DG/DAHC/261/2015 DE 15 DE MAYO DE 2015</t>
  </si>
  <si>
    <t>0495000024415</t>
  </si>
  <si>
    <t>Estatura aprobada de construcción de diversos edificios emblemáticos de Mexico</t>
  </si>
  <si>
    <t>0495000024515</t>
  </si>
  <si>
    <t>Sueldo mensual del presidente de los Estados Unidos Mexicanos, el servidor Enrique Peña Nieto.</t>
  </si>
  <si>
    <t>0495000024615</t>
  </si>
  <si>
    <t>0495000024715</t>
  </si>
  <si>
    <t>0495000024815</t>
  </si>
  <si>
    <t>todo sobre el estado de hidalgo</t>
  </si>
  <si>
    <t>¿Con qué fines el INAI proporciona datos a la población, aparte de mantenerla informada?</t>
  </si>
  <si>
    <t>Expediente de José Angel Conchello en la Dirección Federal de Seguridad, perteneciente al Fondo Gobernación siglo XX, que se encuentra en la galería 1.</t>
  </si>
  <si>
    <t>0495000024915</t>
  </si>
  <si>
    <t>Solicitud Version Publica Nancy Cardenas 1975 UN Women´s Conference (Conferencia de Mujeres de las Naciones Unidas)</t>
  </si>
  <si>
    <t>DG/DGAA/DA/399/2015 DE 15 DE MAYO DE 2015</t>
  </si>
  <si>
    <t>UE/188/2015 DE 18 DE MAYO DE 2015</t>
  </si>
  <si>
    <t>UE/189/2015 DE 18 DE MAYO DE 2015</t>
  </si>
  <si>
    <t>UE/R/249/2015 DE 15 DE MAYO DE 2015</t>
  </si>
  <si>
    <t>UE/R/250/2015 DE 15 DE MAYO DE 2015</t>
  </si>
  <si>
    <t>UE/R/251/2015 DE 15 DE MAYO DE 2015</t>
  </si>
  <si>
    <t>UE/R/252/2015 DE 15 DE MAYO DE 2015</t>
  </si>
  <si>
    <t>UE/R/253/2015 DE 15 DE MAYO DE 2015</t>
  </si>
  <si>
    <t>UE/R/254/2015 DE 15 DE MAYO DE 2015</t>
  </si>
  <si>
    <t>UE/R/255/2015 DE 15 DE MAYO DE 2015</t>
  </si>
  <si>
    <t>UE/R/256/2015 DE 15 DE MAYO DE 2015</t>
  </si>
  <si>
    <t>UE/R/257/2015 DE 18 DE MAYO DE 2015</t>
  </si>
  <si>
    <t>UE/R/258/2015 DE 18 DE MAYO DE 2015</t>
  </si>
  <si>
    <t>DG/DSNA/0368/2015 DE 18 DE MAYO DE 2015</t>
  </si>
  <si>
    <t>0495000025015</t>
  </si>
  <si>
    <t>candida lorena angulo burgos</t>
  </si>
  <si>
    <t>0495000025115</t>
  </si>
  <si>
    <t>1. Tratandose de las bases de datos personales (nombre, dirección, teléfono, etc) para accesar a paginas web de dependencias publicas. La dependencia publica le tiene que pedir autorizacion por medio del procedimiento de baja documental a el archivo general de la nación o la dependencia publica encargada de dicha pagina web puede decidir unilateralmente eliminar información de su base de datos a efectos de reducir costos? 2. Cual es el fundamento legal para la eliminación de información contenida en una base de datos personales.? 3. Dicha base de datos para efecto jurídicos tiene plena equivalencia a la de un documento tradicional?</t>
  </si>
  <si>
    <t>DG/DAHC/260/2015 DE 18 DE MAYO DE 2015</t>
  </si>
  <si>
    <t>DG/DAHC/243/2015 DE 18 DE MAYO DE 2015</t>
  </si>
  <si>
    <t>DG/DAHC/263/2015 DE 19 DE MAYO DE 2015</t>
  </si>
  <si>
    <t>DG/DAHC/262/2015 DE 19 DE MAYO DE 2015</t>
  </si>
  <si>
    <t>UE/R/266/2015 DE 20 DE MAYO DE 2015</t>
  </si>
  <si>
    <t>0495000025215</t>
  </si>
  <si>
    <t>0495000025315</t>
  </si>
  <si>
    <t>0495000025415</t>
  </si>
  <si>
    <t>0495000025515</t>
  </si>
  <si>
    <t>0495000025615</t>
  </si>
  <si>
    <t>0495000025715</t>
  </si>
  <si>
    <t>0495000025815</t>
  </si>
  <si>
    <t>Archivo y/o expediente sobre la detención realizada por al Dirección Federal de Seguridad, dependiente de la Secretaria de Gobernación del mes de Junio de 1956 sobre las personas Fidel Castro Ruz, Ernesto Guevara de la Serna y acompañantes.</t>
  </si>
  <si>
    <t>Por este medio solicito la versión pública del expediente sobre el Primer Congreso contra la intervención soviética en América Latina, realizado en la ciudad de México entre el 27 y el 30 de mayo de 1954. La información se encuentra en la Galería 1 del Archivo General de la Nación.</t>
  </si>
  <si>
    <t>1.- ¿Su Institución tiene un Coordinador de Archivo, designado por el director, que solamente desempeñe las funciones de organización y administración de sus archivos? (Si) (No) 2.- ¿el Coordinador de Archivos participa en el Comité de Información con voz y voto en asuntos de archivos? (Si) (No) 3.- ¿El Coordinador de Archivos cubre el perfil descrito en el reglamento de ley federal de archivos, es decir de licenciado en archivonomía, archivología, ciencias de la información, gestión documental, o estudios de posgrado o especialización en dichas materias? (Si) (No) 4.- ¿Su Institución ya tiene aprobado el Plan Anual de Desarrollo Archivístico 2015? (Sí) (No) 5.- ¿Su Plan anual esta publicado en el portal de obligaciones de transparencia? (Si) (No) 6.- ¿A cuánto asciende el presupuesto asignado para llevar a cabo el Plan Anual de Desarrollo Archivístico para organizar sus archivos de trámite, concentración y/o histórico? 7.- ¿Cuál es el porcentaje de organización y actualización de sus archivos? ¿El Órgano Interno de Control que forma parte del Comité de Información supervisa la organización y avala su porcentaje? (Si) (No). 8.- ¿Del 2004 al 2015 Cuántas series documentales registraron en su primer catálogo de disposición documental entregado en febrero para su validación al Archivo General de la Nación y cuantos en el último (2015)? 9.- ¿Cuántas bajas documentales tramitaron ante el Archivo General de la Nación en 2014?</t>
  </si>
  <si>
    <t>Solicito copia simple de todos los documentos que obren en el acervo de la extinta Dirección Federal de Seguridad, en su modalidad de versión pública, de Heliodoro Cárdenas Garza, así como del Fondo de Investigaciones Políticas y Sociales, ubicado en Galería 1. Incluir toda la información que de esta persona hubiera sido clasificada con diferentes alias. Incluir versión pública de las fichas desde sus primeros registros hasta 1989.</t>
  </si>
  <si>
    <t>Solicito copia simple de todos los documentos que obren en el acervo de la extinta Dirección Federal de Seguridad, en su modalidad de versión pública, de Antonio Namnum Nahes, mejor conocido como Antonio Badú, así como del Fondo de Investigaciones Políticas y Sociales, ubicado en Galería 1. Incluir toda la información que de esta persona hubiera sido clasificada con diferentes alias. Incluir versión pública de las fichas desde sus primeros registros hasta 1989.</t>
  </si>
  <si>
    <t>Solicito se me expida el decreto de expropiación por concepto de utilidad pública de los terrenos particulares de la zona de Mesa de la Cruz, municipio de Tlajomulco de Zúñiga, Jalisco; para la construcción del Acueducto Guadalajara-Chapala</t>
  </si>
  <si>
    <t>Se requiere conocer de la manera mas pormenorizada la información que se preve en el archivo adjunto</t>
  </si>
  <si>
    <t>0495000025915</t>
  </si>
  <si>
    <t>0495000026015</t>
  </si>
  <si>
    <t>Necesito saber de manera puntual lo siguiente: 1.- Cuáles son los procedimientos internos para dictaminar una baja documental. 2.-La plantilla de personal que dicatmina las bajas documentales. 3.- Quien tiene la facultad para emitir el dictamen de baja documental. 4.-Tiempo mínimo y máximo para recibir el dictamen de baja documental. 5.- Saber cuáles son las hipótesis para que un dictamen sea positivo o sea negativo. 6.- El responsable de la dictaminación de las bajas documentales. 7.- Anexando el fundamento legal.</t>
  </si>
  <si>
    <t>Derivado de la información que el Portal de Obligaciones de Transparencia maneja el Lic. José Fernándo Brenes Sánchez que funge como Jefe del Departamento de Acervos Históricos Confidenciales. Solicito me informe lo siguiente: 1.- ¿Por qué es el responsable de la dictaminación de Bajas Documentales? 2.- El fundamento legal que lo autoriza para dictaminar las bajas documentales. 3.- Solicito el informe anual de actividades de la jefatura a su cargo. 4.- ¿Qué plantilla de personal tiene bajo su cargo? 5.- Informe de los indicadores en relación a sus funciones normativas con base al Plan Nacional de Desarrollo. Anexar fundamento legal de lo anteriormente numerado.</t>
  </si>
  <si>
    <t>UE/190/2015 DE 20 DE MAYO DE 2015</t>
  </si>
  <si>
    <t>UE/191/2015 DE 20 DE MAYO DE 2015</t>
  </si>
  <si>
    <t>UE/192/2015 DE 20 DE MAYO DE 2015</t>
  </si>
  <si>
    <t>UE/193/2015 DE 20 DE MAYO DE 2015</t>
  </si>
  <si>
    <t>UE/194/2015 DE 20 DE MAYO DE 2015</t>
  </si>
  <si>
    <t>UE/195/2015 DE 20 DE MAYO DE 2015</t>
  </si>
  <si>
    <t>UE/198/2015 DE 21 DE MAYO DE 2015</t>
  </si>
  <si>
    <t>UE/197/2015 DE 21 DE MAYO DE 2015</t>
  </si>
  <si>
    <t>UE/R/267/2015 DE 20 DE MAYO DE 2015</t>
  </si>
  <si>
    <t>0495000026115</t>
  </si>
  <si>
    <t>0495000026215</t>
  </si>
  <si>
    <t>Información entre 1974 y 1985 de la siguiente persona: Vicente Vázquez, Jesús; militante de la Coalición Obrera Campesina Estudiantil del Istmo (COCEI). Existe una versión pública de esta persona, sin embargo está incompleta pues no incluye información de finales de los años 70 y principios de los años 80. Dicha información se resguarda en el fondo documental de la Dirección Federal de Seguridad, y puede localizarse con las siguientes clasificaciones, entre otras: 020-054-001 (22 junio de 1981); 009-037-005 (15 diciembre de 1983); 009-037-005 (17 diciembre de 1983); 009-037-005 (19 diciembre de 1983); 009-037-005 (21 diciembre de 1983); 020-037-005 (14 enero de 1984); 009-037-005 (13 diciembre 1985).</t>
  </si>
  <si>
    <t>Quiero saber como puedo hacer para defender mis derechos si mi despido laboral fue injustificado</t>
  </si>
  <si>
    <t>DG/DAHC/265/2015 DE 21 DE MAYO DE 2015</t>
  </si>
  <si>
    <t>DG/DSNA/0367/2015 DE 18 DE MAYO DE 2015</t>
  </si>
  <si>
    <t>UE/R/268/2015 DE 22 DE MAYO DE 2015</t>
  </si>
  <si>
    <t>0495000026315</t>
  </si>
  <si>
    <t>Tomando mi papel de ciudadana y mi derecho de Acceso a la información solicito lo siguiente: 1.¿Puede solicitar  los datos sobre las finanzas de los partidos políticos en México? 2.¿A quién la solicitaría dicha información y cuál sería el procedimiento? 3¿Cómo podría proteger este derecho?</t>
  </si>
  <si>
    <t>UE/R/271/2015 DE 25 DE MAYO DE 2015</t>
  </si>
  <si>
    <t>0495000026415</t>
  </si>
  <si>
    <t>Relación de delegados del Acebuche Tarimoro Gto del año 2000 al 2015</t>
  </si>
  <si>
    <t>0495000026515</t>
  </si>
  <si>
    <t>La información que solicito, es el saber sobre la situación de manejo y administración de los documentos que se encuentran en el Archivo General de la nación. ¿Cuantos documentos existen en cada una del las diferentes etapas históricas? Por su atención muchas gracias</t>
  </si>
  <si>
    <t>0495000026615</t>
  </si>
  <si>
    <t>Con fundamento en el Artículo 6to constitucional y normatividad vigente, solicito en formato electrónico el oficio, circular interna, memorando o cualquier otro tipo de documento interno de este AGN, o documento de la Secretaría de Gobernación o de cualquier otra dependencia o entidad de la Administración Pública Federal y girado a este AGN, que contenga el acto mediante el cual se habría ordenado la suspensión en consulta directa de los archivos alojados en la Galería 1 del AGN, para ser reemplazada por el procedimiento de acceso a la información pública gubernamental, regulado por la Ley Federal de Transparencia y Acceso a la Información Pública Gubernamental.</t>
  </si>
  <si>
    <t>0495000026715</t>
  </si>
  <si>
    <t>Con fundamento en el Artículo 6to constitucional y el Artículo tercero transitorio del Reglamento de la Ley Federal de Archivos, solicito en formato electrónico los oficios, circulares internas, memorandos o cualquier otro tipo de documento interno de este AGN que contenga la motivación y fundamentación mediantes las cuales se clasifican como documentos históricos confidenciales los archivos históricos producidos por la extinta Dirección Federal de Seguridad, que reposan en la Galería 1, en términos del Artículo 27 de la Ley Federal de Archivos. En caso de ser una clasificación parcial, por favor relacione qué series y/o archivos no han sido catalogadas como documentos históricos confidenciales.</t>
  </si>
  <si>
    <t>0495000026815</t>
  </si>
  <si>
    <t>Con fundamento en el Artículo 6to constitucional y el Artículo quinto transitorio del Reglamento de la Ley Federal de Archivos, solicito en formato electrónico los oficios, circulares internas, memorandos o cualquier otro tipo de documento girado a este AGN por el Centro de Investigación y Seguridad Nacional o cualquier otra dependencia o entidad de la Administración Pública Federal que contenga la motivación y fundamentación mediantes las cuales se clasifican como documentos históricos confidenciales los archivos históricos producidos por la extinta Dirección Federal de Seguridad, que reposan en la Galería 1, en términos del Artículo 27 de la Ley Federal de Archivos.</t>
  </si>
  <si>
    <t>0495000026915</t>
  </si>
  <si>
    <t>Con fundamento en el Artículo 6to constitucional, solicito en formato electrónico los oficios, circulares internas, memorandos o cualquier otro tipo de documento que relacione si en adición a la Galería 1, otros fondos documentales o Galerías de este AGN han sido sujetas al proceso de identificación y posterior clasificación como documentos históricos confidenciales, bien sea a solicitud de una tercera autoridad o de oficio.</t>
  </si>
  <si>
    <t>0495000027015</t>
  </si>
  <si>
    <t>Gasto en materia de publicidad realizado por la administración actual.</t>
  </si>
  <si>
    <t>UE/R/256/2015 DE 26 DE MAYO DE 2015</t>
  </si>
  <si>
    <t>UE/R/272/2015 DE 26 DE MAYO DE 2015</t>
  </si>
  <si>
    <t>0495000027115</t>
  </si>
  <si>
    <t>Cuanto es el presupuesto del gobierno para desastres naturales y como se regenera en caso de ser usado durante el año.</t>
  </si>
  <si>
    <t>0495000027215</t>
  </si>
  <si>
    <t>SENTENCIA EMITIDA DENTRO DEL AMPARO DIRECTO EN REVISION 1046/2012 PROMOVIDO POR LA ALBACEA DE LA SUCESION A BIENES DE MARIA MARIN VAZQUEZ EN CONTRA DE LA SENTENCIA DE 21 DE OCTUBRE DE 2011 EMITIDA POR LA CUARTA SALA CIVIL DEL TRIBUNAL SUPERIOR DE JUSTICIA DEL DISTRITO FEDERAL, BAJO LA PONENCIA DEL SEÑOR MINISTRO COSSIO DIAZ</t>
  </si>
  <si>
    <t>RDA 2736/15</t>
  </si>
  <si>
    <t>UE/R/274/2015 DE 27 DE MAYO DE 2015</t>
  </si>
  <si>
    <t>UE/R/275/2015 DE 27 DE MAYO DE 2015</t>
  </si>
  <si>
    <t>0495000027315</t>
  </si>
  <si>
    <t>requisitos para ser juez</t>
  </si>
  <si>
    <t>0495000027415</t>
  </si>
  <si>
    <t>Copias de todos los documentos existentes sobre el Sindicato Único de Futbolistas Profesionales.</t>
  </si>
  <si>
    <t>DG/DAHC/282/2015 DE 27 DE MAYO DE 2015</t>
  </si>
  <si>
    <t>UE/R/278/2015 DE 28 DE MAYO DE 2015</t>
  </si>
  <si>
    <t>UE/R/276/2015 DE 28 DE MAYO DE 2015</t>
  </si>
  <si>
    <t>CA/013/2015 DE 28 DE MAYO DE 2015</t>
  </si>
  <si>
    <t>0495000027515</t>
  </si>
  <si>
    <t>Buen día, Quisiera solicitar información sobre las propuestas de políticas públicas que hay en el Gobierno de Yucatán, y las políticas públicas ya existentes que promueven la agricultura ecológica, o proyectos destinados a la recuperación de sistemas como la milpa de las comunidades mayas en el Estado. Con la finalidad de conocer lo que está haciendo el gobierno para proteger la biodiversidad, el medio ambiente y los conocimientos milenarios de las culturas a través de las distintas prácticas de la agricultura.</t>
  </si>
  <si>
    <t>UE/R/281/2015 DE 29 DE MAYO DE 2015</t>
  </si>
  <si>
    <t>0495000027615</t>
  </si>
  <si>
    <t>Número de iniciativas precluidas en Cámara de Diputados y Senadores delimitadas por: 1.- Partido Político o Comisión 2.- Estado 3.- Temática 4.- Año (Información solicitada para los años 2004 a 2015) 5.- Motivo de preclusión Incluir los documentos de las iniciativas presentadas para el año 2015.</t>
  </si>
  <si>
    <t>0495000027715</t>
  </si>
  <si>
    <t>Solicito copia simple de todos los documentos que obren en el acervo de la extinta Dirección Federal de Seguridad así como del Fondo de Investigaciones Políticas y Sociales ubicado en Galería 1, en su modalidad de versión pública del Festival Rock y Ruedas de Avándaro, mejor conocido como Festival de Avándaro realizado el 11 y 12 de septiembre de 1971 cerca del Club de Golf Avándaro en Tenantongo, a 5km del pueblo de Valle de Bravo en el Estado de México. Incluir toda la información que del festival hibiera sido clasificada. Incluir versión pública de las fichas desde sus primeros registros hasta 1989.</t>
  </si>
  <si>
    <t>DG/DAHC/283/2015 DE 01 DE JUNIO DE 2015</t>
  </si>
  <si>
    <t>DG/DAHC/285/2015 DE 01 DE JUNIO DE 2015</t>
  </si>
  <si>
    <t>DG/DAHC/286/2015 DE 01 DE JUNIO DE 2015</t>
  </si>
  <si>
    <t>RDA 2626/15</t>
  </si>
  <si>
    <t>UE/R/283/2015 DE 01 DE JUNIO DE 2015</t>
  </si>
  <si>
    <t>UE/R/280/2015 DE 01 DE JUNIO DE 2015</t>
  </si>
  <si>
    <t>0495000027815</t>
  </si>
  <si>
    <t>Todo lo referente a Chapingo (Universidad Autónoma Chapingo) y la Escuela Nacional de Agricultura (ENA) de 1966 a 1976, de la Galería 1 del Archivo General de la Nación</t>
  </si>
  <si>
    <t>UE/203/2015 DE 01 DE JUNIO DE 2015</t>
  </si>
  <si>
    <t>0495000027915</t>
  </si>
  <si>
    <t>Decreto diario oficial expropiación tierras Manuel Saad André en baja california san quintin</t>
  </si>
  <si>
    <t>DG/DGAA/DA/436/2015 DE 28 DE MAYO DE 2015</t>
  </si>
  <si>
    <t>UE/204/2015 DE 03 DE JUNIO DE 2015</t>
  </si>
  <si>
    <t>0495000028015</t>
  </si>
  <si>
    <t>RT-4 invalidez</t>
  </si>
  <si>
    <t>UE/R/287/2015 DE 04 DE JUNIO DE 2015</t>
  </si>
  <si>
    <t>0495000028115</t>
  </si>
  <si>
    <t>Buenas noches, Por este medio solicito la siguiente información; copia de los títulos expedidos por la Secretaría de Fomento Agropecuario y firmados por el Presidente Porfirio Díaz de los predios denominados; Batuyvo y Bosques San Elías, los dos del municipio de Bocoyna en el Estado de Chihuahua. títulos de propiedad y planos, para mayor referencia el predio Batuyvo esta a nombre de Darío Ponce de León titulado por Porfirio Díaz en 1888; el predio Bosques San Elías está a nombre de Agustín R. Ortiz titulado por Porfirio Díaz en 1906. Quedo en espera de su respuesta a esta solicitud y agradezco las atenciones que se sirva prestar a la misma.</t>
  </si>
  <si>
    <t>UE/206/2015 DE 04 DE JUNIO DE 2015</t>
  </si>
  <si>
    <t>0495000028215</t>
  </si>
  <si>
    <t>Resultados del Diagnóstico Archivistico realizado a la Secretaría de Gobernación asi como la encuesta y/o encuestas practicas o medio a través del cual se obtuvo dicho diagnóstico</t>
  </si>
  <si>
    <t>0495000028315</t>
  </si>
  <si>
    <t>presupuesto de campaña para diputados del partido político MORENA</t>
  </si>
  <si>
    <t>0495000028415</t>
  </si>
  <si>
    <t>Quisiera saber mi historial laboral con numero de seguro: 20947713812</t>
  </si>
  <si>
    <t>UE/210/2015 DE 05 DE JUNIO DE 2015</t>
  </si>
  <si>
    <t>0495000028515</t>
  </si>
  <si>
    <t>quiero conoser el presupuesto ya sea estatal y federal que se le otorga al municipio de chalma veracruz junto con la nomina de empleados que la misma depencencia maneja</t>
  </si>
  <si>
    <t>0495000028615</t>
  </si>
  <si>
    <t>Derivado del diagnóstico para conocer las necesidades de los archivos en aspectos como capital humano, recursos financieros, infraestructura y normatividad entre otros mediante la aplicación de un cuestionario por parte del ARCHIVO GENERAL DE LA NACIÓN para hacer un Diagnóstico para conocer la situación actual de los Archivos en México, en ese sentido solicito la información recabada mediante dicho instrumento en lo que correspondió a la SEMARNAT</t>
  </si>
  <si>
    <t>0495000028715</t>
  </si>
  <si>
    <t>Todo el proceso de elaboración del Reglamento de Construcción del Distrito Federal y sus Normas Técnicas Complementarias</t>
  </si>
  <si>
    <t>0495000028815</t>
  </si>
  <si>
    <t>1.- ¿De cuánto fue el presupuesto asignado más alto del año en curso? 2.- ¿Cuántos empleados hay en toda la entidad? 3.-¿Cuenta con empleados contratados por honorarios y de confianza? ¿Cuántos son?</t>
  </si>
  <si>
    <t>0495000028915</t>
  </si>
  <si>
    <t>copia de las acreditaciones que se firmaron en presidencia en la época de carlos salinas a corresponsales extranjeros por Otto Granados</t>
  </si>
  <si>
    <t>UE/212/2015 DE 09 DE JUNIO DE 2015</t>
  </si>
  <si>
    <t>UE/213/2015 DE 09 DE JUNIO DE 2015</t>
  </si>
  <si>
    <t>UE/214/2015 DE 09 DE JUNIO DE 2015</t>
  </si>
  <si>
    <t>UE/215/2015 DE 09 DE JUNIO DE 2015</t>
  </si>
  <si>
    <t>UE/216/2015 DE 09 DE JUNIO DE 2015</t>
  </si>
  <si>
    <t>UE/217/2015 DE 09 DE JUNIO DE 2015</t>
  </si>
  <si>
    <t>0495000029015</t>
  </si>
  <si>
    <t>Acceso a los expedientes en versión pública relacionados con la banda "Los panchitos" de Tacubaya, durante las décadas de 70's-80's, en el distrito federal.</t>
  </si>
  <si>
    <t>UE/218/2015 DE 09 DE JUNIO DE 2015</t>
  </si>
  <si>
    <t>0495000029115</t>
  </si>
  <si>
    <t>Nombres de los que pertenecen a cada comité de ética de cada secretaría federal</t>
  </si>
  <si>
    <t>0495000029215</t>
  </si>
  <si>
    <t>copia del expediente o del documento adjunto</t>
  </si>
  <si>
    <t>UE/R/288/2015 DE 08 DE JUNIO DE 2015</t>
  </si>
  <si>
    <t>UE/R/290/2015 DE 08 DE JUNIO DE 2015</t>
  </si>
  <si>
    <t>UE/R/289/2015 DE 08 DE JUNIO DE 2015</t>
  </si>
  <si>
    <t>UE/R/291/2015 DE 09 DE JUNIO DE 2015</t>
  </si>
  <si>
    <t>0495000029315</t>
  </si>
  <si>
    <t>Solicito los documentos desclasificados de la Dirección Federal de Seguridad (DFS) referentes a la ruta utilizada para transportar drogas la cual es conocida como el "triángulo de la brecha" conformada por el Estado de México, Guerrero y Michoacán durante el periodo 1970-1985. El "triángulo de la brecha" es la región sur del Edomex cuyas zonas limítrofes son Guerrero y Michoacán.</t>
  </si>
  <si>
    <t>0495000029415</t>
  </si>
  <si>
    <t>Cómo se llevó a cabo la dinámica de realización de los foros que se mencionan en el Plan Nacional de Desarrollo, cómo se integraron?</t>
  </si>
  <si>
    <t>DG/DSNA/0563/2015 DE 09 DE JUNIO DE 2015</t>
  </si>
  <si>
    <t>DG/DSNA/0569/2015 DE 09 DE JUNIO DE 2015</t>
  </si>
  <si>
    <t>UE/219/2015 DE 10 DE JUNIO DE 2015</t>
  </si>
  <si>
    <t>UE/R/294/2015 DE 10 DE JUNIO DE 2015</t>
  </si>
  <si>
    <t>0495000029515</t>
  </si>
  <si>
    <t>información de como se llevo a cabo las propuestas ciudadanas físicas y electrónicas que se describen en el plan nacional de desarrollo de Enrique Peña Nieto, las bases de la convocatoria a dicho suceso y quien definió y el porque de los temas, en fin toda la información de dicho tema</t>
  </si>
  <si>
    <t>UE/R/297/2015 DE 11 DE JUNIO DE 2015</t>
  </si>
  <si>
    <t>UE/R/296/2015 DE 11 DE JUNIO DE 2015</t>
  </si>
  <si>
    <t>0495000029615</t>
  </si>
  <si>
    <t>Por medio del presente escrito solicito amablemente la siguiente documentación en copia certificada, agradeciendo de ante mano su amable ayuda. Archivo General de la Nación/ Instituciones Coloniales/ Gobierno Virreinal/ Reales Cédulas Originales y Duplicados (100)/ Reales Cédulas Duplicadas/ Volumen D9/ Título: Expediente 2 Fecha(s): MAYO 26 DE 1625 Nivel de descripción: Unidad documental compuesta (Expediente) Volumen y soporte: Fojas: 3 Productores: (Pendiente) Archivo General de la Nación/ Instituciones Coloniales/ Gobierno Virreinal/ Reales Cédulas Originales y Duplicados (100)/ Reales Cédulas Duplicadas/ Volumen D9/ Título: Expediente 6 Fecha(s): MAYO 26 DE 1625 Nivel de descripción: Unidad documental compuesta (Expediente) Volumen y soporte: Fojas: 7 Productores: (Pendiente) Archivo General de la Nación/ Instituciones Coloniales/ Gobierno Virreinal/ Reales Cédulas Originales y Duplicados (100)/ Reales Cédulas Duplicadas/ Volumen D9/ Título: Expediente 1 Fecha(s): ABRIL 3 DE 1625 Nivel de descripción: Unidad documental compuesta (Expediente) Volumen y soporte: Fojas: 1 Productores: (Pendiente) Archivo General de la Nación/ Instituciones Coloniales/ Gobierno Virreinal/ Reales Cédulas Originales y Duplicados (100)/ Reales Cédulas Duplicadas/ Volumen D9/ Título: Expediente 24 Fecha(s): OCTUBRE 1o. DE 1641 Nivel de descripción: Unidad documental compuesta (Expediente) Volumen y soporte: Fojas: 51 Productores: (Pendiente) Archivo General de la Nación/ Instituciones Coloniales/ Gobierno Virreinal/ Reales Cédulas Originales y Duplicados (100)/ Reales Cédulas Duplicadas/ Volumen D9/ Título: Expediente 8 Fecha(s): MAYO 26 DE 1625 Nivel de descripción: Unidad documental compuesta (Expediente) Volumen y soporte: Fojas: 7 Vta Productores: (Pendiente)</t>
  </si>
  <si>
    <t>UE/221/2015 DE 12 DE JUNIO DE 2015</t>
  </si>
  <si>
    <t>DG/DSNA/564/2015 DE 11 DE JUNIO DE 2015</t>
  </si>
  <si>
    <t>DG/DSNA/565/2015 DE 11 DE JUNIO DE 2015</t>
  </si>
  <si>
    <t>0495000029715</t>
  </si>
  <si>
    <t>Copias de todas las comunicaciones (en cualquier formato) hacía o desde oficiales del Archivo General de la Nación de México (AGN), incluyendo pero no limitado a la directora del AGN, Mercedes de la Vega Armijo, que conciernen en todo o en parte a la decision en 2014 para prohibir la consulta directa de los archivos de la anterior Dirección Federal de Seguridad (DFS) que fueron previamente disponibles para la consulta directa en la Galería Uno del AGN. Por favor busca para las correspondencias dentro del AGN sí mismo y para las comunicaciones entre oficiales del AGN e oficiales de otras agencias federales, incluyendo pero no limitado al Centro de Investigación y Seguridad Nacional (Cisen), la Procuraduría General de la República (PGR), la Secretaría de Gobernación (Segob) y sus departamentos subordinados.</t>
  </si>
  <si>
    <t>UE/222/2015 DE 12 DE JUNIO DE 2015</t>
  </si>
  <si>
    <t>0495000029815</t>
  </si>
  <si>
    <t>0495000029915</t>
  </si>
  <si>
    <t>0495000030015</t>
  </si>
  <si>
    <t>DECRETO 027 QUE DECLARA CONSTITUIDO EL FUNDO LEGAL DE LA VILLA BENITO JUÁREZ DEL MUNICIPIO DE MACUSPANA, TABASCO, PUBLICADO EN EL PERIÓDICO OFICIAL DEL 24 DE MAYO DE 1995 Y EL DECRETO 115 QUE APRUEBA EL CONVENIO DE COLABORACIÓN QUE EN MATERIA DE REGULARIZACIÓN DE PREDIOS CELEBRARON EL EJECUTIVO DEL ESTADO Y EL AYUNTAMIENTO DEL MUNICPIO DE MACUSPANA, PUBLICADO EN EL PERIÓDICO OFICIAL DE FECHA 24 DE ABRIL DE 1996.</t>
  </si>
  <si>
    <t>se me envié copia electrónica, del tratado Guadalupe Hidalgo celebrado en 1848 entre México y Estados Unidos.</t>
  </si>
  <si>
    <t>Por este conducto y de conformidad con el artículo 8 de la Constitución Política de los Estados Unidos Mexicanos, solicito de la manera más atenta, se me proporcione información con respecto al número de unidades económicas (Empresas) que existen en la actualidad en el país, cuantas son Micro, Pequeñas, Medianas y cuantas son Grandes Empresas, de acuerdo con el censo económico 2014, realizado por el INEGI (Instituto Nacional de Estadística y Geografía</t>
  </si>
  <si>
    <t>UE/223/2015 DE 15 DE JUNIO DE 2015</t>
  </si>
  <si>
    <t>UE/224/2015 DE 15 DE JUNIO DE 2015</t>
  </si>
  <si>
    <t xml:space="preserve">UE/196/2015 DE 20 DE MAYO DE 2015                      ________________________   UE/209/2015 DE 05 DE JUNIO DE 2015             </t>
  </si>
  <si>
    <t>0495000030115</t>
  </si>
  <si>
    <t>Me interesa saber cuando se público la última versión del cuadro general de clasificación archivistica del Archivo General de la Nación y la última versión del catalogo de disposición documental y su fecha de publicación y me pueden adjuntar el archivo ya que en mi profesión lo utilizo como apoyo</t>
  </si>
  <si>
    <t>0495000030215</t>
  </si>
  <si>
    <t>Cantidad de archivos históricos que hay el el país</t>
  </si>
  <si>
    <t>UE/226/2015 DE 16 DE JUNIO DE 2015</t>
  </si>
  <si>
    <t>UE/227/2015 DE 16 DE JUNIO DE 2015</t>
  </si>
  <si>
    <t>DG/DGAA/DA/479/2015 DE 12 DE JUNIO DE 2015</t>
  </si>
  <si>
    <t>UE/211/2015 DE 08 DE JUNIO DE 2015</t>
  </si>
  <si>
    <t>UE/R/295/2015 DE 10 DE JUNIO DE 2015                    _________________________  UE/R/302/2015 DE 15 DE JUNIO DE 2015</t>
  </si>
  <si>
    <t>UE/R/301/2015 DE 15 DE JUNIO DE 2015</t>
  </si>
  <si>
    <t>DG/DAHC/279/2015 DE 16 DE JUNIO DE 2015</t>
  </si>
  <si>
    <t>DG/DAHC/301/2015 DE 16 DE JUNIO DE 2015</t>
  </si>
  <si>
    <t>DG/DAHC/281/2015 DE 16 DE JUNIO DE 2015</t>
  </si>
  <si>
    <t>DG/DAHC/280/2015 DE 16 DE JUNIO DE 2015</t>
  </si>
  <si>
    <t>DG/DSNA/0569/2015 DE 16 DE JUNIO</t>
  </si>
  <si>
    <t>0495000030315</t>
  </si>
  <si>
    <t>0495000030415</t>
  </si>
  <si>
    <t>¿Cómo se ha gastado y distribuido el presupuesto nacional del sexenio en curso (Presidente Enrique Peña Nieto)? . Se desea que se anexen los porcentajes del presupuesto que se empleó en cada actividad o sector en el cual fue destinado. Todo ello con el fin de empoderar el conocimiento del ciudadano en como manejan los recursos.</t>
  </si>
  <si>
    <t>Le solicito información sobre las cuentas bancarias del Lic. Carlos Salinas de Gortari, del 1 de diciembre de 1988 y el 30 de noviembre de 1994</t>
  </si>
  <si>
    <t>0495000030515</t>
  </si>
  <si>
    <t>La versión pública de la sentencia del amparo indirecto número 531/2014 radicado en el juzgado Segundo de Distrito de Amparo en Materia Penal del Distrito Federal de fecha de auto 30 de abril 2015 y publicada el 04 de mayo del 2015, a nombre del quejoso Emilio Gonzalo Granga Gout</t>
  </si>
  <si>
    <t>UE/228/2015 DE 18 DE JUNIO DE 2015</t>
  </si>
  <si>
    <t>UE/R/309/2015 DE 18 DE JUNIO DE 2015</t>
  </si>
  <si>
    <t>UE/R/310/2015 DE 18 DE JUNIO DE 2015</t>
  </si>
  <si>
    <t>UE/R/311/2015 DE 18 DE JUNIO DE 2015</t>
  </si>
  <si>
    <t>NOTIFICACIÓN DE PRÓRROGA</t>
  </si>
  <si>
    <t>0495000030615</t>
  </si>
  <si>
    <t>0495000030715</t>
  </si>
  <si>
    <t>0495000030815</t>
  </si>
  <si>
    <t>0495000030915</t>
  </si>
  <si>
    <t>0495000031015</t>
  </si>
  <si>
    <t>0495000031115</t>
  </si>
  <si>
    <t>0495000031215</t>
  </si>
  <si>
    <t>0495000031315</t>
  </si>
  <si>
    <t>Me gustaría saber, ¿qué información existe en el archivo general de la nación sobre deuda pública de estados y municipios?</t>
  </si>
  <si>
    <t>Fechas de nacimiento y nombre completo de los hijos de Benito Juárez García</t>
  </si>
  <si>
    <t>historial laboral y curriculum del diputado isreal moreno rivera</t>
  </si>
  <si>
    <t>israel moreno rivera</t>
  </si>
  <si>
    <t>solicito informacion acerca de los estudios del delegado ricardo monreal</t>
  </si>
  <si>
    <t>estudios de el jefe delegacional alejandra barrios</t>
  </si>
  <si>
    <t>solicitar informacion acerca del delegado Ricardo Monreal</t>
  </si>
  <si>
    <t>informacion del delegado Felipe Dorigan</t>
  </si>
  <si>
    <t>UE/229/2015 DE 19 DE JUNIO DE 2015</t>
  </si>
  <si>
    <t>UE/230/2015 DE 19 DE JUNIO DE 2015</t>
  </si>
  <si>
    <t>DG/DAHC/306/2015 DE 19 DE JUNIO DE 2015</t>
  </si>
  <si>
    <t>DG/DAHC/307/2015 DE 19 DE JUNIO DE 2015</t>
  </si>
  <si>
    <t>DG/DAHC/315/2015 DE 19 DE JUNIO DE 2015</t>
  </si>
  <si>
    <t>DG/DAHC/308/2015 DE 19 DE JUNIO DE 2015</t>
  </si>
  <si>
    <t>DG/DAHC/309/2015 DE 19 DE JUNIO DE 2015</t>
  </si>
  <si>
    <t>0495000031515</t>
  </si>
  <si>
    <t>UE/239/2015 DE 22 DE JUNIO DE 2015</t>
  </si>
  <si>
    <t>0495000031415</t>
  </si>
  <si>
    <t>UE/240/2015 DE 22 DE JUNIO DE 2015</t>
  </si>
  <si>
    <t>UE/229/2015 DE 23 DE JUNIO DE 2015</t>
  </si>
  <si>
    <t>UE/241/2015 DE 23 DE JUNIO DE 2015</t>
  </si>
  <si>
    <t>RDA 3553/15</t>
  </si>
  <si>
    <t>RDA 3483/15</t>
  </si>
  <si>
    <t>UE/244/2015 DE 24 DE JUNIO DE 2015</t>
  </si>
  <si>
    <t>UE/243/2015 DE 24 DE JUNIO DE 2015</t>
  </si>
  <si>
    <t>DG/DAHC/316/2015 DE 22 DE JUNIO DE 2015</t>
  </si>
  <si>
    <t>DG/DAHC/317/2015 DE 22 DE JUNIO DE 2015</t>
  </si>
  <si>
    <t>DG/DAHC/318/2015 DE 22 DE JUNIO DE 2015</t>
  </si>
  <si>
    <t>DG/DAHC/319/2015 DE 22 DE JUNIO DE 2015</t>
  </si>
  <si>
    <t>UE/R/327/2015 DE 23 DE JUNIO DE 2015</t>
  </si>
  <si>
    <t>UE/R/312/2015 DE 19 DE JUNIO DE 2015</t>
  </si>
  <si>
    <t>UE/R/313/2015 DE 23 DE JUNIO DE 2015</t>
  </si>
  <si>
    <t>UE/R/314/2015 DE 19 DE JUNIO DE 2015</t>
  </si>
  <si>
    <t>UE/R/315/2015 DE 19 DE JUNIO DE 2015</t>
  </si>
  <si>
    <t>UE/R/316/2015 DE 19 DE JUNIO DE 2015</t>
  </si>
  <si>
    <t>UE/R/317/2015 DE 19 DE JUNIO DE 2015</t>
  </si>
  <si>
    <t>0495000031615</t>
  </si>
  <si>
    <t>UE/R/328/2015 DE 23 DE JUNIO DE 2015</t>
  </si>
  <si>
    <t>Contratos de prestación de servicios profesionales de Alejandra Elizabeth Palafox Sánchez</t>
  </si>
  <si>
    <t>Del fondo Indiferente Virreinal caja 6744 expediente 10 Denuncia de unos papeles que se dicen escritos por doña Manuela Valdés, vecina de esta ciudad, mujer de don Domingo Cumano, México, 1764. Así como los expedientes que contengan la referencia a Manuela Valdes o Manuela Antonia Valdes Borjia y Domingo Cúmano</t>
  </si>
  <si>
    <t>¿Cuántos archivos existen en el estado de Agascalientes?</t>
  </si>
  <si>
    <t>0495000031715</t>
  </si>
  <si>
    <t>solicito ante su unidad de enlace, me pudieran proporcionar información de un antepasado, es decir mi tatarabuelo o me pudieran canalizar a la dependencia correspondiente. pretendo solicitar si se encuentra disponible el pasaporte o su equivalente de la época, el proviene de Francia.</t>
  </si>
  <si>
    <t>0495000031815</t>
  </si>
  <si>
    <t>Solicito el manual, instructivo o guía para elaborar el Inventario del archivo de trámite, el inventario de transferencia primaria, el inventario del archivo de concentración y el inventario de baja documental.</t>
  </si>
  <si>
    <t>0495000031915</t>
  </si>
  <si>
    <t>0495000032015</t>
  </si>
  <si>
    <t>0495000032115</t>
  </si>
  <si>
    <t>0495000032215</t>
  </si>
  <si>
    <t>0495000032315</t>
  </si>
  <si>
    <t>0495000032415</t>
  </si>
  <si>
    <t>Me gustaría saber ¿Cuántas veces se reformó la ley de coordinación fiscal de 1953? y ¿En qué fecha se realizaron?</t>
  </si>
  <si>
    <t>1.- Solicito conocer la razón y/o fundamento legal por la que ya no se permite al público en general realizar consultas a la Galsría 1 del AGN. 2.- Solicito copias simples, en formato digital y versión pública, de los oficios, memorandums y/o documentos que interno del AGN o que éste organismo haya recibido por parte de la Secretaría de Gobernación que versen sobre no permitir el acceso del público en general a la Galería 1 del AGN.</t>
  </si>
  <si>
    <t>Solicito copia simple de la versión pública del expediente de la actriz Carmen Salinas que está disponible en la Galería 1 del AGN.</t>
  </si>
  <si>
    <t>El Listado de Documentos de Comprobación Administrativa Inmediata ¿forma parte del Catálogo de Disposición Documental? Si la respuesta es afirmativa señalara el fundamento normativo. ¿Es obligación de las Instituciones de la APF incorporarlos al Catálogo de Disposición Documental? ¿Los documentos de comprobación administrativa inmediata son archivo de acuerdo a la definición de la LFA? ¿El AGN e pronuncia ante las bajas documentales de LDCAI? ¿El AGN tiene facultades para valorar y pronunciarse acerca de documentos que NO SON ARCHIVO ( de acuerdo a la definición de LFA? Para generar bajas documentales de un LDCAI se debe tener la aprobación de ese listado por parte del AGN? De ser afirmativa esta respuesta, señalar el fundamento normativo.</t>
  </si>
  <si>
    <t>Solicito copia simple de todos los documentos que obren en el acervo de la extinta Dirección Federal de Seguridad, en su modalidad de versión pública, de Víctor Manuel Mejía López, así como del Fondo de Investigaciones Políticas y Sociales, ubicado en Galería 1. Incluir toda la información que de esta persona hubiera sido clasificada con diferentes alias. Incluir versión pública de las fichas desde sus primeros registros hasta 1989.</t>
  </si>
  <si>
    <t>UE/255/2015 DE 25 DE JUNIO DE 2015</t>
  </si>
  <si>
    <t>en el gobierno del presidente Felipe calderón, cuanto fue el presupuesto que se le dio y en que fue empleado.</t>
  </si>
  <si>
    <t>0495000032515</t>
  </si>
  <si>
    <t>Nombre y correo electrónico de persona responsable de Coordinador de Archivo y Coordinador de Archivo de Concentración</t>
  </si>
  <si>
    <t>DG/DGAA/DA/509/2015 DE 24 DE JUNIO DE 2015</t>
  </si>
  <si>
    <t>RNA/023/2015 DE 24 DE JUNIO DE 2015</t>
  </si>
  <si>
    <t>DG/DAHC/328/2015 DE 23 DE JUNIO DE 2015</t>
  </si>
  <si>
    <t>DG/DAHC/326/2015 DE 23 DE SEPTIEMBRE DE 2015</t>
  </si>
  <si>
    <t>UE/256/2015 DE 26 DE JUNIO DE 2015</t>
  </si>
  <si>
    <t>UE/258/2015 DE 30 DE JUNIO DE 2015</t>
  </si>
  <si>
    <t>UE/259/2015 DE 30 DE JUNIO DE 2015</t>
  </si>
  <si>
    <t>UE/260/2015 DE 30 DE JUNIO DE 2015</t>
  </si>
  <si>
    <t>0495000032615</t>
  </si>
  <si>
    <t>0495000032715</t>
  </si>
  <si>
    <t>0495000032815</t>
  </si>
  <si>
    <t>0495000032915</t>
  </si>
  <si>
    <t>0495000033015</t>
  </si>
  <si>
    <t>0495000033115</t>
  </si>
  <si>
    <t>0495000033215</t>
  </si>
  <si>
    <t>0495000033315</t>
  </si>
  <si>
    <t>0495000033415</t>
  </si>
  <si>
    <t>0495000033515</t>
  </si>
  <si>
    <t>José Muñoz Cota localizada en AGN, Dirección Federal de Seguridad</t>
  </si>
  <si>
    <t>¿cuántos inmigrantes ilegales han muerto en el extranjero en lo que va de este sexenio?</t>
  </si>
  <si>
    <t>Solicito copia simple del expediente de SEGURA GARRIDO AYAX</t>
  </si>
  <si>
    <t>UE/201/2015 DE 01 DE JUNIO DE 2015</t>
  </si>
  <si>
    <t>Por medio de la presente solicitó según el articulo 8 constitucional del derecho de petición para saber ¿ Cuántas sociedades mercantiles están inscritos en el Registro Público de Comercio por el distrito de Zamora? Sin otro asunto le agradezco anticipadamente.</t>
  </si>
  <si>
    <t>Por medio de la presente solicitó según el artículo 8 constitucional del derecho de petición para saber ¿cuantas sociedades mercantiles están inscritas en el registro público de comercio para el distrito de Zamora ?. Sin otro asunto que tratar agradezco su a tencion</t>
  </si>
  <si>
    <t>Por medio de la presente solicitó según el articulo 8 constitucional del derecho de petición para saber cuantas sociedades mercantiles están inscritos en el Registro Público de Comercio para el distrito de Zamora</t>
  </si>
  <si>
    <t>Requiero que me proporcionen el historial de las personas que han sido despedidas desde el año 2010 a la fecha. Requiero que me proporcionen las causales que la separación del cargo. Requiero que me proporcionen cual es el método de registro de entrada y salida de los trabajadores. El listado de incidencias de cada trabajador desde el año 2010 a la fecha. La cantidad de dinero que se haya pagado en demandas laborales perdidas por parte del sujeto obligado.</t>
  </si>
  <si>
    <t>Por medio de la presente, solicito se me proporcione una lista de los documentos del Instituto Nacional de Ciencias Penales que se encuentren bajo resguardo del Archivo General de la Nación.</t>
  </si>
  <si>
    <t>Solicito acceder directamente a las tarjetas correspondientes a Manuel Espinoza Yglesias presentes en la Galería 1 del AGN.</t>
  </si>
  <si>
    <t>1. Luis Villanueva Rodriguez 2. Central Nacional de Estudiantes Democráticos (CNED) 3.Central Campesina Independiente (CCI)</t>
  </si>
  <si>
    <t>RDA3724/15</t>
  </si>
  <si>
    <t>0495000033615</t>
  </si>
  <si>
    <t>version publuica de El grupo popular guerrillero Arturo Gamiz, Oscar González Eguiarte, José Luis Guzmán Villa, Arturo Borboa Estrada, Juan Antonio Gaytan Aguirre, Guadalupe Scobell Gaytan, Carlos David Armendaris Ponce</t>
  </si>
  <si>
    <t>DG/DAHC/327/2015 DE 01 DE JULIO DE 2015</t>
  </si>
  <si>
    <t>DG/DAHC/332/2015 DE 01 DE JULIO DE 2015</t>
  </si>
  <si>
    <t>UE/R/333/2015 DE 29 DE JUNIO DE 2015</t>
  </si>
  <si>
    <t>0495000033715</t>
  </si>
  <si>
    <t>quiero copia de mi tarjeton de pago</t>
  </si>
  <si>
    <t>DG/DSNA/0663/2015 DE 26 DE JUNIO DE 2015</t>
  </si>
  <si>
    <t>DG/DAHC/331/2015 DE 01 DE JULIO DE 2015</t>
  </si>
  <si>
    <t>UE/265/2015 DE 02 DE JULIO DE 2015</t>
  </si>
  <si>
    <t>UE/264/2015 DE 02 DE JULIO DE 2015</t>
  </si>
  <si>
    <t>UE/263/2015 DE 02 DE JULIO DE 2015</t>
  </si>
  <si>
    <t>UE/261/2015 DE 30 DE JUNIO DE 2015                      ________________________  UE/262/2015 DE 02 DE JULIO DE 2015</t>
  </si>
  <si>
    <t>UE/R/337/2015 DE 02 DE JULIO DE 2015</t>
  </si>
  <si>
    <t>UE/R/338/2015 DE 02 DE JULIO DE 2015</t>
  </si>
  <si>
    <t>UE/R/339/2015 DE 02 DE JULIO DE 2015</t>
  </si>
  <si>
    <t>UE/R/340/2015 DE 02 DE JULIO DE 2015</t>
  </si>
  <si>
    <t>0495000033815</t>
  </si>
  <si>
    <t>0495000033915</t>
  </si>
  <si>
    <t>0495000034015</t>
  </si>
  <si>
    <t>solicito al AGN, que me proporcione su CADIDO asi como,su cuadro general de clasificación archivistica asi como el dato de cuantas dependencias o entidades de la APF han cumplido en este rubro y tambien solicito el perfil de los archivistas que laboran en esa entidad</t>
  </si>
  <si>
    <t>Datos Vectoriales en formato SHP</t>
  </si>
  <si>
    <t>Nombre de los policias que detuvieron a los estudiantes del 68 Tiempo que ejercieron su puesto policial antes y después del 68 Nombre de los hospitales a los que llevaron a los heridos del 68 Numero de bajas oficiales fotografias de las detenciones Cuanto dinero destinaron para indemnizar a las familias</t>
  </si>
  <si>
    <t>UE/267/2015 DE 03 DE JULIO DE 2015</t>
  </si>
  <si>
    <t>UE/R/343/2015 DE 03 DE JULIO DE 2015</t>
  </si>
  <si>
    <t>UE/R/342/2015 DE 03 DE JULIO DE 2015</t>
  </si>
  <si>
    <t>0495000034115</t>
  </si>
  <si>
    <t>0495000034215</t>
  </si>
  <si>
    <t>0495000034315</t>
  </si>
  <si>
    <t>cuanto tiempo debe una institución de enseñanza particular conservar la documentación de los alumnos de nivel medio superior y superior, incluyendo certificados, boletas, títulos y cualquier otra información relacionada con el ex alumno y cual es el marco legal.</t>
  </si>
  <si>
    <t>cuantos grupos de trata de blancas han sido desmantelados partir del año 2010 a la fecha y cuales son</t>
  </si>
  <si>
    <t>PROYECTO DE RESTAURACIÓN DE LA CASA DE LOS CONDES DE XOLA, EN VENUSTIANO CARRANZA, 73. CENTRO HISTÓRICO, DF. PROMOTOR GRUPO CARSO.</t>
  </si>
  <si>
    <t>DG/DAHC/347/2015 DE 02 DE JULIO DE 2015</t>
  </si>
  <si>
    <t>DG/DAHC/350/2015 DE 03 DE JULIO DE 2015</t>
  </si>
  <si>
    <t>UE/268/2015 DE 06 DE JULIO DE 2015</t>
  </si>
  <si>
    <t>UE/R/348/2015 DE 06 DE JULIO DE 2015</t>
  </si>
  <si>
    <t>UE/R/345/2015 DE 06 DE JULIO DE 2015</t>
  </si>
  <si>
    <t>UE/R/347/2015 DE 06 DE JULIO DE 2015</t>
  </si>
  <si>
    <t>0495000034415</t>
  </si>
  <si>
    <t>Favor de regalarme una copia de la expresión documental de todas aquellas solicitudes que inicialmente fueron reservadas y que concluyeron su periodo de reserva entre el 1 de enero de 20105 a la fecha. Gracias.</t>
  </si>
  <si>
    <t>DG/DAHC/354/2015 DE 06 DE JULIO DE 2015</t>
  </si>
  <si>
    <t>DG/DAHC/352/2015 DE 06 DE JULIO DE 2015</t>
  </si>
  <si>
    <t>0495000034715</t>
  </si>
  <si>
    <t>Solicito copia simple de todos los documentos que obren en el acervo de la extinta Dirección Federal de Seguridad, en su modalidad de versión pública, de Raúl Velasco Ramírez, mejor conocido como Raúl Velasco, así como del Fondo de Investigaciones Políticas y Sociales, ubicado en Galería 1. Incluir toda la información que de esta persona hubiera sido clasificada con diferentes alias. Incluir versión pública de las fichas desde sus primeros registros hasta 1989.</t>
  </si>
  <si>
    <t>UE/283/2015 DE 08 DE JULIO DE 2015</t>
  </si>
  <si>
    <t>0495000034615</t>
  </si>
  <si>
    <t>1.- Documentos o titulos primordiales del Municipio de San Juan Tamazola, Nochixtlan, Oaxaca. 2.- Documentacion existente sobre el origen de dicho municipio asi como cualquier otro documento historico relacionado con el municipio de San Juan Tamazola, Nochixtlan, Oaxaca</t>
  </si>
  <si>
    <t>UE/282/2015 DE 08 DE JULIO DE 2015</t>
  </si>
  <si>
    <t>UE/266/2015 DE 03 DE JULIO DE 2015                    ____________________________UE/272/2015 DE 08 DE JULIO DE 2015</t>
  </si>
  <si>
    <t>0495000034815</t>
  </si>
  <si>
    <t>0495000034915</t>
  </si>
  <si>
    <t>Deseo conocer cuántas consultas sobre archivos históricos con información documental tuvieron durante el año 2014.</t>
  </si>
  <si>
    <t>UE/284/2015 DE 09 DE JULIO DE 2015</t>
  </si>
  <si>
    <t>corrección de nombre en el curp</t>
  </si>
  <si>
    <t>0495000034515</t>
  </si>
  <si>
    <t>¿Cual es el salario total de un diputado?</t>
  </si>
  <si>
    <t>DG/DAHC/359/2015 DE 09 DE JULIO DE 2015</t>
  </si>
  <si>
    <t>DG/DAHC/355/2015 DE 06 DE JULIO DE 2015</t>
  </si>
  <si>
    <t>UE/R/353/2015 DE 10 DE JULIO DE 2015</t>
  </si>
  <si>
    <t>UE/R/352/2015 DE 10 DE JULIO DE 2015</t>
  </si>
  <si>
    <t>0495000035015</t>
  </si>
  <si>
    <t>0495000035215</t>
  </si>
  <si>
    <t>0495000035115</t>
  </si>
  <si>
    <t>DG/DSNA/0665/2015 DE 29 DE JUNIO DE 2015</t>
  </si>
  <si>
    <t>DAHC/DRNA/022/2015 DE 10 DE JULIO DE 2015</t>
  </si>
  <si>
    <t>Requiero copia simple de los estudios, informes, recomendaciones, misivas o cualquier otro documento escrito, gráfico, sonoro, digital o en cualquier otro formato intercambiado, entregado, generado o relacionado con la Mapoteca Orozco y Berra de la SAGARPA.</t>
  </si>
  <si>
    <t>UE/R/355/2015 DE 13 DE JULIO DE 2015</t>
  </si>
  <si>
    <t>DG/DGAA/DA/547/2015 DE 07 DE JUNIO DE 2015 __________________ DG/DAJ/160/2015 DE 06 DE JULIO DE 2015</t>
  </si>
  <si>
    <t>mensualmente en cuanto dinero se invierte al mantener a todo un penal de alta seguridad , tomando en cuenta salirios de empleados, mantenimiento de instalaciones , gastos en reos etc...</t>
  </si>
  <si>
    <t>UE/R/356/2015 DE 13 DE JULIO DE 2015</t>
  </si>
  <si>
    <t>Buenas tardes. Tomando las diversas definiciones que la Ley Federal vigente, y la Ley General en materia de Transparencia señalan, quisiera obtener una imagen del Glifo con el que era identificado Tlacaélel. Me atrevo a pedirlo a ustedes, toda vez que me ha sido imposible cerciorarme con plena certeza cuál es el correcto, por lo que agradeceré infinito tengan la gentileza de hacer una busqueda y entregarme una imagen que me de certeza sobre mi inquietud. De ante mano agradezco los esfuerzos que realicen para atender la solicitud que les planteo.</t>
  </si>
  <si>
    <t>UE/285/2015 DE 13 DE JULIO DE 2015</t>
  </si>
  <si>
    <t>UE/289/2015 DE 14 DE JULIO DE 2015</t>
  </si>
  <si>
    <t>UE/288/2015 DE 2015 DE 14 DE JULIO DE 2015</t>
  </si>
  <si>
    <t>UE/287/2015 DE 14 DE JULIO DE 2015</t>
  </si>
  <si>
    <t>UE/286/2015 DE 14 DE JULIO DE 2015</t>
  </si>
  <si>
    <t>UE/290/2015 DE 14 DE JULIO DE 2015                       ___________________________ UE/291/2015 DE 14 DE JULIO DE 2015</t>
  </si>
  <si>
    <t>0495000035915</t>
  </si>
  <si>
    <t>0495000035815</t>
  </si>
  <si>
    <t>0495000035715</t>
  </si>
  <si>
    <t>0495000035615</t>
  </si>
  <si>
    <t>0495000035315</t>
  </si>
  <si>
    <t>0495000035415</t>
  </si>
  <si>
    <t>0495000035515</t>
  </si>
  <si>
    <t>Solicito fotografías de algunas visas de asilo expedidas de 1938 a 1942 por Gilberto Bosques.</t>
  </si>
  <si>
    <t>Informacion de mis antepasados (Cano, Cantu y Peña) en el tiempo colonial (1520 a 1700)</t>
  </si>
  <si>
    <t>QUE EL ARCHIVO GENERAL DE LA NACION ME PROPORCIONE EL CONTENIDO DEL INFORME DE GOBIERNO DE 1848 EN EL QUE SE INFRMA A LA NACION LA PERDIDA DE LOS TERRITORIOS DEL NORTE, AHORA ESTADOS UNIDOS DE AMERICA.</t>
  </si>
  <si>
    <t>Archivo General de la Nación, solicitud de información oficios de respuesta, por parte del archivo sobre validación del Catálogo disposición documental (CADIDO) periodo 2014 y 2015 correspondiente a los sujetos obligados que pertenezcan al COTECAEF del sector Educativo. -Asi mismo relación de sujetos obligados, con validación del CADIDO en el periodo 2014 y 2015 y relación de sujetos obligadosque no tienen validación del CADIDO.</t>
  </si>
  <si>
    <t>quisiera obtener el PADA Plan Anual de Desarrollo Archivístico del Archivo General de la Nación y también si cuentan con algún curso para su elaboración o en su caso alguna dependencia los imparte</t>
  </si>
  <si>
    <t>me comentó un colega que el Archivo tiene un departamento o subdirección de inspección y me interesa saber en que consiste, si existe un calendario (podrían adjuntarlo) o si las dependencia los solicitan, si es para todos los sectores si se dictamina o solo es para recomendaciones etc.</t>
  </si>
  <si>
    <t>SOLICITO LOS CENSOS GUIA QUE HAN ENVIADO AL AGN LAS DEPENDENCIAS Y ENTIDADES DE LA ADMINISTRACIÓN PÚBLICA ESTATAL DE CHIHUAHUA, ASÍ COMO DE LAS ADMINISTRACIONES PÚBLICAS MUNICIPALES UBICADAS EN EL ESTADO DE CHIHUAHUA</t>
  </si>
  <si>
    <t>0495000036015</t>
  </si>
  <si>
    <t>Solicito la version publica de las siguientes asociaciones civiles que se encuentran en la Galeria 1 del AGN: 1. Asociación Nacional Cívica Femenina (ANCIFEM) 2. Movimiento Familiar Cristiano (MFC) 3. Consejo Coordinador Empresarial (CCE) 4. Desarrollo Humano Integral, A.C. (DHIAC) 5. Union Social de Empresarios Mexicanos (USEM) 6. Comite Coordinador Permanente de la Ciudadania Poblana 7. Comite Nacional Coordinador de la Iniciativa Privada 8. Cruzada Regional Anticomunista (CRAC, Monterrey, NL) 9. Frente Universitario Anticomunista (FUA, Puebla, Pue) 10. Cruzada de Reconstrucción Nacional (CREN) 11. Union Neoleonesa de Padres de Familia (UNLPF) 12. Fusion Civica de Organizaciones Productivas de Oaxaca (FUCOPO) 13. Club de Leones (Ciudad de Mexico, Morelia, Monterrey, Puebla y Oaxaca) 14. Club Rotario (Ciudad de México, Morelia, Monterrey y Oaxaca) 15. Cámara Junior Internacional 16. Comité Cívico Oaxaqueño</t>
  </si>
  <si>
    <t>DG/DAHC/362/2015 DE 14 DE JULIO DE 2015</t>
  </si>
  <si>
    <t>DG/DAHC/363/2015 DE 14 DE JULIO DE 2015</t>
  </si>
  <si>
    <t>DG/DSNA/0689/2015 DE 13 DE JULIO DE 2015</t>
  </si>
  <si>
    <t>DG/DSNA/0668/2015 DE 14 DE JULIO DE 2015   ______________________DAHC/DRNA/0023/2015 DE 10 DE JULIO DE 2015</t>
  </si>
  <si>
    <t>UE/294/2015 DE 16 DE JULIO DE 2015</t>
  </si>
  <si>
    <t>0495000036115</t>
  </si>
  <si>
    <t>0495000036215</t>
  </si>
  <si>
    <t>saber si existe algun tipo de testamento en alguna notaria a nombre del Sr. Ignacion Medina San Vicente y de existir dicho testamento solicito se me informe en que notaria se encuentra y se me proporcione copia simple de el mismo testamento</t>
  </si>
  <si>
    <t>Tratamiento que se realiza a las fotografías desde mobiliario, instalaciones, temperaturas. Que normatividad la ampara y que tecnicas se llevan a cabo para su conservación y resguardo</t>
  </si>
  <si>
    <t>UE/295/2015 DE 16 DE JULIO DE 2015</t>
  </si>
  <si>
    <t>0495000036315</t>
  </si>
  <si>
    <t>0495000036415</t>
  </si>
  <si>
    <t>Copia de las fichas y/o expedientes que se tengan en el AGN sobre el general Rafael Moreno Valle</t>
  </si>
  <si>
    <t>Copia de las fichas y/o expedientes que se tengan en el AGN sobre el Ismael 'El Mayo' Zamabada</t>
  </si>
  <si>
    <t>UE/296/2015 DE 16 DE JULIO DE 2015</t>
  </si>
  <si>
    <t>DG/DAHC/345/2015 DE 14 DE JULIO DE 2015</t>
  </si>
  <si>
    <t>DG/DAHC/367/2015 DE 16 DE JULIO DE 2015</t>
  </si>
  <si>
    <t>UE/R/364/2015 DE 16 DE JULIO DE 2015</t>
  </si>
  <si>
    <t>0495000036515</t>
  </si>
  <si>
    <t>0495000036615</t>
  </si>
  <si>
    <t>Los planos del Centro Federal de Readaptación Social (CEFERESO) no. 1 Altiplano, el número de sensores, equipo de seguridad, puertas electrónicas o manuales, cámaras de seguridad, micrófonos y todo lo referente a la estructura del penal</t>
  </si>
  <si>
    <t>UE/R/368/2015 DE 20 DE JULIO DE 2015</t>
  </si>
  <si>
    <t>UE/R/369/2015 DE 20 DE JULIO DE 2015</t>
  </si>
  <si>
    <t>quiero saber que dependencia tiene mi cedula de identidad, en mi secundaria me hicieron el tramite pero nunca me la entregaron</t>
  </si>
  <si>
    <t>DG/DAHC/372/2015 DE 20 DE JULIO DE 2015</t>
  </si>
  <si>
    <t>DG/DAHC/370/2015 DE 20 DE JULIO DE 2015</t>
  </si>
  <si>
    <t>DG/DAHC/365/2015 DE 20 DE JULIO DE 2015</t>
  </si>
  <si>
    <t>UE/R/367/2015 DE 20 DE JULIO DE 2015</t>
  </si>
  <si>
    <t>0495000036715</t>
  </si>
  <si>
    <t>0495000036815</t>
  </si>
  <si>
    <t>0495000036915</t>
  </si>
  <si>
    <t>0495000037015</t>
  </si>
  <si>
    <t>0495000037115</t>
  </si>
  <si>
    <t>0495000037215</t>
  </si>
  <si>
    <t>0495000037315</t>
  </si>
  <si>
    <t>0495000037415</t>
  </si>
  <si>
    <t>0495000037515</t>
  </si>
  <si>
    <t>0495000037615</t>
  </si>
  <si>
    <t>0495000037715</t>
  </si>
  <si>
    <t>0495000037815</t>
  </si>
  <si>
    <t>0495000037915</t>
  </si>
  <si>
    <t>0495000038015</t>
  </si>
  <si>
    <t>0495000038115</t>
  </si>
  <si>
    <t>Octavio Alberola Suriñach encontrado en el archivo de la Dirección Federal de Seguridad.</t>
  </si>
  <si>
    <t>Jacinto Huitrón Chavero localizado en el archivo de la Dirección Federal de Seguridad</t>
  </si>
  <si>
    <t>EFRÉN CASTREJÓN MARÍN lacalizada en el archivo de la Dirección Federal de Seguridad</t>
  </si>
  <si>
    <t>RODOLFO AGUIRRE ROBLES localizada en el archivo de la Dirección Federal de Seguridad</t>
  </si>
  <si>
    <t>MARCOS ALCÓN SELMA, localizada en el archivo de la Dirección Federal de Seguridad</t>
  </si>
  <si>
    <t>Gabriel Feitas Rouco localizada en el archivo de la Dirección Federal de Seguridad</t>
  </si>
  <si>
    <t>Víctor Daniel García-Colín Olvera localizada en el archivo de la Dirección Federal de Seguridad</t>
  </si>
  <si>
    <t>Ricardo Mestre Ventura localizada en el archivo de la Dirección Federal de Seguridad</t>
  </si>
  <si>
    <t>Floreal Ocaña Sánchez localizada en el archivo de la Dirección Federal de Seguridad</t>
  </si>
  <si>
    <t>Omar Cortés localizada en el archivo de la Dirección Federal de Seguridad</t>
  </si>
  <si>
    <t>Felipe Quintas localizada en el archivo de la Dirección Federal de Seguridad</t>
  </si>
  <si>
    <t>Salvador Vázquez localizada en el archivo de la Dirección Federal de Seguridad</t>
  </si>
  <si>
    <t>UE/299/2015 DE 21 DE JULIO DE 2015</t>
  </si>
  <si>
    <t>UE/300/2015 DE 21 DE JULIO DE 2015</t>
  </si>
  <si>
    <t>UE/301/2015 DE 21 DE JULIO DE 2015</t>
  </si>
  <si>
    <t>UE/302/2015 DE 21 DE JULIO DE 2015</t>
  </si>
  <si>
    <t>UE/303/2015 DE 21 DE JULIO DE 2015</t>
  </si>
  <si>
    <t>UE/304/2015 DE 21 DE JULIO DE 2015</t>
  </si>
  <si>
    <t>UE/305/2015 DE 21 DE JULIO DE 2015</t>
  </si>
  <si>
    <t>UE/306/2015 DE 21 DE JULIO DE 2015</t>
  </si>
  <si>
    <t>UE/307/2015 DE 21 DE JULIO DE 2015</t>
  </si>
  <si>
    <t>UE/308/2015 DE 21 DE JULIO DE 2015</t>
  </si>
  <si>
    <t>UE/309/2015 DE 21 DE JULIO DE 2015</t>
  </si>
  <si>
    <t>UE/310/2015 DE 21 DE JULIO DE 2015</t>
  </si>
  <si>
    <t>UE/316/2015 DE 21 DE JULIO DE 2015</t>
  </si>
  <si>
    <t>Solicito todos los documentos y todas las fotografías que integren el expediente (en su modalidad de versión pública) de la organización Euskadi Ta Askatasuna (ETA) de 1982 a 1985 de los fondos de la DFS e IPS de Galería No. 1, y toda la información y todas las fotografías que obren en el acervo de la extinta DGISEN de 1985 a 1988.</t>
  </si>
  <si>
    <t>Solicito 2 copias certificadas de mi acta de nacimiento, la cual se hubica en la Delegacion Venistiano Carranza en el Distrito Federal</t>
  </si>
  <si>
    <t>Solicito la informacion publica sobre una norteamericana del nombre Lini VRIES STOUMEN.</t>
  </si>
  <si>
    <t>0495000038215</t>
  </si>
  <si>
    <t>0495000038315</t>
  </si>
  <si>
    <t>Versión Pública del perfil de Joaquín Guzmán Loera, también conocido como Joaquín "El Chapo" Guzmán realizado por la Dirección Federal de Seguridad (DFS)</t>
  </si>
  <si>
    <t>Solicitud de historial laboral</t>
  </si>
  <si>
    <t>UE/298/2015 DE 21 DE JULIO DE 2015</t>
  </si>
  <si>
    <t>DAHC/DRNA/029/2015 DE 21 DE JULIO DE 2015</t>
  </si>
  <si>
    <t>UE/293/2015 DE 16 DE JULIO DE 2015</t>
  </si>
  <si>
    <t>DAHC/DRNA/028/2015 DE 21 DE JULIO DE 2015</t>
  </si>
  <si>
    <t>DAHC/DRNA/027/2015 DE 21 DE JULIO DE 2015 _____________________</t>
  </si>
  <si>
    <t>DG/DAHC/371/2015 DE 20 DE JULIO DE 2015</t>
  </si>
  <si>
    <t>0495000038415</t>
  </si>
  <si>
    <t>0495000038515</t>
  </si>
  <si>
    <t>0495000038615</t>
  </si>
  <si>
    <t>0495000038715</t>
  </si>
  <si>
    <t>0495000038815</t>
  </si>
  <si>
    <t>0495000038915</t>
  </si>
  <si>
    <t>0495000039015</t>
  </si>
  <si>
    <t>0495000039115</t>
  </si>
  <si>
    <t>0495000039215</t>
  </si>
  <si>
    <t>0495000039315</t>
  </si>
  <si>
    <t>¿Quiero conocer la exposición de motivos y/o el dictamen del artículo 3007 del código civil para el Distrito y Territorios Federales en materia común, y para toda la República en materia federal, publicado en el Diario Oficial de la Federación los días veintiséis de mayo, catorce de julio, tres y treinta y uno de agosto de mil novecientos veintiocho?, Cuyo contenido es el siguiente: "LIBRO CUARTO. DE LAS OBLIGACIONES TÍTULO SEGUNDO. DEL REGISTRO PÚBLICO. CAPITULO II. De los títulos sujetos a registro y de los efectos legales del registro ARTÍCULO 3,007.- No obstante lo dispuesto en el artículo anterior, los actos o contratos que se otorguen o celebren por personas que en el registro, aparezcan con derecho para ello, no se invalidará, en cuanto a tercero de buena fe, una vez inscritos, aunque después se anule o resuelva el derecho del otorgante en virtud de título anterior no inscrito o de causas que no resulten claramente del mismo registro. Lo dispuesto en este artículo no se aplicará a los contratos gratuitos, ni a actos o contratos que se ejecuten u otorguen violando una ley prohibitiva o de interés público."</t>
  </si>
  <si>
    <t>¿Quiero conocer la exposición de motivos o el dictamen del proyecto del código civil para el Distrito y Territorios Federales en materia común, y para toda la República en materia federal, publicado en el Diario Oficial de la Federación los días veintiséis de mayo, catorce de julio, tres y treinta y uno de agosto de mil novecientos veintiocho?</t>
  </si>
  <si>
    <t>QUE PRESUPUESTO SE ASIGNO AL ARCHIVO GENERAL DE LA NACION</t>
  </si>
  <si>
    <t>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Yon de Luisa Saseta Raúl Villarreal Cuevas Luis de Basabe (López Portillo) Iztiar (o Itziar) Plazas Belausteguigoitia Iztiar (o Itziar) Alejandre Cearsolo (de Villareal) José Ramón Alejandre Miguel Castells Arteche Santiago Brouard Pérez Francisco Letamendia Telesforo Menzón</t>
  </si>
  <si>
    <t>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Ignacio Martínez Blasco alias "Iñaki" o "Kung Fu", Oscar González Gilmas ( o Guilmas), Miguel Ángel Piedehierro Ormaechea alias "Mikel" o "Burni", Pedro Ruiz Larrinaga Vicente, José María Goñi Beloqui, Felix Ramón Gil Ostoaga, José Ignacio Olaciregui (o Olacienegui) Usobiaga alias "el botas", Tomás Pérez Revilla, José Zaldua Lasa alias "Josetxu", María Dolores Catarain alias "Yoyes" o "Nekane"</t>
  </si>
  <si>
    <t>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Ignacio Azurmendi Auzmendi, José Antonio Ochoantesana (o Ochoanterana) Lejardi, Daniel Cuadrado de la Fuente, María Elena Zarraga Ellacuria, Ángel María Prieto Armendariz, Lorenzo Llona Olalde, Francisco Javier Lujambio Galdeano, Agustín Imaz Sorozabal, Juan Luis Zabaleta Elosegui, Alicia Echarri Zuazola</t>
  </si>
  <si>
    <t>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Hilario Urbizo San Román alias "Escopetas", Andrés Barrondo Olabarri, José Ramón Fuentes Lejarreta, Pedro Aira Alonso, Aitor Elorza Unanue, María del Carmen Garmendia Iza (o Yza) / Juliana Azqueta Garmendia, Domingo Flores Berastegui alias "Txomin", Luis Miguel Ipiña Doña, Tomás Linaza Echebarria alias "Tomate" o "Pello" o "Lemona", Juan (María) Alcorta Oyarbide (o Oyarvide)</t>
  </si>
  <si>
    <t>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José María Pagoaga Gallastegui, Joaquín Ochoterena Hsorondo (o Sorondo), Nicolás Antonio Cardenal Mancicior (o Macicior), José Luis Artola Amenza alias "Izaskun", Vicente Celaya Gutiérrez, José Luis Arzuaga Amondarain, Carmelo Tomás García Merchan, Julián Zincunegui Tolosa, Jesús Echevarri Elordi, José Antonio Adrián Molto</t>
  </si>
  <si>
    <t>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María Yolanda Barruete Montón, Felix Ignacio Barbarin Gorrais, Antonio Embiz Puialto, Pedro Graces Illarragorri (o Ylarragorri), María Esperanza Iñarra Bolinaga, Francisco Javier Garicano Vera, Miguel María Arizmendi Aranzacistroque, Jesús María del Río Aldasoro, Nestor Javier Alberdi Maiztegui, Carlos Jauregui Elizuburu</t>
  </si>
  <si>
    <t>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Luís María López Recarte (o Regarte), José Miguel Zabala Gamborona, Jesús María Echebarri García, José Antonio Urbiola, Ignacio Orueta Pardavila, Ana María Díez Díaz, Leandro Aquino Anguiano Omar, Antonio Echevarria Murua, Pedro de Diego Elorza, Justo Ortega Esquerro</t>
  </si>
  <si>
    <t>UE/318/2015 DE 24 DE JULIO DE 2015</t>
  </si>
  <si>
    <t>UE/319/2015 DE 24 DE JULIO DE 2015</t>
  </si>
  <si>
    <t>UE/320/2015 DE 24 DE JULIO DE 2015</t>
  </si>
  <si>
    <t>UE/321/2015 DE 24 DE JULIO DE 2015</t>
  </si>
  <si>
    <t>UE/322/2015 DE 24 DE JULIO DE 2015</t>
  </si>
  <si>
    <t>UE/323/2015 DE 24 DE JULIO DE 2015</t>
  </si>
  <si>
    <t>UE/324/2015 DE 24 DE JULIO DE 2015</t>
  </si>
  <si>
    <t>UE/325/2015 DE 24 DE JULIO DE 2015</t>
  </si>
  <si>
    <t>UE/326/2015</t>
  </si>
  <si>
    <t>UE/R/376/2015 DE 24 DE JULIO DE 2015</t>
  </si>
  <si>
    <t>DG/DAHC/384/2015 DE 24 DE JULIO DE 2015</t>
  </si>
  <si>
    <t>DG/DAHC/385/2015 DE 24 DE JULIO DE 2015</t>
  </si>
  <si>
    <t>DG/DAHC/386/2015 DE 24 DE JULIO DE 2015</t>
  </si>
  <si>
    <t>DG/DAHC/383/2015 DE 24 DE JULIO DE 2015</t>
  </si>
  <si>
    <t>DG/DAHC/388/2015 DE 24 DE JULIO DE 2015</t>
  </si>
  <si>
    <t>DG/DAHC/387/2015 DE 24 DE JULIO DE 2015</t>
  </si>
  <si>
    <t>0495000039415</t>
  </si>
  <si>
    <t>denuncias sobre el robo de identidad</t>
  </si>
  <si>
    <t>UE/327/2015 DE 27 DE JULIO DE 2015</t>
  </si>
  <si>
    <t>UE/328/2015 DE 27 DE JULIO DE 2015</t>
  </si>
  <si>
    <t>UE/329/2015 DE 29 DE JULIO DE 2015</t>
  </si>
  <si>
    <t>UE/330/2015 DE 29 DE JULIO DE 2015</t>
  </si>
  <si>
    <t>UE/331/2015 DE 29 DE JULIO DE 2015</t>
  </si>
  <si>
    <t>UE/332/2015 DE 29 DE JULIO DE 2015</t>
  </si>
  <si>
    <t>UE/333/2015 DE 29 DE JULIO DE 2015</t>
  </si>
  <si>
    <t>UE/334/2015 DE 29 DE JULIO DE 2015</t>
  </si>
  <si>
    <t>UE/335/2015 DE 29 DE JULIO DE 2015</t>
  </si>
  <si>
    <t>UE/336/2015 DE 29 DE JULIO DE 2015</t>
  </si>
  <si>
    <t>UE/337/2015 DE 29 DE JULIO DE 2015</t>
  </si>
  <si>
    <t>UE/R/378/2015 DE 24 DE JULIO DE 2015</t>
  </si>
  <si>
    <t>UE/R/377/2015 DE 24 DE JULIO DE 2015</t>
  </si>
  <si>
    <t>0495000040315</t>
  </si>
  <si>
    <t>información de semanas cotizadas a mi nombre a travez de la empresa AUTOCAMIONES DE LA LINEA COLONIA PERALVILLO TLALNEPANTLA Y ANEXAS, S.A. DE C.V. en la cual labore del año 1974 a 1986 , estas semanas no están reconocidas en mi constancia expedida por mi subdelegacion del imss , por lo cual solicito su apoyo para recuperar dichas semanas ya que son muy importantes para mi por el tema de mi pension.mi numero de seguridad social es 0678610050-0 y mi REG PATRONAL es Y642895210 y mi nombre es Armando Martinez Lopez     agradezco su atención</t>
  </si>
  <si>
    <t>UE/R/385/2015 DE 30 DE JULIO DE 2015</t>
  </si>
  <si>
    <t>0495000039515</t>
  </si>
  <si>
    <t>0495000039615</t>
  </si>
  <si>
    <t>0495000039715</t>
  </si>
  <si>
    <t>0495000039815</t>
  </si>
  <si>
    <t>0495000039915</t>
  </si>
  <si>
    <t>0495000040015</t>
  </si>
  <si>
    <t>0495000040114</t>
  </si>
  <si>
    <t>0495000040215</t>
  </si>
  <si>
    <t>0495000040515</t>
  </si>
  <si>
    <t>0495000040415</t>
  </si>
  <si>
    <t>0495000040615</t>
  </si>
  <si>
    <t>Solicito me sea proporcnada en CD o DVD, todos los correos electrónicos emitidos desde y recibos en las cuentas 1) asesoriada@agn.gob.mx y 2) mramireza@agn.gob.mx, en la primera de las menconadas a partir del 16 de enero de 2014 y en la segunda a partir de que fue habilitada, hecho que sucedió entre los meses de mayo o junio de 2015.</t>
  </si>
  <si>
    <t>Solicito me sea proporcionada copia de las listas de asistencia o regsitro de entrada y salida del personal de honorarios desde el día 1 de abril de 2014 hasta el día 20 de julio de 2015, en las cuales aparezaca el registro de entradas y salidas de Miguel Ramírez Avalos</t>
  </si>
  <si>
    <t>Solicito me sean esntregadas copias certificadas de los tres oficios girados por las Directora General de Administración al Director de Desarrollo Institucional, a traves de los cuales lo instruye a realizar una revisión a la información que las titulares de la Direcciones del Sistema Nacional de Archivos, del Archivo Histórico Central y de Publicaciones y Difisión entragaron para informar al H. Órgano de Gobierno de esa Entidad, en las última o penúltima sesión del año 2014.</t>
  </si>
  <si>
    <t>Solicito me sea entregada de forma escrita debidamente firmado por el responsable, la siguiente información: 1) La cantidad de regalos que fueron rifados y entregados en la fiesta de fin de año, correspondiente al ejercicio 2014 2) La descripción de cada uno de los obsequios rifados y entregados; 3) El origen de los recursos con los que fueron adquiridos por el Archivo General de la Nación o en su caso la forma en que licitamnete se allegaron de ellos; 4) El valor total de los regalos rifados y entregados. 5) La autorización de la autoridad competente para llevar a cabo dicho evento, ya que la disposición para ese diciembre por parte del Titular del Ejecutivo Federal, fue la de no llevar a cabo celebración alguna, y menos aún rifar regalos. 6) La autorización de la Dirección General de Juegos y Sorteos, de la Secretaría de Gobernación para llevar a cabo dicho evento, de conformidad con lo dispueto en el Reglamento de la Ley Federal de Juegos y Sorteos.</t>
  </si>
  <si>
    <t>Solicito copia certificada del oficio número DG/DGAA/DA/405/2015, de fecha 20 de mayo del 2015, emitido por el Director de Administración del Archivo General de la Nación.</t>
  </si>
  <si>
    <t>Solicito copias certificada de las minutas de trabajo llevadas a cabo a partir del 16 de enero d 2014, en las cuales constan las visitas de verificación efectuadas por personal del Órgano Interno de Control para constatar los avances del Progarama de Control Interno Institucional, hasta la última efectuada en el mes de abril o mayo de 2015, y n las cuales firma Miguel Ramírez Avalos como Subdirector de Planeación.</t>
  </si>
  <si>
    <t>Solicito copias certificadas de los siguientes oficios: 1) Oficio a través del cual sel Tituar de la Direcció de Desarrollo Institucional designa aMiguel Ramírez Avalos como la persona a quién se puede dirigir para la atención de los asuntos de la Dirección de Desarrollo Institucional, en caaso de ausencia de su titular, y 2) Oficio a través del cual se designa a Miguel ramírez Avalos como suplente de la C. Lic. Isabel Mendiola, en el Comité del cual esta última es titular.</t>
  </si>
  <si>
    <t>Solicito se me informe cual en el nivel de percepción de un Subdirector nivel NA1, así como todas las prestaciones a que tiene derecho y que se me informe a que apartado del artículo 123 constitucional se encuentran afectas las relaciones laborales del Archivo General de la Nación y a que Instituto de Seguridad Social cotizan sus trabajadores y empleados</t>
  </si>
  <si>
    <t>Copia del documento original extendido por el Gral Alvaro Obregon el 25 de febrero de 1921 por el cual otorga a los menonitas tanto sus tierras como los privilegios y garantias para mantener sus propias escuelas, costumbres y autoridades. Asi mismo la documentación por la cual se sostienen las comunidades menonitas actualmente</t>
  </si>
  <si>
    <t>¿Cuáles son las sanciones para los sujetos obligados que no cumplan con la legislación y normatividad en materia de archivo? ¿Cuándo empezaran a hacer auditorias a los sujetos obligados? si existe un calendario para esto favor de anexarlo ¿Cuáles vana a ser las sanciones para los sujetos obligados por no cumplir con el sistema de gestión documental después de los 24 meses que marcan los lineamientos publicados en el Diario Oficial de la Federación el 03 de julios de 2015?</t>
  </si>
  <si>
    <t>solicito los documentos sobre la participación de México en la segunda guerra mundial?</t>
  </si>
  <si>
    <t>DG/DAHC/393/2015 DE 28 DE JULIO DE 2015</t>
  </si>
  <si>
    <t>DG/DAHC/392/2015 DE 28 DE JULIO DE 2015</t>
  </si>
  <si>
    <t>DG/DSNA/0778/2015 DE 28 DE JULIO DE 2015</t>
  </si>
  <si>
    <t>DG/DAHC/391/2015 DE 28 DE JULIO DE 2015</t>
  </si>
  <si>
    <t>0495000040715</t>
  </si>
  <si>
    <t>0495000040815</t>
  </si>
  <si>
    <t>0495000040915</t>
  </si>
  <si>
    <t>Expediente de la actividad de los refugiados españoles en el Distrito Federal, 1939-1950, localizado en Dirección Federal de Seguridad</t>
  </si>
  <si>
    <t>Expediente del Centro Cultural Ibero-Mexicano con domicilio en calle Venustiano Carranza, número 50, primer piso, información localizada en el archivo de la Dirección Federal de Seguridad</t>
  </si>
  <si>
    <t>expediente de Juan Carlos Beas Torres localizado en el archivo de la Dirección Federal de Seguridad.</t>
  </si>
  <si>
    <t>UE/341/2015 DE 03 DE AGOSTO DE 2015</t>
  </si>
  <si>
    <t>UE/340/2015 DE 03 DE AGOSTO DE 2015</t>
  </si>
  <si>
    <t>UE/339/2015 DE 03 DE AGOSTO DE 2015</t>
  </si>
  <si>
    <t xml:space="preserve">UE/338/2015 DE 03 DE AGOSTO DE 2015 </t>
  </si>
  <si>
    <t>DG/DAHC/401/2015 DE 30 DE JULIO DE 2015</t>
  </si>
  <si>
    <t>DG/DAHC/400/2015 DE 30 DE JULIO DE 2015</t>
  </si>
  <si>
    <t>0495000041015</t>
  </si>
  <si>
    <t>La presente encuesta tiene como finalidad elaborar un diagnóstico sobre la preservación de contenidos institucionales en las redes sociales, por lo cual se le solicita responder de manera breve las siguientes cuestiones, si alguna de las preguntas no aplica, favor de señalarlo: 1. ¿Tiene su entidad o dependencia cuentas institucionales en redes sociales? 2. ¿en cuáles? 3. ¿Existe en la dependencia o entidad un área encargada de atender redes sociales? 4. ¿Cuál? 5. ¿Cuál es el tipo de contenidos (videos, fotos, textos, logos, etc.) que su dependencia o entidad aloja en redes sociales? 6. ¿Tiene su entidad o dependencia una política normada sobre los contenidos que aloja en redes sociales? 7. ¿Tiene su entidad o dependencia una política de preservación física o digital de los contenidos que aloja en redes sociales? 8. ¿En su entidad o dependencia se realiza la clasificación documental y señalan los plazos de conservación de los contenidos que la entidad o dependencia aloja en las redes sociales?</t>
  </si>
  <si>
    <t>DG/DAHC/415/2015 DE 04 DE AGOSTO DE 2015</t>
  </si>
  <si>
    <t>DG/DAHC/410/2015 DE 04 DE AGOSTO DE 2015</t>
  </si>
  <si>
    <t>DG/DAHC/409/2015 DE 04 DE AGOSTO DE 2015</t>
  </si>
  <si>
    <t>DG/DAHC/412/2015 DE 04 DE AGOSTO DE 2015</t>
  </si>
  <si>
    <t>UE/342/2015 DE 05 DE AGOSTO DE 2015</t>
  </si>
  <si>
    <t>UE/R/389/2015 DE 03 DE AGOSTO DE 2015</t>
  </si>
  <si>
    <t>0495000041115</t>
  </si>
  <si>
    <t>Socilito version publica de informe sobre la investigacion practicada a la sra. esther chapa tijerina, principal dirigente del frente unico pro derechos de la mujer.</t>
  </si>
  <si>
    <t>0495000041215</t>
  </si>
  <si>
    <t>Fecha de Entrada y calidad migratoria, con la que entro el ciudadano español Roque González Garcia o Roque Francisco Blas González Garcia Natural de Llanes, Asturias España.</t>
  </si>
  <si>
    <t>0195000041315</t>
  </si>
  <si>
    <t>Tengo entendido que de acuerdo a la Ley Federal de Archivos las dependencias tienen como plazo de entrega para sus Catálogos de Disposición documental el último día de febrero de cada año, me interesa saber cual es la cantidad de CDD que ingresaron en 2015 y las cifras del total de CDD Validados como autorizados y cuantos validados como rechazados.</t>
  </si>
  <si>
    <t>0495000041415</t>
  </si>
  <si>
    <t>Me pueden proporcionar en numero exacto de dependencias y entidades que conforman la administración pública Federal y cuantas de ellas cuentan con Catálogo de Disposición Documental autorizado</t>
  </si>
  <si>
    <t>0495000041515</t>
  </si>
  <si>
    <t>Expediente completo del Catalogo de Disposición del Colegio de Bachilleres</t>
  </si>
  <si>
    <t>0495000041615</t>
  </si>
  <si>
    <t>UE/348/2015 DE 07 DE AGOSTO DE 2015</t>
  </si>
  <si>
    <t>UE/347/2015 DE 07 DE AGOSTO DE 2015</t>
  </si>
  <si>
    <t>UE/346/2015 DE 07 DE AGOSTO DE 2015</t>
  </si>
  <si>
    <t>UE/345/2015 DE 07 DE AGOSTO DE 2015</t>
  </si>
  <si>
    <t>UE/344/2015 DE 07 DE AGOSTO DE 2015</t>
  </si>
  <si>
    <t>UE/343/2015 DE 07 DE AGOSTO DE 2015</t>
  </si>
  <si>
    <t>UE/349/2015 DE 07 DE AGOSTO DE 2015</t>
  </si>
  <si>
    <t>Mucho agradeceré la relación de los Funcionarios designados como Responsable de la Coordinación de Archivos en cada una de las Dependencias y Organismos del Gobierno Federal, con su nombre, y datos de localización.</t>
  </si>
  <si>
    <t>0495000041715</t>
  </si>
  <si>
    <r>
      <t>donde conste si este Archivo General de la Nación tiene una transcripción o digitalización del Código Penal de 1929, también conocido como Código Almaraz.  En caso afirmativo, se solicita –de ser posible– el envío de dicha transcripción o digitalización a través del sistema Infomex.</t>
    </r>
    <r>
      <rPr>
        <sz val="11"/>
        <color theme="1"/>
        <rFont val="Calibri"/>
        <family val="2"/>
        <scheme val="minor"/>
      </rPr>
      <t>”</t>
    </r>
  </si>
  <si>
    <t>0495000041815</t>
  </si>
  <si>
    <t>Por este medio solicito la versión pública del expediente sobre el Frente Popular Anticomunista de México, organización que operó en la ciudad de México a mediados de los años cincuenta. Posiblemente estaba involucrado Jorge Prieto Laurens. La información se encuentra en la Galería 1 del AGN.</t>
  </si>
  <si>
    <t>UE/350/2015 DE 10 DE AGOSTO DE 2015</t>
  </si>
  <si>
    <t>DG/DAHC/374/2015 DE 20 DE JULIO DE 2015</t>
  </si>
  <si>
    <t>DG/DAHC/366/2015 DE 16 DE JULIO DE 2015</t>
  </si>
  <si>
    <t xml:space="preserve">DG/DAHC/336/2015 DE 26 DE JUNIO DE 2015 </t>
  </si>
  <si>
    <t xml:space="preserve">DG/DAHC/379/2015 DE 22 DE JULIO </t>
  </si>
  <si>
    <t>UE/R/392/2015 DE 07 DE AGOSTO DE 2015</t>
  </si>
  <si>
    <t>DG/DSNA/885/2015 DE 10 DE AGOSTO DE 2015</t>
  </si>
  <si>
    <t>DG/DAHC/424/2015 DE 10 DE AGOSTO DE 2015</t>
  </si>
  <si>
    <t>DG/DAHC/421/2015 DE 10 DE AGOSTO 2015</t>
  </si>
  <si>
    <t>DG/DAHC/422/2015 DE 10 DE AGOSTO DE 2015</t>
  </si>
  <si>
    <t>DG/DAHC/425/2015 DE 10 DE AGOSTO DE 2015</t>
  </si>
  <si>
    <t>DG/DAHC/429/2015 DE 11 DE AGOSTO DE 2015</t>
  </si>
  <si>
    <t>DG/DAHC/378/2015 DE 22 DE JULIO DE 2015</t>
  </si>
  <si>
    <t>DG/DAHC/375/2015 DE 21 DE JULIO DE 2015</t>
  </si>
  <si>
    <t>DG/DAHC/358/2015 DE 15 DE JULIO DE 2015</t>
  </si>
  <si>
    <t>0495000041915</t>
  </si>
  <si>
    <t>¿Cuántas denuncias se han presentado en contra de empleados del Instituto Nacional de Migracion que han transgredido los los derechos humanos de migrantes centroamericanos durante cada mes de los años 2012, 2013, 2014 y 2015?</t>
  </si>
  <si>
    <t>0495000042015</t>
  </si>
  <si>
    <t>0495000042115</t>
  </si>
  <si>
    <t>0495000042215</t>
  </si>
  <si>
    <t>0495000042315</t>
  </si>
  <si>
    <t>0495000042415</t>
  </si>
  <si>
    <t>0495000042515</t>
  </si>
  <si>
    <t>0495000042615</t>
  </si>
  <si>
    <t>0495000042715</t>
  </si>
  <si>
    <t>0495000042815</t>
  </si>
  <si>
    <t>0495000043015</t>
  </si>
  <si>
    <t>Solicito la ficha de pago para la reproducción y envió de las 155 hojas del expediente de de SEGURA GARRIDO AYAX</t>
  </si>
  <si>
    <t>Decreto Presidencial de creación del parque de los colomos en Jalisco, emitida por el Presidente Venustiano Carranza</t>
  </si>
  <si>
    <t>Decreto Presidencial de creación del parque de los colomos en Jalisco, emitida por el Presidente Venustiano Carranza, así como su exposición de motivos</t>
  </si>
  <si>
    <t>¿Por qué no se ha pagado la deuda externa de México?</t>
  </si>
  <si>
    <t>1.-¿Que tanto se respetan los derechos humanos en la justicia laboral? 2.-¿En que materias de justicia se aplica el sistema horal? 3.-¿Tiene intervencion los derechos humanos en un procedimiento penal? 4.-¿Es de considerarse discriminacion a una mujer embarazada que le nieguen el trabajo? 5.-consideran que existen corrupcion en la imparticion de la justicia?</t>
  </si>
  <si>
    <t>Solicito toda la información de la Clínica Integral de la Mujer de la Delegación Gustavo A. Madero, el motivo por la que se hizo, el número de personas atendidas por área. El número de personas atendidas anualmente. Así como la descripción de los servicios que proporcionan.</t>
  </si>
  <si>
    <t>Si alguna dependencia cambiara su domicilio, ¿Qué pasaría con el antiguo establecimiento de gobierno?</t>
  </si>
  <si>
    <t>preguntar informacion</t>
  </si>
  <si>
    <t>Copia simple de todo registro escrito, sonoro, gráfico o de cualquier otra naturaleza de los discursos pronunciados durante los mítines del movimiento estudiantil de 1966 en Durango, mejor conocido como movimiento estudiantil del Cerro de Mercado. Copia simple de todo documento producido por las áreas de inteligencia del Estado mexicano sobre el movimiento estudiantil de 1966 en estado de Durango, mejor conocido como movimiento estudiantil del Cerro de Mercado,</t>
  </si>
  <si>
    <t>Solicito copia certificada de todo el contenido del expediente migratorio de mi padre José Rodríguez Vargas</t>
  </si>
  <si>
    <t>UE/R/401/2015 DE 14 DE AGOSTO DE 2015</t>
  </si>
  <si>
    <t>UE/351/2015 DE 14 DE AGOSTO DE 2015</t>
  </si>
  <si>
    <t>0495000042915</t>
  </si>
  <si>
    <t>UE/360/2015 de 19 de agosto de 2015</t>
  </si>
  <si>
    <t>UE/355/2015 DE 19 DE AGOSTO DE 2015</t>
  </si>
  <si>
    <t>UE/354/2015 DE 19 DE AGOSTO DE 2015</t>
  </si>
  <si>
    <t>¿cuanta gente desempleada existe en el pais?</t>
  </si>
  <si>
    <t>0495000043115</t>
  </si>
  <si>
    <t>Solicito se me proporcione copia del expediente de la C. Teresa Azucena Roderíguez de la Vega Cuéllar mediante el cual solicitó ingresar a la Maestría en Sociología Política en el Instituto Mora durante la convocatoria 2002-2004. El Instituto Mora me ha informado que el Archivo general de la Nación aprobó la baja definitiva de ese expediente el 7 de junio de 2013 con el Acta de Baja Documental número 0566 y Dictamen de Valoración Documental 0517. Solicito se me proporcione la copia de este expediente que el Archivo General de la Nación resguarda.</t>
  </si>
  <si>
    <t>0495000043215</t>
  </si>
  <si>
    <t>Se remite solicitud de acceso a datos personsales en archivo adjunto.</t>
  </si>
  <si>
    <t>0495000043315</t>
  </si>
  <si>
    <t>Archivo, copia u original de acta de nacimiento, copia u original de pasaporte de mi bisabuelo. PETER FRANK ZANNIE</t>
  </si>
  <si>
    <t>UE/359/2015 DE 19 DE AGOSTO DE 2015</t>
  </si>
  <si>
    <t>0495000043415</t>
  </si>
  <si>
    <t>0495000043515</t>
  </si>
  <si>
    <t>0495000043615</t>
  </si>
  <si>
    <t>FICHAS DE VALORACIÓN Y CATALOGO DE DISPOSICIÓN DOCUMENTAL</t>
  </si>
  <si>
    <t>1.- Archivos de video del cuarto informe de gobierno de Carlos Salinas de Gortari, en 1992. 2.- Archivo de video de la participación en un acto publico de Carlos Salinas de Gortari el 24 (ó 25) de febrero de 1992, donde menciona el combate a la desigualdad en México y los beneficios de la reforma agraria de ese mismo año.</t>
  </si>
  <si>
    <t>UE/357/2015 DE 19 DE AGOSTO DE 2015</t>
  </si>
  <si>
    <t>Solicito el número de plazas de base, confianza y honorarios y el monto erogado en cada categoría por cada una por mes desde 2004 a la fecha</t>
  </si>
  <si>
    <t>UE/358/2015 DE 20 DE AGOSTO DE 2015</t>
  </si>
  <si>
    <t>0495000043715</t>
  </si>
  <si>
    <t>0495000043815</t>
  </si>
  <si>
    <t>0495000043915</t>
  </si>
  <si>
    <t>0495000044015</t>
  </si>
  <si>
    <t>0495000044115</t>
  </si>
  <si>
    <t>0495000044215</t>
  </si>
  <si>
    <t>0495000044315</t>
  </si>
  <si>
    <t>0495000044515</t>
  </si>
  <si>
    <t>0495000044415</t>
  </si>
  <si>
    <t>DG/DAHC/437/2015 DE 13 DE AGOSTO DE 2015</t>
  </si>
  <si>
    <t>DG/DSNA/0886/2015 DE 17 DE AGOSTO DE 2015</t>
  </si>
  <si>
    <t>DG/DSNA/0887/2015 DE 17 DE AGOSTO DE 2015</t>
  </si>
  <si>
    <t>UE/367/2015 DE 25 DE AGOSTO DE 2015                 ___________________  UE/368/2015 DE 25 DE AGOSTO DE 2015                 ______________________     UE/369/2015 DE AGOSTO DE 2015</t>
  </si>
  <si>
    <t>DG/DSNA/0888/2015 DE 17 DE AGOSTO DE 2015</t>
  </si>
  <si>
    <t>DG/DAHC/439/2015 DE 13 DE AGOSTO DE 2015</t>
  </si>
  <si>
    <t>DG/DSNA/0889/2015 DE 17 DE AGOSTO DE 2015</t>
  </si>
  <si>
    <t>DG/DAHC/416/2015 DE 05 DE AGOSTO DE 2015</t>
  </si>
  <si>
    <t>DG/DAHC/417/2015 DE 05 DE AGOSTO DE 2015</t>
  </si>
  <si>
    <t>DG/DAHC/418/2015 DE 05 DE AGOSTO DE 2015</t>
  </si>
  <si>
    <t>DG/DAHC/450/2015 DE 21 DE AGOSTO DE 2015</t>
  </si>
  <si>
    <t>DG/DAHC/451/2015 DE 21 DE AGOSTO DE 2015</t>
  </si>
  <si>
    <t>DG/DAHC/449/2015 DE 21 DE AGOSTO DE 2015</t>
  </si>
  <si>
    <t>DG/DAHC/454/2015 DE 24 DE AGOSTO DE 2015</t>
  </si>
  <si>
    <t>DG/DAHC/430/2015 DE 11 DE AGOSTO DE 2015</t>
  </si>
  <si>
    <t>DG/DAHC/431/2015 DE 11 DE AGOSTO DE 2015</t>
  </si>
  <si>
    <t>DG/DAHC/432/2015 DE 11 DE AGOSTO DE 2015</t>
  </si>
  <si>
    <t>DG/DAHC/433/2015 DE 11 DE AGOSTO DE 2015</t>
  </si>
  <si>
    <t>DG/DAHC/434/2015 DE 11 DE AGOSTO DE 2015</t>
  </si>
  <si>
    <t>DG/DAHC/435/2015 DE 11 DE AGOSTO DE 2015</t>
  </si>
  <si>
    <t>DG/DAHC/436/2015 DE 11 DE AGOSTO DE 2015</t>
  </si>
  <si>
    <t>DTI/054/15 DE 28 DE AGOSTO DE 2015</t>
  </si>
  <si>
    <t>DG/DGAA/DA/644/2015 DE 05 DE AGOSTO DE 2015</t>
  </si>
  <si>
    <t>DG/AA/100/2015 DE 31 DE JULIO DE 2015</t>
  </si>
  <si>
    <t>DG/DGAA/DA/647/2015 DE 03 DE AGOSTO DE 2015</t>
  </si>
  <si>
    <t>DG/DGAA/DA/656/2015 DE 10 DE AGOSTO DE 2015</t>
  </si>
  <si>
    <t>DDI/039/2015 DE 25 DE AGOSTO DE 2015</t>
  </si>
  <si>
    <t>DDI/040/2015 DE 25 DE AGOSTO DE 2015</t>
  </si>
  <si>
    <t>DG/DGAA/DA/643/2015 DE 05 DE AGOSTO DE 2015</t>
  </si>
  <si>
    <t>UE/356/2015 DE 19 DE AGOSTO DE 2015</t>
  </si>
  <si>
    <t>UE/370/2015 DE 27 DE AGOSTO DE 2015</t>
  </si>
  <si>
    <t>¿Cuanto ha subido el indice de asesinato y crimen desde que empezo la guerra contra el narcotrafico en 2008?</t>
  </si>
  <si>
    <t>Todas las auditorias que la Auditoria Superior de la Federación ha realizado al municipio de Ecatepec de Morelos del 2006-2011</t>
  </si>
  <si>
    <t>Título de San Francisco Chalchihuapan y sus anexos San Pedro del Rosal y San Antonio Enchisi, que fue otorgado el 29 de mayo de 1712, del ejido y bienes comunales</t>
  </si>
  <si>
    <t>UE/360/2015 DE 20 DE AGOSTO DE 2015</t>
  </si>
  <si>
    <t>Títulos de San Francisco Chalchihuapan y sus anexos San Pedro del Rosal y San Antonio Enchisi, que fue otorgado el 29 de mayo de 1712, del ejido y bienes comunales. Simples.</t>
  </si>
  <si>
    <t>UE/363/2015 DE 25 DE AGOSTO DE 2015</t>
  </si>
  <si>
    <t>El plano definitivo de San Francisco Chalchihuapan y sus anexos San Pedro del Rosal y San Antonio Enchisi que fue otorgado el 23 de octubre de 1946.</t>
  </si>
  <si>
    <t>UE/364/2015 DE 25 DE AGOSTO DE 2015</t>
  </si>
  <si>
    <t>El plano definitivos de San Francisco Chalchihuapan y sus anexos San Pedro del Rosal y San Antonio Enchisi que fue otorgado el 23 de octubre de 1946, con vértices, grados y minutos.</t>
  </si>
  <si>
    <t>UE/365/2015 DE 25 DE AGOSTO DE 2015</t>
  </si>
  <si>
    <t>Quisiera saber : ¿cuánto cuestan las colegiaturas de cada uno de los hijos del presidente Enrique Peña Nieto?</t>
  </si>
  <si>
    <t>NOMBRE DE LA EMPRESA EN EL RAMO DE LA CONSTRUCCION DE OBRAS CONFORMADA POR EL ING. JOSE RAUL LOPEZ SANCHEZ Y ING. MIGUEL ANGEL VAZQUEZ LOPEZ EN EL ESTADO DE AGUASCALIENTES</t>
  </si>
  <si>
    <t>1.-Lista de integrantes (nombre y cargo) del Consejo Académico Asesor del Archivo General de Nación. 2.-Lista de integrantes (nombre y cargo) del Consejo Nacional de Archivos. 3.- Lista de integrantes (nombre y cargo) del Comité Técnico Consultivo de los Archivos del Ejecutivo Federal, órgano consultivo del Archivo General de la Nación.</t>
  </si>
  <si>
    <t>0495000044615</t>
  </si>
  <si>
    <t>0495000044715</t>
  </si>
  <si>
    <t>Version Publica de los periodistas y editores - Manuel de la Isla Paulin, Roger Menendez, Sergio Novelo, Guillermo Gallardo, y de los narcotrafficantes, Pedro Aviles, Eduardo "Lalo" Fernandez, Patricio Becerra Ortiz, Robert Hernandez y su esposa Helen Hernandez.</t>
  </si>
  <si>
    <t>sueldo de los diputados federales</t>
  </si>
  <si>
    <t>DG/DAHC/448/2015 DE 21 DE AGOSTO DE 2015</t>
  </si>
  <si>
    <t>DG/DAHC/458/2015 DE 31 DE AGOSTO DE 2015</t>
  </si>
  <si>
    <t>DG/DAHC/457/2015 DE 31 DE AGOSTO DE 2015</t>
  </si>
  <si>
    <t>0495000044815</t>
  </si>
  <si>
    <t>0495000044915</t>
  </si>
  <si>
    <t>El numero de mi pasaporte y el historial de mis documentos ( visa y pasaporte ) emitidos en México</t>
  </si>
  <si>
    <t>Cual es el documento mas antiguo que se encuentra en el Archivo General de la Nación? puedo leerlo en persona?</t>
  </si>
  <si>
    <t>DG/DAHC/443/2015 DE 19 DE AGOSTO DE 2015</t>
  </si>
  <si>
    <t>DG/DAHC/459/2015 DE 31 DE AGOSTO DE 2015</t>
  </si>
  <si>
    <t>UE/R/460/2015 DE 02 DE AEPTIEMBRE DE 2015</t>
  </si>
  <si>
    <t>UE/R/459/2015 DE 02 DE SEPTIEMBRE DE 2015</t>
  </si>
  <si>
    <t>UE/R/461/2015 DE 02 DE SEPTIEMBRE DE 2015</t>
  </si>
  <si>
    <t>UE/R/462/2015 DE 02 DE SEPTIEMBRE DE 2015</t>
  </si>
  <si>
    <t>UE/R/463/2015 DE 2015 DE 02 DE SEPTIEMBRE DE 2015</t>
  </si>
  <si>
    <t>UE/R/465/2015 DE 02 DE SEPTIEMBRE DE 2015</t>
  </si>
  <si>
    <t>UE/R/466/2015 DE 02 DE SEPTIEMBRE DE 2015</t>
  </si>
  <si>
    <t>0495000045015</t>
  </si>
  <si>
    <t>0495000045115</t>
  </si>
  <si>
    <t>Saber si en alguna de las notarias del país existe un testamento hecho por esta persona. Raquel Sandoval Gamiño, Raquel Sandoval de Ramirez o Raquel Sandoval Gamuño de Ramirez.</t>
  </si>
  <si>
    <t>Existe alguna institución de gobierno que evalué la eficacia de los procesos de licitación (metodología, tiempos) llevados a cabo por la comisión federal de electricidad (CFE)</t>
  </si>
  <si>
    <t>DG/DAHC/473/2015 DE 01 DE SEPTIEMBRE DE 2015</t>
  </si>
  <si>
    <t>DG/DAHC/455/2015 DE 24 DE AGOSTO DE 2015</t>
  </si>
  <si>
    <t>DG/DGAA/DA/694/2015 DE 24 DE AGOSTO DE 2015</t>
  </si>
  <si>
    <t>DG/DAHC/464/2015 DE 27 DE AGOSTO DE 2015</t>
  </si>
  <si>
    <t>DG/DAHC/467/2015 DE 27 DE AGOSTO DE 2015</t>
  </si>
  <si>
    <t>UE/366/2015 DE 25 DE AGOSTO DE 2015</t>
  </si>
  <si>
    <t>DG/DAHC/480/2015 DE 04 DE SEPTIEMBRE DE 2015</t>
  </si>
  <si>
    <t>DG/DAHC/444/2015 DE 19 DE AGOSTO DE 2015</t>
  </si>
  <si>
    <t>UE/R/467/2015 DE 03 DE SEPTIEMBRE DE 2015</t>
  </si>
  <si>
    <t>UE/R/469/2015 DE 03 DE SEPTIEMBRE DE 2015</t>
  </si>
  <si>
    <t>UE/R/472/2015 DE 03 DE SEPTIEMBRE DE 2015</t>
  </si>
  <si>
    <t>UE/R/473/2015 DE 03 DE SEPTIEMBRE DE 2015</t>
  </si>
  <si>
    <t>UE/R/477/2015 DE 07 DE AGOSTO DE 2015</t>
  </si>
  <si>
    <t>0495000045215</t>
  </si>
  <si>
    <t>0495000045315</t>
  </si>
  <si>
    <t>0495000045415</t>
  </si>
  <si>
    <t>NECESITO SABER SI EN EL LIBRO GENERAL DE LA OFICIALIA GENERAL DEL REGISTRO CIVIL EN EN EL PAIS, CUAL ES EL NOMBRE LEGAL CON LA QUE APARECE LA C. VICTORINA O VICTORIANA CUYO DATOS ESTAN ASENTADO EN EL LIBRO; 3 DEL AÑO 1970 FOJA NUMERO 43, SE ENCUENTRA ASENTADA EN EL ACTA NUMERO 679. DE LA OFICILIA 02 DEL REGISTRO CIVIL DE LA VILLA VICENTEGUERRERO CENTLA, TABASCO.ES DECIR QUE LO QUE QUIERO SABER ES QUE SI CON CUAL DE ESTOS DOS NOMBRE ESTA ASENTADO EN EL ARCHIVO GENERAL DE LA NACION.</t>
  </si>
  <si>
    <t>saber acerca de la asociacion de curp´s que tiene mi identidad y situacion de mi credencial de elector vigente de acuerdo con la curp que aparece.</t>
  </si>
  <si>
    <t>Desea que me sea enviado el cv que ingreso el ciudadano Cuahtemoc Blanco Bravo en el proceso de seleccion para la gobernatura de Cuernavaca en el año 2015</t>
  </si>
  <si>
    <t>DG/DAHC/465/2015 DE 27 DE AGOSTO DE 2015</t>
  </si>
  <si>
    <t>DG/DSNA/1110/2015 DE 02 DE SEPTIEMBRE DE 2015</t>
  </si>
  <si>
    <t>UE/377/2015 DE 09 DE SEPTIEMBRE DE 2015</t>
  </si>
  <si>
    <t>UE/380/2015 DE 10 DE SEPTIEMBRE DE 2015</t>
  </si>
  <si>
    <t>UE/379/2015 DE 10 DE SEPTIEMBRE DE 2015</t>
  </si>
  <si>
    <t>UE/378/2015 DE 10 DE SEPTIEMBRE DE 2015</t>
  </si>
  <si>
    <t>DG/DAHC/466/2015 DE 27 DE AGOSTO DE 2015</t>
  </si>
  <si>
    <t>UE/R/482/2015 DE 09 DE SEPTIEMBRE DE 2015</t>
  </si>
  <si>
    <t>DG/DSNA/1111/2015 DE 02 DE SEPTIEMBRE DE 2015               ____________________ MEMORAMDUM DE 01 DE SEPTIEMBRE DE 2015</t>
  </si>
  <si>
    <t>UE/R/483/2015 DE 09 DE SEPTIEMBRE DE 2015</t>
  </si>
  <si>
    <t>UE/R/484/2015 DE 09 DE SEPTIEMBRE DE 2015</t>
  </si>
  <si>
    <t>UE/R/485/2015 DE 09 DE SEPTIEMBRE DE 2015</t>
  </si>
  <si>
    <t>UE/R/486/2015 DE 09 DE SEPTIEMBRE DE 2015</t>
  </si>
  <si>
    <t>UE/R/487/2015 DE 10 DE SEPTIEMBRE DE 2015</t>
  </si>
  <si>
    <t>0495000045515</t>
  </si>
  <si>
    <t>0495000045615</t>
  </si>
  <si>
    <t>0495000045715</t>
  </si>
  <si>
    <t>0495000045815</t>
  </si>
  <si>
    <t>Quisiera saber ¿Cuantos de sus trabajadores de altos mandos están titulados? ¿Cuál es LA profesión en la que se titularon? ¿Cuantos años tenían cuando se titularon? ¿En que escuela estudiaron? ¿Cuantos y quién estudio doble carrera? ¿Cuantos y quienes tienen mas estudios, es decir, maestría o doctorado? ¿Y si hay algún caso en que alguno no tenga licenciatura, hasta que grado de estudios tiene?</t>
  </si>
  <si>
    <t>Solicito versiones públicas.</t>
  </si>
  <si>
    <t>solicitud de versiones publicas</t>
  </si>
  <si>
    <t>como nace el EZLN y que a pasado con ellos</t>
  </si>
  <si>
    <t>0495000045915</t>
  </si>
  <si>
    <t>0495000046015</t>
  </si>
  <si>
    <t>0495000046115</t>
  </si>
  <si>
    <t>Fichas Técnicas de Valoración Archivística requisitadas con las que se elaboro el Catálogo de Disposición Documental del Archivo General de la Nación y sus mapas de procesos.</t>
  </si>
  <si>
    <t>Documentos básicos (declaración de principios, programa y estatutos) presentados para la solicitud del registro condicionado al resultado del proceso electoral del Partido Socialdemócrata (también referido como Partido social demócrata) en 1981; o los de la fecha que se encuentren disponibles del mismo partido.</t>
  </si>
  <si>
    <t>Solicito copia del Expediente en Versión Publica de Salvador Allende Gossens.</t>
  </si>
  <si>
    <t>UE/382/2015 DE 14 DE SEPTIEMBRE DE 2015</t>
  </si>
  <si>
    <t>UE/383/2015 DE 14 DE SEPTIEMBRE DE 2015</t>
  </si>
  <si>
    <t>UE/R/488/2015 DE 14 DE SEPTIEMBRE DE 2015</t>
  </si>
  <si>
    <t>0495000046215</t>
  </si>
  <si>
    <t>Solicito copia simple de todos los documentos que obren en el acervo de la extinta Dirección Federal de Seguridad, en su modalidad de versión pública, de María del Rosario Ávalos Castañeda, la única mexicana asesinada durante la dictadura militar de Augusto Pinochet, en Galería 1, en los fondos de la Dirección Federal de Seguridad e Investigaciones Políticas y Sociales. Incluir toda la información que de esta persona hubiera sido clasificada con diferentes alias. Incluir versión pública de las fichas desde sus primeros registros hasta 1989.</t>
  </si>
  <si>
    <t>0495000046315</t>
  </si>
  <si>
    <t>Yo Guadalupe Hernández Hernández solicito dos copias certificadas de la resolución de pensión de sesantía de mi concubino Rubén Zárate Valtierra ya que no se porque motivo aparece de baja en el seguro social y me piden esta copia para poder seguir con el servicio</t>
  </si>
  <si>
    <t>UE/386/2015 DE 15 DE SEPTIEMBRE DE 2015</t>
  </si>
  <si>
    <t>UE/R/489/2015 DE 15 DE SEPTIEMBRE DE 2015</t>
  </si>
  <si>
    <t>0495000046415</t>
  </si>
  <si>
    <t>0495000046515</t>
  </si>
  <si>
    <t>0495000046615</t>
  </si>
  <si>
    <t>0495000046715</t>
  </si>
  <si>
    <t>0495000046815</t>
  </si>
  <si>
    <t>0495000046915</t>
  </si>
  <si>
    <t>0495000047015</t>
  </si>
  <si>
    <t>0495000047115</t>
  </si>
  <si>
    <t>0495000047215</t>
  </si>
  <si>
    <t>lista de formalizacion del empleo segunda etapa</t>
  </si>
  <si>
    <t>¿como será garantizado el cumplimiento del derecho a la salud para la población mexicana,conforme a las necesidades de nuestro entorno, bajo la nueva "reforma" el sistema de salud mexicano?</t>
  </si>
  <si>
    <t>Solicito se me informe si el Archivo General de la Nación cuenta con la colección completa de Diarios Oficiales de la Federación del 01 de enero del año 1900 a la fecha. En caso de que No, me indique de qué día(s)-mes-año tiene faltantes.</t>
  </si>
  <si>
    <t>¿Como se promovera el desarrollo de inversiones productivas en el Estado?</t>
  </si>
  <si>
    <t>Tengo una editorial y deseo saber el procedimiento a seguir y los requisitos para ser editora o coeditora en los diversos órganos de este órgano de gobierno.</t>
  </si>
  <si>
    <t>Copia en versión electrónica del listado de documentos archivos o y expedientes existentes en esa dependencia relacionadas con la vida y muerte de Tomas Garrido Canabal (1890-1943).</t>
  </si>
  <si>
    <t>Copia en versión electrónica del listado de documentos archivos o y expedientes existentes en esa dependencia relacionadas con la vida y muerte de José María Pino Suárez (1869-1913).</t>
  </si>
  <si>
    <t>Buen día: Solicito que me informen por favor, si el Archivo General de la Nación tiene en su archivos, documentos institucionales o cualquier otro tipo de material referente al Instituto Mexicano para el Estudio de las Plantas Medicinales, que fue un organismo creado en el año de 1975 durante el gobierno del presidente Echeverría. De ser así, quisiera saber qué materiales tienen, dónde se han ubicado, y pedirles que por favor me proporcionen una copia. Muchas gracias.</t>
  </si>
  <si>
    <t>Buen día: Solicito que me informen por favor, si el AGN tiene en su archivos, documentos institucionales o cualquier otro tipo de material referente al organismo denominado Productos Químicos Vegetales de México, que fue un organismo creado en el año de 1975 durante el gobierno del presidente Echeverría. De ser así, quisiera saber qué materiales tienen, dónde se han ubicado, y pedirles que por favor me proporcionen una copia. Muchas gracias.</t>
  </si>
  <si>
    <t>UE/R/490/2015 DE 17 DE SEPTIEMBRE DE 2015</t>
  </si>
  <si>
    <t>UE/R/491/2015 DE 18 DE SEPTIEMBRE DE 2015</t>
  </si>
  <si>
    <t>UE/390/2015 DE 18 DE SEPTIEMBRE DE 2015</t>
  </si>
  <si>
    <t>UE/R/492/2015 DE 18 DE SEPTIEMBRE DE 2015</t>
  </si>
  <si>
    <t>UE/391/2015 DE 18 DE SEPTIEMBRE D E2015</t>
  </si>
  <si>
    <t>UE/392/2015 DE 18 DE SEPTIEMBRE DE 2015</t>
  </si>
  <si>
    <t>UE/393/2015 DE 18 DE SEPTIEMBRE DE 2015</t>
  </si>
  <si>
    <t>UE/394/2015 DE 18 DE SEPTIEMBRE DE 2015</t>
  </si>
  <si>
    <t>UE/395/2015 DE 18 DE SEPTIEMBRE DE 2015</t>
  </si>
  <si>
    <t>0495000047315</t>
  </si>
  <si>
    <t>0495000047415</t>
  </si>
  <si>
    <t>0495000047515</t>
  </si>
  <si>
    <t>0495000047615</t>
  </si>
  <si>
    <t>0495000047715</t>
  </si>
  <si>
    <t>0495000047815</t>
  </si>
  <si>
    <t>0495000047915</t>
  </si>
  <si>
    <t>0495000048015</t>
  </si>
  <si>
    <t>0495000048115</t>
  </si>
  <si>
    <t>SOLICITO EL AMPARO DEL POBLADO PURIANTZICUARO MUNICIPIO DE JERECUARO ESTADO DE GUANAJUATO EL AMPARO N°2933/66</t>
  </si>
  <si>
    <t>si se cuenta con materiales digitalizados de fotografías y en su dado caso con que técnicas y normatividad se rigen y si en su dado caso cuentan con contratos de digitalización de fotografias</t>
  </si>
  <si>
    <t>Solicito datos estadísticos sobre la producción editorial de 2000 a 2014. Indicando presupuesto ejercido y metas alcanzadas. Así como el presupuesto asignado para 2015 y metas programadas.</t>
  </si>
  <si>
    <t>COPIA SIMPLE DE LA EJECUTORIA DICTADA EN EL JUICIO DE AMPARO DIRECTO 75/2008 POR EL CUARTO TRIBUNAL COLEGIADO EN MATERIA CIVIL DEL PRIMER CIRCUITO.</t>
  </si>
  <si>
    <t>¿Cuál es el presupuesto destinado netamente para la conservación, mantenimiento de los documentos históricos en el año de 2014 y 2013? ¿Cuál es el promedio de nuevos documentos que se van añadiendo cada año (especificando el tipo de documentos)? ¿Qué tipo de tecnología utiliza el Archivo General de la Nación para la preservación de los documentos) ¿Qué tipo de especialistas actúan para el mantenimiento de los documentos?</t>
  </si>
  <si>
    <t>quiero saber cuanto gana el presidente de la republica</t>
  </si>
  <si>
    <t>ley de transparencia </t>
  </si>
  <si>
    <t>solicitar información sobre personal de departamentos judicial</t>
  </si>
  <si>
    <t>Solicito información sobre el sueldo anual de la cámara de diputados y senadores que se encuentran gestionando hasta el año 2015, así como también saber exactamente la cantidad que de usuarios que conforman cada dependencia anteriormente mencionada que esten vigentes hasta el año en curso</t>
  </si>
  <si>
    <t>UE/397/2015 DE 21 DE SEPTIEMBRE DE 2015</t>
  </si>
  <si>
    <t>UE/R/493/2015 DE 21 DE SEPTIEMBRE DE 2015</t>
  </si>
  <si>
    <t>0495000048315</t>
  </si>
  <si>
    <t>Solicito toda la información y todos los documentos relacionados con el Centro Vasco de la Ciudad de México (Euskal Etxea) (en su modalidad de versión pública) desde los primeros registros hasta la fecha de hoy.</t>
  </si>
  <si>
    <t>UE/405/2015 DE 22 DE SEPTIEMBRE DE 2015</t>
  </si>
  <si>
    <t>UE/403/2015 DE 22 DE SEPTIEMBRE DE 2015</t>
  </si>
  <si>
    <t>0495000048215</t>
  </si>
  <si>
    <t>Solicito toda la información y todos los documentos relacionados con las representaciones diplomáticas de España y la embajada española en México (en su modalidad de versión pública) desde 1970 hasta la fecha de hoy.</t>
  </si>
  <si>
    <t>UE/404/2015 DE 22 DE SEPTIEMBRE DE 2015</t>
  </si>
  <si>
    <t>0495000048415</t>
  </si>
  <si>
    <t>0495000048515</t>
  </si>
  <si>
    <t>0495000048715</t>
  </si>
  <si>
    <t>0495000048615</t>
  </si>
  <si>
    <t>Reglamento de Operación y Funcionamiento y los Lineamientos para la Organización, Coordinación y Funcionamiento de las instancias que integran el Consejo Nacional del Sistema Nacional de Transparencia, Acceso a la Información y Protección de Datos Personales (SNT)</t>
  </si>
  <si>
    <t>requiero conocer los dictámenes y catálogos de disposición documental validados por el AGN, en los dos últimos dos años</t>
  </si>
  <si>
    <t>Con fundamento en el articulo 8 de la constitucion politica de los estados unidos mexicanos que a su letra dice: Los funcionarios y empleados públicos respetarán el ejercicio del derecho de petición, siempre que ésta se formule por escrito, de manera pacífica y respetuosa; pero en materia política sólo podrán hacer uso de ese derecho los ciudadanos de la República. A toda petición deberá recaer un acuerdo escrito de la autoridad a quien se haya dirigido, la cual tiene obligación de hacerlo conocer en breve término al peticionario. Por lo que solicito de manera respetuosa ante el sistema INFOMEX se me otorgue la informacion que a continuacion solicito. por razones de duda y como asuntos escolares pido saber cual es el presupuesto anual de ingresos y egresos para el Lic. Reynaldo Torres Gonzalez presidente municipal de Jilotzingo Estado de México. De ante mano quedo de ustedes esperando contar con su pronta respuesta. Gracias</t>
  </si>
  <si>
    <t>de cuanto es la pensión del presidente de la republica una vez que se termine su cargo</t>
  </si>
  <si>
    <t>UE/373/2015 DE 2 DE SEPTIEMBRE DE 2015</t>
  </si>
  <si>
    <t>DG/DAHC/491/2015 DE 21 DE SEPTIEMBRE DE 2015</t>
  </si>
  <si>
    <t>DG/DAHC/496/2015 DE 21 DE SEPTIEMBRE DE 2015</t>
  </si>
  <si>
    <t>DG/DGAA/DA/745/2015 DE 21 DE SEPTIEMBRE DE 2015</t>
  </si>
  <si>
    <t>DG/DAHC/501/2015 DE 23 DE SEPTIEMBRE DE 2015</t>
  </si>
  <si>
    <t>0495000048815</t>
  </si>
  <si>
    <t>0495000048915</t>
  </si>
  <si>
    <t>solicito se me informe cual ha sido el sueldo que ha percibido la plaza de jefe de departamento de acervos históricos y registro central, por las anualidades de 1995 a 2012; así como los mostos que le corresponde percibir por la prestación consistente en el seguro de gastos médicos, de vida y responsabilidad por las anualidades 1995 a 2015.</t>
  </si>
  <si>
    <t>Me interesa saber sobre los hechos ocurridos el 2 de octubre del año 1968, a cuanto ascendieron las cifras sobre los fallecidos en la plaza de las tres culturas, asi como el total de desaparecidos. Otro punto es el hecho de cuantos militares u oficiales que participaron en el tiroteo fueron enjuiciados.</t>
  </si>
  <si>
    <t>0495000049015</t>
  </si>
  <si>
    <t>Solicito que me sea entregada una relación de todo el material con el que se cuente del sexenio de José López Portillo, la relación la solicito que me sea especificado para cada material en que formato se encuentra el documento (video, revista, libro, grabación ,etc.)</t>
  </si>
  <si>
    <t>UE/408/2015 DE 25 DE NOVIEMBRE DE 2015</t>
  </si>
  <si>
    <t>UE/410/2015 DE 25 DE SEPTIEMBRE DE 2015</t>
  </si>
  <si>
    <t>UE/409/2015 DE 25 DE SEPTIEMBRE DE 2015</t>
  </si>
  <si>
    <t>UE/411/2015 DE 25 DE SEPTIEMBRE DE 2015</t>
  </si>
  <si>
    <t>UE/R/503/2015 DE 24 DE SEPTIEMBRE DE 2015</t>
  </si>
  <si>
    <t>UE/R/502/2015 DE 24 DE SEPTIEMBRE DE 2015</t>
  </si>
  <si>
    <t>UE/R/506/2015 DE 25 DE SEPTIEMBRE DE 2015</t>
  </si>
  <si>
    <t>UE/R/505/2015 DE 25 DE SEPTIEMBRE DE 2015</t>
  </si>
  <si>
    <t>UE/R/504/2015 DE 24 DE SEPTIEMBRE DE 2015</t>
  </si>
  <si>
    <t>UE/R/501/2015 DE 24 DE SEPTIEMBRE DE 2015</t>
  </si>
  <si>
    <t>UE/R/500/2015 DE 24 DE SEPTIEMBRE DE 2015</t>
  </si>
  <si>
    <t xml:space="preserve">UE/383/2015 DE 14 DE SEPTIEMBRE DE 2015 </t>
  </si>
  <si>
    <t>DG/DAHC/502/2015 DE 25 DE SEPTIEMBRE DE 2015</t>
  </si>
  <si>
    <t>Memoramdum   DPD/168/2015 DE 23 DE SEPTIEMBRE DE 2015</t>
  </si>
  <si>
    <t>0495000049115</t>
  </si>
  <si>
    <t>0495000049215</t>
  </si>
  <si>
    <t>0495000049415</t>
  </si>
  <si>
    <t>0495000049315</t>
  </si>
  <si>
    <t>0495000049515</t>
  </si>
  <si>
    <t>0495000049615</t>
  </si>
  <si>
    <t>0495000049715</t>
  </si>
  <si>
    <t>0495000049815</t>
  </si>
  <si>
    <t>0495000049915</t>
  </si>
  <si>
    <t>Por este medio solicito si hay una solicitud de cambio de uso de suelo para el proyecto denominado Pinos de Mazamitla. O a nombre de la empresa Inmobiliaria Residencial y Campestre S.A. Podría también estar a nombre de Victor Sahagun Diaz. Gracias</t>
  </si>
  <si>
    <t>La información sobre la existenciay/o regsitro de la "Declaración Turística" o "Carta Turística" dada a conocer por el expresidente Lic. Miguel Alemán en 1946.</t>
  </si>
  <si>
    <t>PLANO TRAZA URBANA O CARTA TOPOGRAFICA, SAN JUAN DEL RIO, EN LA VERSION MAS RECIENTE</t>
  </si>
  <si>
    <t>Buenas tardes, por medio de la presente solicito de la manera más atenta me pudieran brindar copia electrónica de la sentencia del amparo directo número 180/2011 del índice del Primer Tribunal Colegiado en Materia Penal del Tercer Circuito, con residencia en Zapopan, Jalisco, del Poder Judicial de la Federación. Esto con fines de realizar un trabajo de mi licenciatura. Agradezco su atencion, saludos</t>
  </si>
  <si>
    <t>Documento de Autopsia de Francisco Villa</t>
  </si>
  <si>
    <t>Todos los referentes de "Un kilo de ayuda a. c."</t>
  </si>
  <si>
    <t>En el marco de mi tesis de maestría en ciencias sociales, mi tema de trabajo es "La influencia de Pemex en la producción del espacio urbano de la ciudad de Minatitlán, Veracruz", por lo que solicito la siguiente información. ¿Cuál es la influencia de PEMEX en el desarrollo urbano y en la infraestructura urbana de la ciudad de Minatitlán, Veracruz desde 1988 hasta hoy? ¿Cómo ha sido si influencia en este sentido? ¿Cómo se da el desarrollo urbano de la ciudad bajo la colaboración, la cooperación y la participación de Pemex en pavimentación de calles, alumbrado público, creación y/o mantenimiento de escuelas, hospitales, viviendas, parques (deportivos, de esparcimiento), entre otros lugares que forman parte la infraestructura urbana y de la imagen urbana de la ciudad? En otras palabras, cuáles son los lugares, los espacios públicos, obras públicas, obras de infraestructura urbana en las que Pemex ha participado y ha colaborado con el Ayuntamiento de Minatitlán desde 1988: a través de Financiamientox de Obras o Proyectos, o por medio de Donativos y Donaciones, incluyendo recursos en especie (gasolinas, diesel, asfalto). En este sentido, me interesa la información que puedan brindarme los siguientes actores sociales involucrados en el desarrollo urbano de la ciudad: el Ayuntamiento, Pemex y la Sección 10 del STPRM.</t>
  </si>
  <si>
    <t>Solicito atenta y respetuosamente copias de las cartas enviadas al Sr Presidente Francisco I Madero por la Compañia Minera Almoloya y Anexas en las fechas 1o Mayo de 1912 y 13 Mayo de 1912 asi como tambien copia de la carta enviada por George E McCormick al C. Raoul Amilien Lacaud el 29 Abril de 1912 agradecere la atencion a la presente.</t>
  </si>
  <si>
    <t>Estoy realizando una tesis de pregrado para obtener mi titulo de licenciado en informatica administrativa la cual lleva por titulo "COMO RECONOCER LAS LIMITACIONES EN EL TRATAMIENTO DE LOS DELITOS INFORMÁTICOS EN LA FISCALIA DEL ESTADO DE NAYARIT" y ocupo datos de delitos reportados del 2014 a la fecha y cuantos han sido resueltos</t>
  </si>
  <si>
    <t>29/09/2015 DE 29 DE SEPTIEMBRE DE 2015</t>
  </si>
  <si>
    <t>UE/412/2015 DE 29 DE SEPTIEMBRE DE 2015</t>
  </si>
  <si>
    <t>UE/414/2015 DE 28 DE SEPTIEMBRE DE 2015</t>
  </si>
  <si>
    <t>UE/R/514/2015 DE 29 DE SEPTIEMBRE DE 2015</t>
  </si>
  <si>
    <t>UE/R/513/2015 DE 29 DE SEPTIEMBRE DE 2015</t>
  </si>
  <si>
    <t>UE/R/512/2015 DE 29 DE SEPTIEMBRE DE 2015</t>
  </si>
  <si>
    <t>UE/R/510/2015 DE 28 DE SEPTIEMBRE DE 2015</t>
  </si>
  <si>
    <t>UE/398/2015 DE 21 DE SEPTIEMBRE DE 2015   ______________________  UE/414/2015 DE 29 DE SEPTIEMBRE DE 2015</t>
  </si>
  <si>
    <t>DG/DGAA/DA/780/2015 DE 29 DE SEPTIEMBRE DE 2015</t>
  </si>
  <si>
    <t>UE/R/511/2015 DE 28 DE SEPTIEMBRE DE 2015</t>
  </si>
  <si>
    <t>DG/DAHC/522/2015 DE 29 DE SEPTIEMBRE DE 2015</t>
  </si>
  <si>
    <t>DG/DAHC/521/2015 DE 29 DE SEPTIEMBRE DE 2015</t>
  </si>
  <si>
    <t>0495000050015</t>
  </si>
  <si>
    <t>Expediente completo del Catalogo de Disposición del Colegio de Bachilleres del 2014-2015</t>
  </si>
  <si>
    <t>UE/420/2015 DE 02 DE OCTUBRE DE 2015</t>
  </si>
  <si>
    <t>0495000050115</t>
  </si>
  <si>
    <t>Documente de la autopsia de Álvaro Obregón</t>
  </si>
  <si>
    <t>UE/517/2015 DE 14 DE SEPTIEMBRE DE 2015</t>
  </si>
  <si>
    <t>UE/421/2015 DE 02 DE OCTUBRE DE 2015</t>
  </si>
  <si>
    <t>0495000050215</t>
  </si>
  <si>
    <t>0495000050315</t>
  </si>
  <si>
    <t>Solicito copia certificada de todo el expediente histórico de mi padre José Roderígues Vargas, en especial de la visa expedida en Marsella, Francia, por el Lic. Gilberto Bosques, el 8 de octubre de 1941, con el número de visa 1796.</t>
  </si>
  <si>
    <t>UE/422/2015 DE  02 DE OCTUBRE DE 2015</t>
  </si>
  <si>
    <t>Solicito copia certificada de todo el expediente histórico de mi padre José Rodríguez Vargas, en especial de la visa expedida en Marsella, Francia, por el Lic. Gilberto Bosques, el 8 de octubre de 1941, con el número de visa 1796.</t>
  </si>
  <si>
    <t>DPD/178/2015 DE 30 DE SEPTIEMBRE DE 2015</t>
  </si>
  <si>
    <t>UE/R/517/2015 DE 01 DE OCTUBRE DE 2015</t>
  </si>
  <si>
    <t>UE/R/518/2015 DE 01 DE OCTUBRE DE 2015</t>
  </si>
  <si>
    <t>DG/DAHC/525/2015 DE 01 DE OCTUBRE DE 2015</t>
  </si>
  <si>
    <t>DG/DAHC/527/2015 DE 05 DE OCTUBRE DE 2015</t>
  </si>
  <si>
    <t>0495000050415</t>
  </si>
  <si>
    <t>0495000050515</t>
  </si>
  <si>
    <t>0495000050615</t>
  </si>
  <si>
    <t>0495000050715</t>
  </si>
  <si>
    <t>cuanto presupuesto esta destinado a esta entidad? a que esta destinado el presupuesto de la misma y cuales son sus principales actividades</t>
  </si>
  <si>
    <t>UE/425/2015 DE 05 DE OCTUBRE DE 2015</t>
  </si>
  <si>
    <t>quiero el cuadro general de clasificación Archivistica del Archivo General de la Nación vigente</t>
  </si>
  <si>
    <t>UE/424/2015 DE 05 DE OCTUBRE DE 2015</t>
  </si>
  <si>
    <t>Con fundamento  en los recursos de revisión: RDA 3532/15 y 3533/15 Requiero copia de las  155 hojas del expediente de  SEGURA GARRIDO AYAX</t>
  </si>
  <si>
    <t>que tal me gustaría saber que proyectos de infraestructura de gran importancia estarán próximos en el país</t>
  </si>
  <si>
    <t>DG/DSNA/1438/2015 DE 30 DE SEPTIEMBRE DE 2015</t>
  </si>
  <si>
    <t>DG/DAHC/524/2015 DE 05 DE OCTUBRE DE 2015</t>
  </si>
  <si>
    <t>DG/DAHC/533/2015 DE 05 DE OCTUBRE DE 2015</t>
  </si>
  <si>
    <t>UE/R/524/2015 DE 05 DE OCTUBRE DE 2015</t>
  </si>
  <si>
    <t>DG/DAHC/531/2015 DE 05 DE OCTUBRE DE 2015</t>
  </si>
  <si>
    <t>DG/DAHC/534/2015 DE 05 DE OCTUBRE DE 2015</t>
  </si>
  <si>
    <t>DG/DAHC/535/2015 DE 05 DE OCTUBRE DE 2015</t>
  </si>
  <si>
    <t>DG/DAHC/536/2015 DE 05 DE OCTUBRE DE 2015</t>
  </si>
  <si>
    <t>DG/DSNA/1483/2015 DE 05 DE OCTUBRE DE 2015</t>
  </si>
  <si>
    <t>DG/DAHC/540/2015 DE 05 DE OCTUBRE DE 2015</t>
  </si>
  <si>
    <t>DG/DAHC/541/2015 DE 05 DE OCTUBRE DE 2015</t>
  </si>
  <si>
    <t>DG/DAHC/542/2015 DE 05 DE OCTUBRE DE 2015</t>
  </si>
  <si>
    <t>UE/423/2015 DE 02 DE OCTUBRE DE 2015</t>
  </si>
  <si>
    <t>0495000050815</t>
  </si>
  <si>
    <t>Informacion Publica acerca de Oficial Administrativo del Consejo de la Judicatura Federal de nombre PAOLA DENISSE SANCHEZ CORONEL</t>
  </si>
  <si>
    <t>UE/R/536/2015 DE 07 DE OCTUBRE DE 2015</t>
  </si>
  <si>
    <t>UE/R/537/2015 DE 07 DE OCTUBRE DE 2015</t>
  </si>
  <si>
    <t>0495000050915</t>
  </si>
  <si>
    <t>0495000051015</t>
  </si>
  <si>
    <t>cuantos expedientes de archivos hay dados de alta en calidad de públicos del cefereso numero 4</t>
  </si>
  <si>
    <t>Dr y Gral Eduardo Enrique Gomez Garcia</t>
  </si>
  <si>
    <t>UE/R/538/2015 DE 07 DE OCTUBRE DE 2015</t>
  </si>
  <si>
    <t>UE/R/539/2015 DE 07 DE OCTUBRE DE 2015</t>
  </si>
  <si>
    <t>0495000051115</t>
  </si>
  <si>
    <t>Quisiera saber ¿que se hace con los expedientes, documentos y en general todo tipo de documentación, que se encuentra en posesión del Partido del Trabajo y el Partido Humanista, los cuales han perdido su registro, se destruyen, se resguardan, quien los resguarda, por cuanto tiempo?</t>
  </si>
  <si>
    <t>0495000051215</t>
  </si>
  <si>
    <t>¿Cuando fue la primera vez que se suspendieron las garantías individuales de los mexicanos?</t>
  </si>
  <si>
    <t>0495000051315</t>
  </si>
  <si>
    <t>Buenas tardes, les solicito sean tan amables de proporcionarme la siguiente información: 1) Una relación de toda la inversión realizada en materia de difusión publicitaria en medios electrónicos (como páginas y portales de internet). La información que requiero al respecto es la siguiente: Empresa, Sitio web donde circuló la publicidad), razón social de quien proporcionó el servicio, concepto, periodo contratado y costo (especificar si la cantidad es antes o después de I.V.A.), se requiere la información relativa al 2012, 2013, 2014, 2015 (mencionar lo que está pendiente de pago en esta misma materia); 2) Una relación de toda la inversión realizada en materia de difusión publicitaria en medios impresos (como revistas, periódicos, etc). La información que requiero al respecto es la siguiente: Empresa, nombre de la revista donde circuló la publicidad), razón social de quien proporcionó el servicio, concepto, periodo contratado y costo (especificar si la cantidad es antes o después de I.V.A.), se requiere la información relativa al 2012, 2013, 2014, 2015 (mencionar lo que está pendiente de pago en esta misma materia); 3) Una relación de toda la inversión realizada en materia de difusión de eventos, congresos, convenciones, la información deberá contener los siguientes rubros: título del eventos, concepto o tipo de participación, fecha y costo (especificar si la cantidad es antes o después de J.V.A.), se requiere la información relativa al 2012, 2013, 2014 y 2015 (mencionar lo que está pendiente de pago en esta misma materia); 4) Nombre y puesto del funcionario encargado de llevar los asuntos antes mencionados 5) Solicito una relación de todos los servicios realizados para verificar el impacto y/o éxito de las campañas publicitarias en todos los medios durante los años 2012, 2013, 2014, 2015 así como los honorarios o costos pagados en cada uno de los rubros....</t>
  </si>
  <si>
    <t>0495000051415</t>
  </si>
  <si>
    <t>UE/402/2015 DE 21 DE SEPTIEMBRE DE 2015</t>
  </si>
  <si>
    <t>UE/R/541/2015 DE 12 DE OCTUBRE DE 2015</t>
  </si>
  <si>
    <t>Solicito la(s) sentencia(s) que dio(eron) origen a las tesis  con número de registro 2009830, 2009831 y 2009832 emitidas porla Segunda Sala de la Suprema Corte de Justicia de la Nación.</t>
  </si>
  <si>
    <t>UE/R/542/2015 DE 12 DE OCTUBRE DE 2015</t>
  </si>
  <si>
    <t>DG/DAHC/548/2015 DE 13 DE OCTUBRE DE 2015</t>
  </si>
  <si>
    <t>UE/384/2015 DE 14 DE SEPTIEMBRE DE 2015</t>
  </si>
  <si>
    <t>0495000051515</t>
  </si>
  <si>
    <t>0495000051615</t>
  </si>
  <si>
    <t>0495000051715</t>
  </si>
  <si>
    <t>Solicito la información acerca de la evolución de vialidad en México, así como información que permita estudiar los antecedentes históricos de la movilidad motorizada y peatonal</t>
  </si>
  <si>
    <t>Solicito toda la información escrita y gráfica que respecte a la población Siria en México.</t>
  </si>
  <si>
    <t>Tasa de desempleo abierto (anual) de México de los años 2000 al 2012</t>
  </si>
  <si>
    <t>0495000051815</t>
  </si>
  <si>
    <t>juicio de expropiación a favor de S. Pearson and son limited, ante el juez de distrito de tehuantepec, juez Lic. Manuel Garfias Salinas, en la ciudad de tehuantepec Oaxaca el 23 de julio de 1908,</t>
  </si>
  <si>
    <t>UE/430/2015 DE 14 DE OCTUBRE DE 2015</t>
  </si>
  <si>
    <t>UE/R/545/2015 DE 14 DE OCTUBRE DE 2015</t>
  </si>
  <si>
    <t>UE/R/544/2015 DE 13 DE OCTUBRE DE 2015</t>
  </si>
  <si>
    <t>UE/R/546/2015 DE 14 DE OCTUBRE DE 2015</t>
  </si>
  <si>
    <t>DG/DAHC/551/2015 DE 14 DE OCTUBRE DE 2015</t>
  </si>
  <si>
    <t>DG/DAHC/520/2015 DE 29 DE SEPTIEMBRE DE 2015              _____________________ DG/DGAA/DA/823/2015 DE 08 DE OCTUBRE DE 2015</t>
  </si>
  <si>
    <t>0495000051915</t>
  </si>
  <si>
    <t>0495000052015</t>
  </si>
  <si>
    <t>0495000052115</t>
  </si>
  <si>
    <t>Solicitó el documento más nuevo que exista en el archivo general de la nación en pdf</t>
  </si>
  <si>
    <t>Solicito se me proporcione el documento más antiguo que exista en el archivo general de la nación, en formato pdf.</t>
  </si>
  <si>
    <t>UE/431/2015 DE 15 DE OCTUBRE DE 2015</t>
  </si>
  <si>
    <t>0495000052215</t>
  </si>
  <si>
    <t>Caso Colosio</t>
  </si>
  <si>
    <t>DG/DGAA/DA/833/2015 DE 13 DE OCTUBRE DE 2015</t>
  </si>
  <si>
    <t>DG/DAHC/556/2015 DE 16 DE OCTUBRE DE 2015</t>
  </si>
  <si>
    <t>UE/436/2015 DE 19 DE OCTUBRE DE 2015</t>
  </si>
  <si>
    <t>0495000052315</t>
  </si>
  <si>
    <t>0495000052415</t>
  </si>
  <si>
    <t>0495000052515</t>
  </si>
  <si>
    <t>0495000052615</t>
  </si>
  <si>
    <t>0495000052715</t>
  </si>
  <si>
    <t>Solicito respetuosamente a esa H. Entidad: Conocer si existen contratos de cualquier naturaleza celebrados entre dicha entidad y la sociedad DRAKE-MESA, S. DE R.L. DE C.V.</t>
  </si>
  <si>
    <t>UE/437/2015 DE 19 DE OCTUBRE DE 2015</t>
  </si>
  <si>
    <t>Presupuesto de la Administración Publica Federal</t>
  </si>
  <si>
    <t>UE/R/549/2015 DE 19 DE OCTUBRE DE 2015</t>
  </si>
  <si>
    <t>cuanto gana el presidente de la republica mexicana?</t>
  </si>
  <si>
    <t>UE/R/550/2015 DE 19 DE OCTUBRE DE 2015</t>
  </si>
  <si>
    <t>cuanto es el sueldo agustin carsten?</t>
  </si>
  <si>
    <t>UE/R/551/2015 DE 19 DE OCTUBRE DE 2015</t>
  </si>
  <si>
    <t>5nf6r0ac56n s635c5tada</t>
  </si>
  <si>
    <t>UE/R/552/2015 DE 19 DE OCTUBRE DE 2015</t>
  </si>
  <si>
    <t>UE/432/2015 DE 15 DE OCTUBRE DE 2015</t>
  </si>
  <si>
    <t>DG/DAHC/558/2015 DE 19 DE OCTUBRE DE 2015</t>
  </si>
  <si>
    <t>UE/433/2015 DE 15 DE OCTUBRE DE 2015</t>
  </si>
  <si>
    <t>DG/DAHC/559/2015 DE 19 DE OCTUBRE DE 2015</t>
  </si>
  <si>
    <t>DG/DAHC/557/2015 DE 19 DE OCTUBRE DE 2015</t>
  </si>
  <si>
    <t>0495000052815</t>
  </si>
  <si>
    <t>UE/438/2015 DE 21 DE OCTUBRE DE 2015</t>
  </si>
  <si>
    <t>0495000052915</t>
  </si>
  <si>
    <t>0495000053015</t>
  </si>
  <si>
    <t>Solicito se me proporcionen todos los resultados de los Diagnósticos realizados por el AGN en torno a los archivos en la administración pública.</t>
  </si>
  <si>
    <t>Quisiera saber porque nace el ejército zapatista de liberación nacional y actualmente que acciones han realizado.</t>
  </si>
  <si>
    <t>UE/441/2015 DE 22 DE OCTUBRE DE 2015</t>
  </si>
  <si>
    <t>UE/440/2015 DE 22 DE OCTUBRE DE 2015</t>
  </si>
  <si>
    <t>UE/428/2015 DE 12 DE OCTUBRE DE 2015   ___________________________  UE/439/2015 DE 22 DE OCTUBRE DE 2015</t>
  </si>
  <si>
    <t>0495000053115</t>
  </si>
  <si>
    <t>0495000053215</t>
  </si>
  <si>
    <t>0495000053315</t>
  </si>
  <si>
    <t>Por este medio, solicito el cuadro general de clasificación archivística, la guía simple de archivos, así como el catálogo de disposición documental vigente del organismo para 2013, 2014 ó 2015. De igual manera solicito información o documentos que muestren el tipo de plataforma que utiliza el organismo para su página web, especificando programa, versión vigente y lenguaje principal en el caso de que sea un desarrollo interno; también solicito información sobre el área responsable de la publicación de contenidos en el portal, así como una copia de protocolo, manual, oficio o cualquier documento de regulación interna en donde se establezcan los criterios para definir el contenido del portal, así como los procesos de actualización de información.</t>
  </si>
  <si>
    <t>Fichas de la Dirección Federal de Seguridad relacionadas a Delia Cirila Moralez López y Teresa Torres Ramírez. Los informes de la Dirección Federal de Seguridad del Capitán Luis de la Barreda Moreno correspondientes a las fechas del 11 de abril de 1976 y del 9 de noviembre de 1977. El expediente 1145 de la Dirección Federal de Seguridad correspondiente al 21 de enero de 1978. Todos los informes de la Dirección Federal de Seguridad que contengan referencias a la Brigada Teresa Herández Antonio, independiente de su fecha de creación.</t>
  </si>
  <si>
    <t>¿Cuál fue la cantidad exacta de detenidos en él año de 1968?</t>
  </si>
  <si>
    <t>UE/443/2015 DE 23 DE OCTUBRE DE 2015</t>
  </si>
  <si>
    <t>DG/DAJ/294/2015 DE 21 DE OCTUBRE DE 2015</t>
  </si>
  <si>
    <t>memoramdum   DPD/194/2015 DE 20 DE OCTUBRE DE 2015</t>
  </si>
  <si>
    <t>UE/445/2015 DE 23 DE OCTUBRE DE 2015        ________________________  UE/446/2015 DE 23 DE OCTUBRE DE 2015     _________________________   UE/443/2015 DE 23 DE OCTUBRE DE 2015</t>
  </si>
  <si>
    <t>0495000053415</t>
  </si>
  <si>
    <t>0495000053515</t>
  </si>
  <si>
    <t>0495000053615</t>
  </si>
  <si>
    <t>0495000053715</t>
  </si>
  <si>
    <t>0495000053815</t>
  </si>
  <si>
    <t>0495000053915</t>
  </si>
  <si>
    <t>0495000054015</t>
  </si>
  <si>
    <t>0495000054115</t>
  </si>
  <si>
    <t>0495000054215</t>
  </si>
  <si>
    <t>0495000054315</t>
  </si>
  <si>
    <t>0495000054415</t>
  </si>
  <si>
    <t>0495000054515</t>
  </si>
  <si>
    <t>UE/455/2015 DE 27 DE OCTUBRE DE 2015</t>
  </si>
  <si>
    <t>UE/454/2015 DE 27 DE OCTUBRE DE 2015</t>
  </si>
  <si>
    <t>UE/452/2015 DE 27 DE OCTUBRE DE 2015</t>
  </si>
  <si>
    <t>UE/451/2015 DE 27 DE OCTUBRE DE 2015</t>
  </si>
  <si>
    <t>UE/449/2015 DE 27 DE OCTUBRE DE 2015</t>
  </si>
  <si>
    <t>UE/448/2015 DE 27 DE OCTUBRE DE 2015</t>
  </si>
  <si>
    <t>quiero saber cual es el sueldo del presidente de la republica mexicana el señor Enrique Peña Nieto.</t>
  </si>
  <si>
    <t>Elaboración de versiones públicas del material del acervo de la Dirección Federal de Seguridad bajo resguardo del Archivo General de la Nación de las siguientes personas: -Abascal Infante Salvador -Capistrán Garza René -Cuesta Gallardo Carlos -Elizalde Pérez Octavio -Garibay Gutiérrez Luis -González Flores Guerrero Anacleto -Gutiérrez Pérez Clemente -Leaño Álvarez del Castillo Antonio -Rius Facius Antonio -Sáenz Arriaga Joaquín -Salmerón Hernández Celerino</t>
  </si>
  <si>
    <t>Notas de la Dirección Federal de Seguridad (DFS) o de la Dirección General de Investigaciones Políticas y Sociales (DGIPS) del Archivo General de la Nación</t>
  </si>
  <si>
    <t>Cuáles son sus medidas de prevención con los documentos contra catástrofes naturales.</t>
  </si>
  <si>
    <t>¿Cuantas solicitudes de información sean realizado hasta la fecha?</t>
  </si>
  <si>
    <t>¿Porqué el AGN catalogó el acervo de la llamada "Guerra sucia" como confidencial? Con esto, no nos permite la consulta directa y lo que contraviene el artículo 6 constitucional sobre el acceso a la información. Quisiera conocer los motivos que se dieron para tomar esta decisión.</t>
  </si>
  <si>
    <t>buenas noches, mi solicitud es para solicitar información sobre la explosión de san Juanico, específicamente me gustaría saber cuales fueron las causas del accidente, que medidas de seguridad si implementaban en esa época, quienes fueron acusados de culpables y que castigo se les dio, cuantas fueron las victimas mortales totales y a cuanto equivalió el monto de daños causados por la explosión y el incendio,</t>
  </si>
  <si>
    <t>DATOS DE CUANTAS PERSONAS HAN VISITADO EL AGN EL AÑO PSADO (2014) EN: NOCHE DE MUSEOS, VISITAS GUIADAS, ESCUELAS, ESTUDIANTES, INVESTIGADORES Y PUBLICO EN GENERAL. DESGLOSADO POR CADA CONCEPTO Y FECHA. </t>
  </si>
  <si>
    <t>Solicito las versiones públicas de personajes y organizaciones, realizadas con la información contenida en los legajos de la Dirección Federal de Seguridad y el de Investigaciones Políticas y Sociales. Los nombres requeridos son: Ignacio Soto Martínez Abelardo L. Rodríguez Rodolfo Elías Calles Álvaro Obregón Tapia Rafael Contreras Monteón William Greene jr. Luis Encinas Johnson Ricardo Topete Almada Fausto Acosta Romo Bartolomé Delgado de León Mario Vázquez Jiménez Ramón Danzós Palomino Movimiento Cívico Sonorense Partido Democrático Cajemense</t>
  </si>
  <si>
    <t>Solicito se me proporcione el documento político más antiguo que exista en el archivo general de la nación, en formato pdf.</t>
  </si>
  <si>
    <t>Solicito copia simple y envió por correo a mi domicilio de los documentos resguardados en la galería 1 sobre Rosendo Radilla Pacheco</t>
  </si>
  <si>
    <t>Información Pública Gubernamental</t>
  </si>
  <si>
    <t>0495000054615</t>
  </si>
  <si>
    <t>0495000054715</t>
  </si>
  <si>
    <t>0495000054815</t>
  </si>
  <si>
    <t>0495000054915</t>
  </si>
  <si>
    <t>0495000055015</t>
  </si>
  <si>
    <t>mis datos personales</t>
  </si>
  <si>
    <t>Favor de proporcionar la primera Constitución Política del Estado Libre y Soberano de Guerrero, de fecha 14 de junio de 1851</t>
  </si>
  <si>
    <t>salario y del presidente Enrique Peña Nieto</t>
  </si>
  <si>
    <t>curriculum y salario del diputado Federal Jorge Ramos</t>
  </si>
  <si>
    <t>¿cuanto dinero esta gastando el gobierno federal en la búsqueda y recaptura del chapo Guzmán?, ¿cuanto gasta en un mes el gobierno federal en edecanes para sus eventos ?, ¿cuanto dinero esta invirtiendo la secretaria de gobernación en el programa nacional para la prevencion del delito PRONAPRED?</t>
  </si>
  <si>
    <t>0495000055115</t>
  </si>
  <si>
    <t>Buen día, quisiera me facilitarán el "Diagnóstico sobre la situación de los archivos mexicanos (SNA), resultados del cuestionario aplicado durante 2014 por el Archivo General de la Nación, a través de la Dirección del Sistema Nacional de Archivos, sobre la situación que guardan los archivos mexicanos en temas como aseguramiento del ciclo vital del documento, aplicación de principios archivísticos, formación del perfil del archivista, preservación del patrimonio documental, presupuesto de operación, difusión, servicios, etcétera.</t>
  </si>
  <si>
    <t>DG/DAHC/569/2015 DE 28 DE OCTUBRE DE 2015</t>
  </si>
  <si>
    <t>DOCUMENTACIÓN PRESENTADA EN LA LICITACIÓN PÚBLICA NACIONAL MIXTA No. DE COMPRANET LO-004EZN999-N21-2015, REFERENTE A LAS PROPUESTAS TÉCNICAS Y ECONÓMICAS DE LOS LICITANTES: SAASA DE MINATITLAN, S.A. DE C.V. VENTO SYSTEM, S.A. DE C.V. BAJA HOMES, S.A. DE C.V. POTENCIA Y CLIMA, S.A. DE C.V. SEA DESARROLLO DE INFRAESTRUCTURA, S.A. DE C.V. IGSA, S.A. DE C.V. MARTEZ 13, S.A. DE C.V. CONVOCADA POR EL ARCHIVO GENERAL DE LA NACIÓN, REFERENTE A "SISTEMA DE AIRE ACONDICIONADO EN EL EDIFICIO DE ACERVOS"</t>
  </si>
  <si>
    <t>DG/DGAA/DA/874/2015 DE 23 DE OCTUBRE DE 2015</t>
  </si>
  <si>
    <t>DG/DAHC/570/2015 DE 28 DE OCTUBRE DE 2015</t>
  </si>
  <si>
    <t>DPD/209/2015 DE 28 DE OCTUBRE DE 2015</t>
  </si>
  <si>
    <t>UE/R/562/2015 DE 28 DE OCTUBRE DE 2015</t>
  </si>
  <si>
    <t>UE/456/2015 DE 30 DE OCTUBRE DE 2015</t>
  </si>
  <si>
    <t>UE/457/2015 DE 30 DE OCTUBRE DE 2015</t>
  </si>
  <si>
    <t>UE/458/2015 DE 30 DE OCTUBRE DE 2015</t>
  </si>
  <si>
    <t>DAHC/DRNA/0027/2015 DE 03 DE NOVIEMBRE DE 2015</t>
  </si>
  <si>
    <t>UE/R/568/2015 DE 03 DE NOVIEMBRE DE 2015</t>
  </si>
  <si>
    <t>UE/R/569/2015 DE 03 DE NOVIEMBRE DE 2015</t>
  </si>
  <si>
    <t>UE/R/567/2015 DE 03 DE NOVIEMBRE DE 2015</t>
  </si>
  <si>
    <t>UE/464/2015 DE 05 DE NOVIEMBRE DE 2015</t>
  </si>
  <si>
    <t>UE/462/2015 DE 04 DE NOVIEMBRE DE 2015</t>
  </si>
  <si>
    <t>UE/461/2015 DE 04 DE NOVIEMBRE DE 2015</t>
  </si>
  <si>
    <t>0495000055315</t>
  </si>
  <si>
    <t>informarme de la mejor manera posible</t>
  </si>
  <si>
    <t>UE/R/573/2015 DE 04 DE NOVIEMBRE DE 2015</t>
  </si>
  <si>
    <t>0495000055415</t>
  </si>
  <si>
    <t>UE/R/574/2015 DE 04 DE NOVIEMBRE DE 2015</t>
  </si>
  <si>
    <t>0495000055215</t>
  </si>
  <si>
    <t>UE/R/561/2015 DE 27 DE OCTUBRE DE 2015</t>
  </si>
  <si>
    <t>UE/463/2015 DE 05 DE NOVIEMBRE DE 2015</t>
  </si>
  <si>
    <t>Solicito respetuosamente documentacion relacionada por la investigacion y reportes levantados por el incidente de la colision entre la plataforma petrolera de perforacion mobile Usumacinta (propiedad de Perforadora Central S.A. de C.V.) y la plataforma petrolera no permanente Kab-101 (propiedad de Pemex Exploracion y Produccion). El incidente ocurrio en la Bahia de Campeche, dentro de las aguas territoriales mexicanas. La Ley de Navegacion y Comercio Maritimo establecen protocolos particulares para la investigacion del asunto que se llevan a traves de la Capitania de Puertos. Desconozco cual Capitania de Puertos ha resuelto este asunto. En funcion del lugar del incidente, presume que el asunto se sustancio a traves de la Capitania de Puertos de Isla del Carmen. Oficiales del Registro Maritimo de esa Capitania me recomendaron que intentara obtener la informacion por esta via. En particular solicito: 1. Acta de reporte consignada ante la Capitanía de Puerto de Campeche o Ciudad del Carmen, de conformidad con el Artículo 181 de la Ley de Navegación y Comercio Marítimo. 2. Documentos en soporte por la investigación, declaración, entrevistas, sanciones, determinaciones, y cualquier otro documento de conformidad con los Artículos 184 y 185 de la Ley de Navegación y Comercio Marítimo.</t>
  </si>
  <si>
    <t>0495000055515</t>
  </si>
  <si>
    <t>0495000055615</t>
  </si>
  <si>
    <t>0495000055715</t>
  </si>
  <si>
    <t>0495000055815</t>
  </si>
  <si>
    <t>0495000055915</t>
  </si>
  <si>
    <t>0495000056015</t>
  </si>
  <si>
    <t>0495000056115</t>
  </si>
  <si>
    <t>0495000056215</t>
  </si>
  <si>
    <t>Copia en versión electrónica del listado de documentos archivos o y expedientes existentes en esa dependencia relacionadas con la vida y muerte de Manuel Bartlett Bautista (1893 -1963)</t>
  </si>
  <si>
    <t>Copia en versión electrónica del listado de documentos archivos o y expedientes existentes en esa dependencia relacionadas con la vida y muerte de Manuel Rafael Mora Martínez</t>
  </si>
  <si>
    <t>Conocer el presupuesto destinado para todos los talleres, congresos o actividades socioculturales realizados a lo largo del año en dicho recinto.</t>
  </si>
  <si>
    <t>cuanto gana el Presidente de la Republica Mexicana</t>
  </si>
  <si>
    <t>que requisitos se necesitan para competir por una plaza de archivista profesional en el archivo general de la nacion</t>
  </si>
  <si>
    <t>Solicito atentamente copia de las boletas originales, manuscritas del censo de 1930 de la poblacion de Ameca Jalisco, dicho censo se encuentra abierto al publico en la pagina de Family Search que maneja la iglesia de jesucristo de los santos de los ultimos dias de la cual me permito anexar una copia del censo de un pueblo de Jalisco pero en dicha pagina no se encuentra el censo de Ameca Jalisco por lo que acudo a solicitarlo atenta y repetuosamente a ustedes que conservan las copias de las mismas esperando verme favorecido con mi peticion quedo muy agradecido.</t>
  </si>
  <si>
    <t>Quiero saber el sueldo de un magistrado de la suprema corte</t>
  </si>
  <si>
    <t>Quiero saber el Curriculum vitae y nivel académico del presidente Enrique Pena Nieto</t>
  </si>
  <si>
    <t>UE/460/2015 DE 04 DE NOVIEMBRE DE 2015</t>
  </si>
  <si>
    <t>UE/R/577/2015 DE 05 DE NOVIEMBRE DE 2015</t>
  </si>
  <si>
    <t>UE/R/572/2015 DE 04 DE NOVIEMBRE DE 2015</t>
  </si>
  <si>
    <t>UE/R/571/2015 DE 04 DE NOVIEMBRE DE 2015</t>
  </si>
  <si>
    <t>UE/465/2015 DE 05 DE NOVIEMBRE DE 2015</t>
  </si>
  <si>
    <t>UE/466/2015 DE 05 DE NOVIEMBRE DE 2015</t>
  </si>
  <si>
    <t>0495000056315</t>
  </si>
  <si>
    <t>necesito informacion sobre los gatos que genero el traslado de heridos y muertos que hubo en egipto para mexico. cuanto se tuvo que pagar para ese traslado. toda la informacion relacionada con ese caso.</t>
  </si>
  <si>
    <t>UE/R/576/2015 DE 05 DE NOVIEMBRE DE 2015</t>
  </si>
  <si>
    <t>UE/R/580/2015 DE 06 DE NOVIEMBRE DE 2015</t>
  </si>
  <si>
    <t>UE/R/578/2015 DE 05 DE NOVIEMBRE DE 2015</t>
  </si>
  <si>
    <t>DG/DAHC/554/2015 DE 06 DE NOVIEMBRE DE 2015</t>
  </si>
  <si>
    <t>DG/DAHC/553/2015 DE 15 DE OCTUBRE DE 2015</t>
  </si>
  <si>
    <t>UE/R/579/2015 DE 05 DE NOVIEMBRE DE 2015</t>
  </si>
  <si>
    <t>DG/DSNA/1828/2015 DE 05 DE NOVIEMBRE DE 2015</t>
  </si>
  <si>
    <t>DG/DAHC/576/2015 DE 04 DE NOVIEMBRE DE 2015</t>
  </si>
  <si>
    <t>DG/DAHC/580/2015 DE 06 DE NOVIEMBRE DE 2015</t>
  </si>
  <si>
    <t>UE/453/2015 DE 27 DE OCTUBRE DE 2015                    _________________________   UE/459/2015 DE 03 DE NOVIEMBRE DE 2015</t>
  </si>
  <si>
    <t>DG/DAHC/572/2015 DE 03 DE NOVIEMBRE DE 2015</t>
  </si>
  <si>
    <t>DG/DAHC/586/2015 DE 09 DE NOVIEMBRE DE 2015</t>
  </si>
  <si>
    <t>DG/DAHC/588/2015 DE 09 DE NOVIEMBRE DE 2015</t>
  </si>
  <si>
    <t>DG/DSNA/1827/2015 DE 05 DE NOVIEMBRE DE 2015</t>
  </si>
  <si>
    <t>DG/DAHC/583/2015 DE 06 DE NOVIEMBRE DE 2015</t>
  </si>
  <si>
    <t>0495000056415</t>
  </si>
  <si>
    <t>0495000056515</t>
  </si>
  <si>
    <t>0495000056615</t>
  </si>
  <si>
    <t>0495000056715</t>
  </si>
  <si>
    <t>0495000056815</t>
  </si>
  <si>
    <t>0495000056915</t>
  </si>
  <si>
    <t>0495000057015</t>
  </si>
  <si>
    <t>0495000057115</t>
  </si>
  <si>
    <t>0495000057215</t>
  </si>
  <si>
    <t>0495000057315</t>
  </si>
  <si>
    <t>0495000057415</t>
  </si>
  <si>
    <t>0495000057515</t>
  </si>
  <si>
    <t>0495000057615</t>
  </si>
  <si>
    <t>DG/DAHC/582/2015 DE 06 DE NOVIEMBRE DE 2015</t>
  </si>
  <si>
    <t>0495000057715</t>
  </si>
  <si>
    <t>Dinero que se utiliza mensualmente</t>
  </si>
  <si>
    <t>Solicito tres copias certificadas de mi acta de nacimiento. NO copias simplificadas. Gracias.</t>
  </si>
  <si>
    <t>director de diconsa</t>
  </si>
  <si>
    <t>Versión pública del expediente de Áyax Segura Garrido, infiltrado del gobierno durante el movimiento estudiantil de 1968.</t>
  </si>
  <si>
    <t>1.- Nombre de los profesionistas abogados o licenciados en derecho que laboran y prestan sus servicios en esta dependencia? 2.- Cargo, empleo, categoría, comisión y área en que se desempeñan en ésta dependencia cada uno de los abogados o licenciados en derecho que aquí laboran o se desempeñan? 3.- Fecha en que ingresaron a laborar o prestar sus sevicios a la dependencia cada uno de los profesionistas abogados o licenciados en derecho que trabajan en ésta dependencia? 4.- Qué abogados o licenciados en derecho que laboran o prestan sus servicios en esta dependencia son de confianza, de base y bajo el régimen de prestación de servicios por honorarios? 5.- Cual es el salario, pago, retribución y demás prestaciones que perciben como empleados los profesionistas abogados o licenciados en derecho que laboran o prestan sus servicios en esta dependencia? 6.- Cuales son las prestaciones extralegales que perciben los abogados que laboran en ésta dependencia? 7.- En caso dado de que exista contratados abogados o personas morales bajo el régimen de prestación de servicios por honorarios, informarme cual es el objeto de contratación de sus servicios, monto económico mensual pagado por los servicios prestados a la dependencia y fecha de vigencia de los contratos de cada uno de ellos? 8.- Nombre de las personas físicas o morales que esta dependencia haya contratado como proveedores o prestadores de servicios jurídicos y legales del 2010 a la fecha cuyo objeto de contratación ya se haya dado cumplimiento? 9.- Detalle y precisión del objeto, monto económico y vigencia de cada uno de los contratos celebrados con las personas a que se hace referencia en el cuestionamiento inmediato anterior? 10.- Nombre, puesto y plaza de los abogados que hayan sido dados de baja como empleados al servicio de esta dependencia del 2010 a la fecha? 11.- Cual ha sido el motivo y el monto económico del finiquito o pago por la terminación laboral o de servicio de los abogados que hayan laborado para esta dependencia del 2009 a la fecha? Pido que la información se brinde lo mas preciso, exacto y detallado en aras de dar cumplimiento al derecho humano de acceso a la información publica y al principio de máxima publicidad de la información generada por las dependencias de la administración publica federal y órganos autónomos.</t>
  </si>
  <si>
    <t>Requiero un listado de todas las instituciones que tienen Cuadro General de Clasificación Archivistica vigente, debidamente aprobado así como sus correspondientes dictámenes de aprobación. También requiero el número exacto de aprobaciones de cuadros de clasificación que se han hecho en el año 2015 y que instituciones.</t>
  </si>
  <si>
    <t>¿ cual es el presupuesto para los partidos politicos en el 2016?</t>
  </si>
  <si>
    <t>Archivo excel que contenga un listado de todos los documentos que conserva el Archivo General de la Nación y los cuales son concernientes a Luz y Fuerza del Centro. Esta información fue transferida por el Servicio de Administración y Enajenación de Bienes. La información que se solicita fue entregada por parte del SAE al Archivo General de la Nación y se denominó: Transferencia secundaria de documentación con valor histórico al Archivo General de la Nación del periodo 1898 a 1988 por 1,832 cajas con: 6, 581 expedientes, 976 registros fotográficos, 18,046 fotografías, 11,090 negativos y 407 diapositivas. El listado que se solicita, debe contener la documentación que entregó el SAE al AGN, la cual es aquella información obtenida, conservada por el AGN cuyos registros documentan el ejercicio de las facultades o de sus actividades.</t>
  </si>
  <si>
    <t>solicito una busqueda de información relacionada con el Doctor Genaro Guajardo Montemayor en la DFS galeria 1</t>
  </si>
  <si>
    <t>Solicito se me proporcione el documento más extenso en el archivo general de la nación, en formato pdf.</t>
  </si>
  <si>
    <t>Pido porfavor me informen quien es el Superior Jerarquico del Gerente de Atención a Usuarios, Zona D del Sistema de Aguas de la Ciudad de México (sacmex). GRACIAS</t>
  </si>
  <si>
    <t>¿que dias y que requisitos debo de cumplir si deceso conocer las instalaciones del archivo general de la nación?</t>
  </si>
  <si>
    <t>Hola, me gustaría saber el número de cárceles y/o penitenciarias que estuvieron en funcionamiento en el periodo entre 1800-1900. Si no hay algún documento digital quisiera conocer qué requisitos necesito para consultar los documentos que me ayuden para este tema. Gracias</t>
  </si>
  <si>
    <t>informacion publica</t>
  </si>
  <si>
    <t>UE/468/2015 DE 11 DE NOVIEMBRE DE 2015</t>
  </si>
  <si>
    <t>UE/469/2015 DE 11 DE NOVIEMBRE DE 2015</t>
  </si>
  <si>
    <t>UE/470/2015 DE 11 DE NOVIEMBRE DE 2015</t>
  </si>
  <si>
    <t>UE/471/2015 DE 11 DE NOVIEMBRE DE 2015</t>
  </si>
  <si>
    <t>UE/473/2015 DE 11 DE NOVIEMBRE DE 2015</t>
  </si>
  <si>
    <t>UE/474/2015 DE 11 DE NOVIEMBRE DE 2015</t>
  </si>
  <si>
    <t>UE/475/2015 DE 11 DE NOVIEMBRE DE 2015</t>
  </si>
  <si>
    <t>UE/476/2015 DE 11 DE NOVIEMBRE DE 2015</t>
  </si>
  <si>
    <t>Etiquetas de fila</t>
  </si>
  <si>
    <t>Total general</t>
  </si>
  <si>
    <t>Cuenta de No. de solicitud</t>
  </si>
  <si>
    <t>Pendiente</t>
  </si>
  <si>
    <t>Promedio de Dias de respuesta</t>
  </si>
  <si>
    <t>Mes</t>
  </si>
  <si>
    <t>0495000057915</t>
  </si>
  <si>
    <t>0495000057815</t>
  </si>
  <si>
    <t>Quisiera saber la siguiente información pública de esa Dependencia: 1. En 2015: ¿A cuánto ascendió el presupuesto destinado a la capacitación de sus servidores públicos y cuantos servidores públicos fueron capacitados? Y ¿Qué cursos recibieron sus servidores públicos y que duración tuvo cada curso? 2. Para 2016: ¿A cuánto equivale el presupuesto que esa dependencia estima destinar a la capacitación de sus servidores públicos? Y ¿Qué cursos de capacitación se tiene programado o considerado brindar a sus servidores públicos para 2016? 3. ¿Quisiera saber el nombre, cargo, teléfono y correo electrónico del responsable de capacitación y de adquisiciones de esa Institución? Agradezco de antemano la amabilidad de su respuesta.</t>
  </si>
  <si>
    <t>UE/480/2015 DE 13 DE NOVIEMBRE DE 2015</t>
  </si>
  <si>
    <t>0495000058015</t>
  </si>
  <si>
    <t>Informes sobre el escritor Gabriel García Márquez</t>
  </si>
  <si>
    <t>UE/481/2015 DE 13 DE NOVIEMBRE DE 2015</t>
  </si>
  <si>
    <t>UE/479/2015 DE 13 DE NOVIEMBRE DE 2015</t>
  </si>
  <si>
    <t>UE/450/2015 DE 27 DE OCTUBRE DE 2015                 ________________________   UE/478/2015 DE 13 DE NOVIEMBRE DE 2015</t>
  </si>
  <si>
    <t>UE/R/598/2015 DE 13 DE NOVIEMBRE DE 2015</t>
  </si>
  <si>
    <t>UE/R/596/2015 DE 13 DE NOVIEMBRE DE 2015</t>
  </si>
  <si>
    <t>UE/R/599/2015 DE 13 DE NOVIEMBRE DE 2015</t>
  </si>
  <si>
    <t>0495000058115</t>
  </si>
  <si>
    <t>0495000058215</t>
  </si>
  <si>
    <t>0495000058315</t>
  </si>
  <si>
    <t>0495000058415</t>
  </si>
  <si>
    <t>0495000058515</t>
  </si>
  <si>
    <t>Memorándum DPD/249/2015 DE 13 DE NOVIEMBRE DE 2015</t>
  </si>
  <si>
    <t>Buen día, me gustaría solicitar los planos arquitectónicos existentes de los mercados "Juárez" y "General Eugenio Zúñiga", en Guadalajara, Jalisco, son para medios educativos de la carrera de arquitectura en el Centro Universitario de Artes Arquitectura y Diseño de la Universidad de Guadalajara.</t>
  </si>
  <si>
    <t>cuanto haciende los gastos anuales y en que se gastan ? para resguardar los archivos generales del estado de aguscalientes</t>
  </si>
  <si>
    <t>cuanto ganan los diputados</t>
  </si>
  <si>
    <t>¿Cuál es el salario de un diputado al año?</t>
  </si>
  <si>
    <t>Movimiento médico 1964-1965. Instituto Mexicano del Seguro Social. Exp. 50-1-65 Tarjeta 19 H-59L-22 Dr. Enriquez Vives de Hospital la Raza, llama a reorganizar las filas médicas. Exp. 40-19-55 Tarjeta 3 H-100L-1 Sindicato del IMSS, Coalición Administrativa médica lucha contra los actuales dirigentes sindicales. Exp. 40-19-53 tarjeta 2 H-7L-1 El sindicato del IMSS está eligiendo nuevo secretario general, el Comité Nacional apoya al Dr. Fidel Ruiz Moreno y la minoría apoya al Dr. José Castillo Hernández. Exp. 50-1-65 Tarjeta H-248L-17 AMRI el Dr. Jorge Velez Trejo. Toda la información de este médico. Exp. 40-19-55 Tarjeta 4 H-147L-1 Grupo de trabajadores denominados "Grupo Rojo" 50-1-66-h-218L-30 Estudio de la participación de médicos del Instituto Mexicano del Seguro Social.</t>
  </si>
  <si>
    <t>0495000058615</t>
  </si>
  <si>
    <t>Solicitamos atentamente su apoyo para contar con la identificación de operaciones con personas físicas y morales, ya sea de oficio o a petición de parte, que sean igual o mayores a medio millón de transacciones anuales: a. Documentos, b. Trámites, c. Servicios, d. Derechos, e. Productos, y/o f. Aprovechamientos. Respecto de todas las operaciones que recaigan en el supuesto anterior, requerimos la información siguiente: 1. Número de transacciones anuales totales, (tomando como base el año calendario de 2014) 2. Número de transacciones por mes, (tomando como referencia el año calendario de 2014) 3. Receptor de la operación: a. ¿Persona física o moral? b. Si son ambos, ¿Cuántos de cada uno? 4. Si la operación tiene un costo para el solicitante o receptor, a. ¿Qué costo tiene? b. ¿Admite pago electrónico? Sí o no. 5. Proceso de la operación: ¿Se presenta en papel o es electrónica? a. Si se presenta en electrónico, ¿Utiliza algún tipo de firma electrónica? b. En caso afirmativo, ¿Qué autoridad(es) expiden la firma electrónica admitida para realizar la operación? Muchas gracias,</t>
  </si>
  <si>
    <t>UE/483/2015 DE 17 DE NOVIEMBRE DE 2015</t>
  </si>
  <si>
    <t>UE/R/600/2015 DE 13 DE NOVIEMBRE DE 2015</t>
  </si>
  <si>
    <t>UE/R/605/2015 DE 17 DE NOVIEMBRE DE 2015</t>
  </si>
  <si>
    <t>UE/R/604/2015 DE 17 DE NOVIEMBRE DE 2015</t>
  </si>
  <si>
    <t>UE/R/603/2015 DE 17 DE NOVIEMBRE DE 2015</t>
  </si>
  <si>
    <t>UE/R/602/2015 DE 17 DE NOVIEMBRE DE 2015</t>
  </si>
  <si>
    <t>UE/R/597/2015 DE 13 DE NOVIEMBRE DE 2015</t>
  </si>
  <si>
    <t>0495000058715</t>
  </si>
  <si>
    <t>0495000058815</t>
  </si>
  <si>
    <t>¿Cuantos edificios tiene el ifai en todo el pais?</t>
  </si>
  <si>
    <t>Buenos días. Estoy investigando el Movimiento médico de 1964-1963. En particular me interesa la participación de médicos del Instituto Mexicano del Seguro Social. En la Galería 1 del Archivo General de la Nación hay unos documentos que tienen estás clasificaciones y son los que me gustaría consultar: Estudio de la participación de médicos esta institución en el movimiento de las fechas ya mencionadas. 50-1-66 H-218 L-30; Miembros de Asociación Médica Exp. 50-1-965 h-96 L-11; Residente Jorge Velez Trejo; Dr. Enrique Vives de la Raza, Lic. Guillermo Gallardo Vazquez y el Lic. Sealtiel Alatriste Exp. 50-1-65 Tarjeta 19 H-59L-22.</t>
  </si>
  <si>
    <t>UE/484/2015 DE 18 DE NOVIEMBRE DE 2015</t>
  </si>
  <si>
    <t>UE/485/2015 DE 18 DE NOVIEMBRE DE 2015</t>
  </si>
  <si>
    <t>UE/R/606/2015 DE 18 DE NOVIEMBRE DE 2015</t>
  </si>
  <si>
    <t>DG/DAHC/597/2015 DE 17 DE NOVIEMBRE DE 2015</t>
  </si>
  <si>
    <t>DG/DAHC/594/2015 DE 17 DE NOVIEMBRE DE 2015</t>
  </si>
  <si>
    <t>DG/DAHC/596/2015 DE 17 DE NOVIEMBRE DE 2015</t>
  </si>
  <si>
    <t>0495000058915</t>
  </si>
  <si>
    <t>SOLICITO EL EXPEDIENTE DEL INSTITUTO NACIONAL DE PEDIATRÍA QUE OBRA EN EL ARCHIVO GENERAL DE LA NACIÓN SOBRE EL REGISTRO DE REPRESENTANTES OFICIALES, ASESORÍA ARCHIVÍSTICA, REGISTRO Y VALIDACIÓN DEL CUADRO DE CLASIFICACIÓN Y CATALOGO DE DISPOSICIÓN DOCUMENTAL</t>
  </si>
  <si>
    <t>UE/486/2015 DE 19 DE NOVIEMBRE DE 2015</t>
  </si>
  <si>
    <t>DG/DAHC/600/2015 DE 18 DE NOVIEMBRE DE 2015</t>
  </si>
  <si>
    <t>DG/DAHC/599/2015 DE 18 DE NOVIEMBRE DE 2015</t>
  </si>
  <si>
    <t>DG/DAHC/602/2015 DE 18 DE NOVIEMBRE DE 2015</t>
  </si>
  <si>
    <t>0495000059015</t>
  </si>
  <si>
    <t>Se adjunta documento con la información solicitada</t>
  </si>
  <si>
    <t>UE/487/2015 DE 23 DE NOVIEMBRE DE 2015</t>
  </si>
  <si>
    <t>0495000059315</t>
  </si>
  <si>
    <t>Requiero saber cuál es el documento más extenso que exista en el archivo general de la nación.</t>
  </si>
  <si>
    <t>UE/482/2015 DE 23 DE NOVIEMBRE DE 2015</t>
  </si>
  <si>
    <t>0495000059115</t>
  </si>
  <si>
    <t>0495000059215</t>
  </si>
  <si>
    <t>DG/DAHC/604/2015 DE 18 DE NOVIEMBRE DE 2015</t>
  </si>
  <si>
    <t>DG/DAHC/601/2015 DE 18 DE NOVIEMBRE DE 2015</t>
  </si>
  <si>
    <t>DG/DAHC/603/2015 DE 18 DE NOVIEMBRE DE 2015</t>
  </si>
  <si>
    <t>historial laboral</t>
  </si>
  <si>
    <t>Requiero saber de qué manera se clasifican los documentos en el archivo general de la nación.</t>
  </si>
  <si>
    <t>DG/DSNA/1905/2015 DE 19 DE NOVIEMBRE DE 2015</t>
  </si>
  <si>
    <t>DG/DGAA/DA/953/2015 DE 17 DE NOVIEMBRE DE 2015</t>
  </si>
  <si>
    <t>0495000059415</t>
  </si>
  <si>
    <t>0495000059515</t>
  </si>
  <si>
    <t>0495000059615</t>
  </si>
  <si>
    <t>0495000059715</t>
  </si>
  <si>
    <t>04950000059815</t>
  </si>
  <si>
    <t>Solicito la información de los pagos de nuestros administradores públicos de la federación y a su vez incluyendo el del Presidente de la República.</t>
  </si>
  <si>
    <t>solicitud de accesos personales. Antecedentes penales o algun información personal.</t>
  </si>
  <si>
    <t>Busco informes del Direccion Federal de Seguridad (DFS) sobre el crisis de los cohetes cubanos en octubre y noviembre del 1962. Cualquier cosa que tiene que ver con reacciones al crisis, respuestas y/o consequencias en Mexico o en cualquier otro lugar me interesaria mucho.</t>
  </si>
  <si>
    <t>copias certificadas de la ejecutoria de fecha 12 de mayo de 1927, pronunciada por la H. suprema corte de justicia de la nación, referente a la propiedad de la aguas superficiales y manantiales que fluyen al arroyo de Arteaga o de la boca, en el municipio de Arteaga, coahuila</t>
  </si>
  <si>
    <t>En la visita de Estado que realizo el Presidente de la República Enrique Peña Nieto a Francia el pasado Julio del año en curso, asistió con más de 400 funcionarios y militares y empresarios según lo informado. ¿Que funciones cubría exactamente las 400 personas?. Quienes viajaron con viáticos y alojamiento pagado por el gobierno</t>
  </si>
  <si>
    <t>DG/DAHC/605/2015 DE 19 DE NOVIEMBRE DE 2015</t>
  </si>
  <si>
    <t>DG/DAHC/575/2015 DE 04 DE NOVIEMBRE DE 2015               ___________________  DG/DGAA/DA/964/2015 DE 24 DE NOVIEMBRE DE 2015</t>
  </si>
  <si>
    <t>DG/DGAA/DA/958/2015 DE 19 DE NOVIEMBRE DE 2015</t>
  </si>
  <si>
    <t>DG/DGAA/DA/959/2015 DE 18 DE NOVIEMBRE DE 2015</t>
  </si>
  <si>
    <t>DG/DGAA/DA/954/2015 DE 17 DE NOVIEMBRE DE 2015</t>
  </si>
  <si>
    <t>DG/DGAA/DA/966/2015 DE 25 DE NOVIEMBRE DE 2015</t>
  </si>
  <si>
    <t>DG/DSNA/1907/2015 DE 24 DE NOVIEMBRE DE 2015</t>
  </si>
  <si>
    <t>0495000059915</t>
  </si>
  <si>
    <t>0495000060015</t>
  </si>
  <si>
    <t>0495000060115</t>
  </si>
  <si>
    <t>0495000060215</t>
  </si>
  <si>
    <t>0495000060315</t>
  </si>
  <si>
    <t>0495000060415</t>
  </si>
  <si>
    <t>AMPARO EN REVISIÓN 1955/2006 (QUINTO TRIBUNAL COLEGIADO EN MATERIA PENAL DEL PRIMER CIRCUITO). NECESITO CONOCER LA SENTENCIA EMITIDA POR DICHO TRIBUNAL.</t>
  </si>
  <si>
    <t>Archivo Historico del Municipio de Atlixco del siglo XVI</t>
  </si>
  <si>
    <t>Numero de sociedades de convivencia establecidas cada año desde su aprobación (año 2006) a la fecha (año 2015) en el distrito federal, Numero de matrimonios entre personas del mismo sexo registradas en el df desde su aprobación a la fecha.</t>
  </si>
  <si>
    <t>¿Cuáles son los documentos que se tienen guardados? ¿Cuántos ejemplares hay? ¿Cuáles documentos son los que se consultan con mayor frecuencia?</t>
  </si>
  <si>
    <t>1. Escuela de Periodismo Carlos Septién García 2. La Nación</t>
  </si>
  <si>
    <t>UE/490/2015 DE 01 DE DICIEMBRE DE 2015</t>
  </si>
  <si>
    <t>UE/R/625/2015 DE 30 DE NOVIEMBRE DE 2015</t>
  </si>
  <si>
    <t>UE/R/626/2015 DE 30 DE NOVIEMBRE DE 2015</t>
  </si>
  <si>
    <t>UE/R/627/2015 DE 30 DE NOVIEMBRE DE 2015</t>
  </si>
  <si>
    <t>UE/R/628/2015 DE 30 DE NOVIEMBRE DE  2015</t>
  </si>
  <si>
    <t>UE/R/629/2015 DE 01 DE DICIEMBRE DE 2015</t>
  </si>
  <si>
    <t>UE/R/630/2015 DE 01 DE DICIEMBRE DE 2015</t>
  </si>
  <si>
    <t>DG/DAHC/615/2015 DE 30 DE NOVIEMBRE DE 2015</t>
  </si>
  <si>
    <t>DG/DAHC/616/2015 DE 01 DE DICIEMBRE DE 2015</t>
  </si>
  <si>
    <t>UE/491/2015</t>
  </si>
  <si>
    <t>UE/492/2015 DE 02 DE DICIEMBRE DE 2015</t>
  </si>
  <si>
    <t>DG/DGAA/DA/979/2015 DE 1 DE DICIEMBRE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</si>
</sst>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
    <numFmt numFmtId="166" formatCode="0.0%"/>
  </numFmts>
  <fonts count="1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Calibri"/>
      <family val="2"/>
      <scheme val="minor"/>
    </font>
    <font>
      <sz val="11"/>
      <color rgb="FF000000"/>
      <name val="Calibri"/>
      <family val="2"/>
      <scheme val="minor"/>
    </font>
    <font>
      <sz val="12"/>
      <color rgb="FF000000"/>
      <name val="Calibri"/>
      <family val="2"/>
      <scheme val="minor"/>
    </font>
    <font>
      <sz val="11"/>
      <color rgb="FF000000"/>
      <name val="Arial"/>
      <family val="2"/>
    </font>
    <font>
      <b/>
      <sz val="11"/>
      <color theme="1"/>
      <name val="Arial"/>
      <family val="2"/>
    </font>
    <font>
      <sz val="11"/>
      <color theme="0"/>
      <name val="Arial"/>
      <family val="2"/>
    </font>
    <font>
      <b/>
      <sz val="8"/>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double">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double">
        <color auto="1"/>
      </right>
      <top style="medium">
        <color auto="1"/>
      </top>
      <bottom style="double">
        <color auto="1"/>
      </bottom>
      <diagonal/>
    </border>
    <border>
      <left style="medium">
        <color auto="1"/>
      </left>
      <right style="double">
        <color auto="1"/>
      </right>
      <top style="medium">
        <color auto="1"/>
      </top>
      <bottom/>
      <diagonal/>
    </border>
    <border>
      <left style="thin">
        <color auto="1"/>
      </left>
      <right style="thin">
        <color auto="1"/>
      </right>
      <top/>
      <bottom/>
      <diagonal/>
    </border>
  </borders>
  <cellStyleXfs count="1">
    <xf numFmtId="0" fontId="0" fillId="0" borderId="0"/>
  </cellStyleXfs>
  <cellXfs count="116">
    <xf numFmtId="0" fontId="0" fillId="0" borderId="0" xfId="0"/>
    <xf numFmtId="0" fontId="0" fillId="0" borderId="0" xfId="0" applyFont="1"/>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0" borderId="0" xfId="0" applyFont="1" applyAlignment="1">
      <alignment horizontal="justify"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Alignment="1">
      <alignment horizontal="center"/>
    </xf>
    <xf numFmtId="14" fontId="0" fillId="0" borderId="1" xfId="0" applyNumberFormat="1" applyFont="1" applyBorder="1" applyAlignment="1">
      <alignment horizontal="center" vertical="center"/>
    </xf>
    <xf numFmtId="0" fontId="6" fillId="3" borderId="1" xfId="0" applyFont="1" applyFill="1" applyBorder="1" applyAlignment="1">
      <alignment horizontal="center" vertical="center" wrapText="1"/>
    </xf>
    <xf numFmtId="49" fontId="0" fillId="0" borderId="1" xfId="0" applyNumberFormat="1" applyBorder="1" applyAlignment="1" applyProtection="1">
      <alignment horizontal="center" vertical="center"/>
      <protection locked="0"/>
    </xf>
    <xf numFmtId="14" fontId="0" fillId="0" borderId="1" xfId="0" applyNumberFormat="1" applyFont="1" applyBorder="1" applyAlignment="1" applyProtection="1">
      <alignment horizontal="center" vertical="center" wrapText="1"/>
      <protection locked="0"/>
    </xf>
    <xf numFmtId="1" fontId="0"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0" fillId="2" borderId="1" xfId="0"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14"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0" fillId="0" borderId="1" xfId="0" applyFont="1" applyBorder="1" applyAlignment="1" applyProtection="1">
      <alignment horizontal="justify" vertical="center" wrapText="1"/>
      <protection locked="0"/>
    </xf>
    <xf numFmtId="0" fontId="0"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justify" vertical="center" wrapText="1"/>
      <protection locked="0"/>
    </xf>
    <xf numFmtId="0" fontId="6" fillId="3" borderId="2" xfId="0" applyFont="1" applyFill="1" applyBorder="1" applyAlignment="1">
      <alignment horizontal="center" vertical="center" wrapText="1"/>
    </xf>
    <xf numFmtId="0" fontId="0" fillId="0" borderId="0" xfId="0" applyAlignment="1">
      <alignment wrapText="1"/>
    </xf>
    <xf numFmtId="0" fontId="0" fillId="0" borderId="1" xfId="0" applyBorder="1"/>
    <xf numFmtId="1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49" fontId="0" fillId="0" borderId="1" xfId="0" applyNumberForma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7" fillId="0" borderId="0" xfId="0" applyFont="1" applyAlignment="1">
      <alignment horizontal="left" vertical="center" wrapText="1"/>
    </xf>
    <xf numFmtId="0" fontId="5" fillId="0" borderId="0" xfId="0" applyFont="1"/>
    <xf numFmtId="0" fontId="7" fillId="0" borderId="0" xfId="0" applyFont="1" applyAlignment="1">
      <alignment horizontal="left" vertical="center"/>
    </xf>
    <xf numFmtId="0" fontId="4" fillId="0" borderId="10" xfId="0" applyFont="1" applyBorder="1"/>
    <xf numFmtId="1" fontId="5" fillId="0" borderId="11" xfId="0" applyNumberFormat="1" applyFont="1" applyBorder="1" applyAlignment="1">
      <alignment horizontal="center" vertical="center"/>
    </xf>
    <xf numFmtId="0" fontId="5" fillId="5" borderId="7" xfId="0" applyFont="1" applyFill="1" applyBorder="1"/>
    <xf numFmtId="165" fontId="5" fillId="5" borderId="8" xfId="0" applyNumberFormat="1" applyFont="1" applyFill="1" applyBorder="1" applyAlignment="1">
      <alignment horizontal="center" vertical="center"/>
    </xf>
    <xf numFmtId="165" fontId="5" fillId="5" borderId="9" xfId="0" applyNumberFormat="1" applyFont="1" applyFill="1" applyBorder="1" applyAlignment="1">
      <alignment horizontal="center" vertical="center"/>
    </xf>
    <xf numFmtId="0" fontId="5" fillId="4" borderId="7" xfId="0" applyFont="1" applyFill="1" applyBorder="1"/>
    <xf numFmtId="165" fontId="5" fillId="4" borderId="9" xfId="0" applyNumberFormat="1" applyFont="1" applyFill="1" applyBorder="1" applyAlignment="1">
      <alignment horizontal="center" vertical="center"/>
    </xf>
    <xf numFmtId="165" fontId="5" fillId="4" borderId="9" xfId="0" applyNumberFormat="1" applyFont="1" applyFill="1" applyBorder="1"/>
    <xf numFmtId="0" fontId="5" fillId="0" borderId="1" xfId="0" applyFont="1" applyBorder="1"/>
    <xf numFmtId="0" fontId="3" fillId="3" borderId="1" xfId="0" applyFont="1" applyFill="1" applyBorder="1"/>
    <xf numFmtId="0" fontId="0" fillId="6"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165" fontId="5" fillId="0" borderId="1" xfId="0" applyNumberFormat="1" applyFont="1" applyBorder="1" applyAlignment="1">
      <alignment horizontal="center" vertical="center"/>
    </xf>
    <xf numFmtId="0" fontId="7" fillId="5"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1" fontId="5" fillId="4" borderId="8" xfId="0" applyNumberFormat="1" applyFont="1" applyFill="1" applyBorder="1" applyAlignment="1">
      <alignment horizontal="center" vertical="center"/>
    </xf>
    <xf numFmtId="1" fontId="5" fillId="4" borderId="8" xfId="0" applyNumberFormat="1" applyFont="1" applyFill="1" applyBorder="1"/>
    <xf numFmtId="0" fontId="11" fillId="0" borderId="0" xfId="0" applyFont="1" applyAlignment="1">
      <alignment horizontal="center" vertical="center"/>
    </xf>
    <xf numFmtId="0" fontId="5" fillId="4" borderId="13" xfId="0" applyFont="1" applyFill="1" applyBorder="1"/>
    <xf numFmtId="1" fontId="5" fillId="0" borderId="12" xfId="0" applyNumberFormat="1" applyFont="1" applyBorder="1" applyAlignment="1">
      <alignment horizontal="center" vertical="center"/>
    </xf>
    <xf numFmtId="0" fontId="2" fillId="5" borderId="9"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10" fontId="5" fillId="0" borderId="1" xfId="0" applyNumberFormat="1" applyFont="1" applyBorder="1" applyAlignment="1">
      <alignment horizontal="center" vertical="center"/>
    </xf>
    <xf numFmtId="10" fontId="5" fillId="0" borderId="1" xfId="0" applyNumberFormat="1" applyFont="1" applyBorder="1"/>
    <xf numFmtId="0" fontId="7" fillId="0" borderId="0" xfId="0" applyFont="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9" fillId="0" borderId="1" xfId="0" applyFont="1" applyBorder="1" applyAlignment="1">
      <alignment vertical="center" wrapText="1"/>
    </xf>
    <xf numFmtId="0" fontId="5" fillId="0" borderId="1" xfId="0" applyFont="1" applyBorder="1" applyAlignment="1">
      <alignment horizontal="center" vertical="center"/>
    </xf>
    <xf numFmtId="1" fontId="0" fillId="0" borderId="1" xfId="0" applyNumberFormat="1" applyFont="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0" fontId="0" fillId="0" borderId="0" xfId="0" applyFont="1" applyAlignment="1" applyProtection="1">
      <protection locked="0"/>
    </xf>
    <xf numFmtId="14" fontId="0" fillId="2" borderId="1" xfId="0" applyNumberFormat="1"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9"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xf numFmtId="0" fontId="5" fillId="0" borderId="1" xfId="0" applyFont="1" applyBorder="1" applyAlignment="1">
      <alignment horizontal="center"/>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left" vertical="center" wrapText="1"/>
    </xf>
    <xf numFmtId="0" fontId="8" fillId="0" borderId="1" xfId="0" applyFont="1" applyBorder="1" applyAlignment="1">
      <alignment horizontal="center" vertical="center" wrapText="1"/>
    </xf>
    <xf numFmtId="0" fontId="0" fillId="6"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9" fillId="0" borderId="0" xfId="0" applyFont="1" applyAlignment="1">
      <alignment vertical="center"/>
    </xf>
    <xf numFmtId="0" fontId="12" fillId="0" borderId="0" xfId="0" applyFont="1" applyAlignment="1">
      <alignment horizontal="center" vertical="center" wrapText="1"/>
    </xf>
    <xf numFmtId="49" fontId="0" fillId="2" borderId="1" xfId="0" applyNumberFormat="1" applyFill="1" applyBorder="1" applyAlignment="1" applyProtection="1">
      <alignment horizontal="center" vertical="center"/>
      <protection locked="0"/>
    </xf>
    <xf numFmtId="0" fontId="9" fillId="0" borderId="0" xfId="0" applyFont="1" applyAlignment="1">
      <alignment horizontal="left" vertical="center"/>
    </xf>
    <xf numFmtId="0" fontId="0" fillId="0" borderId="0" xfId="0" applyAlignment="1">
      <alignment horizontal="justify" vertical="center"/>
    </xf>
    <xf numFmtId="0" fontId="8" fillId="0" borderId="0" xfId="0" applyFont="1" applyAlignment="1">
      <alignment horizontal="center" vertical="center" wrapText="1"/>
    </xf>
    <xf numFmtId="14" fontId="0" fillId="0" borderId="0" xfId="0" applyNumberFormat="1" applyFont="1" applyAlignment="1">
      <alignment horizontal="center" vertical="center" wrapText="1"/>
    </xf>
    <xf numFmtId="0" fontId="7" fillId="0" borderId="0" xfId="0" applyFont="1" applyBorder="1" applyAlignment="1">
      <alignment horizontal="center" vertical="center"/>
    </xf>
    <xf numFmtId="14" fontId="0" fillId="0" borderId="0" xfId="0" applyNumberFormat="1" applyFont="1" applyAlignment="1">
      <alignment horizontal="center" vertical="center"/>
    </xf>
    <xf numFmtId="0" fontId="0" fillId="0" borderId="1" xfId="0"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0" fontId="0" fillId="0" borderId="1" xfId="0" applyNumberFormat="1" applyBorder="1"/>
    <xf numFmtId="0" fontId="0" fillId="0" borderId="1" xfId="0" applyBorder="1" applyAlignment="1">
      <alignment horizontal="left"/>
    </xf>
    <xf numFmtId="165" fontId="0" fillId="0" borderId="1" xfId="0" applyNumberFormat="1" applyBorder="1"/>
    <xf numFmtId="166" fontId="0" fillId="0" borderId="0" xfId="0" applyNumberFormat="1"/>
    <xf numFmtId="166" fontId="0" fillId="0" borderId="1" xfId="0" applyNumberFormat="1" applyBorder="1" applyAlignment="1">
      <alignment horizontal="center" vertical="center"/>
    </xf>
    <xf numFmtId="0" fontId="0" fillId="0" borderId="1" xfId="0" applyBorder="1" applyAlignment="1">
      <alignment horizontal="left" indent="1"/>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2"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3"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vertical="center"/>
    </xf>
  </cellXfs>
  <cellStyles count="1">
    <cellStyle name="Normal" xfId="0" builtinId="0"/>
  </cellStyles>
  <dxfs count="8">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8</xdr:col>
      <xdr:colOff>0</xdr:colOff>
      <xdr:row>272</xdr:row>
      <xdr:rowOff>0</xdr:rowOff>
    </xdr:from>
    <xdr:ext cx="1905000" cy="9525"/>
    <xdr:pic>
      <xdr:nvPicPr>
        <xdr:cNvPr id="76" name="75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490102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272</xdr:row>
      <xdr:rowOff>0</xdr:rowOff>
    </xdr:from>
    <xdr:ext cx="9525" cy="9525"/>
    <xdr:pic>
      <xdr:nvPicPr>
        <xdr:cNvPr id="77" name="76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74901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274</xdr:row>
      <xdr:rowOff>0</xdr:rowOff>
    </xdr:from>
    <xdr:ext cx="1905000" cy="9525"/>
    <xdr:pic>
      <xdr:nvPicPr>
        <xdr:cNvPr id="78" name="77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5282025"/>
          <a:ext cx="19050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274</xdr:row>
      <xdr:rowOff>0</xdr:rowOff>
    </xdr:from>
    <xdr:ext cx="9525" cy="9525"/>
    <xdr:pic>
      <xdr:nvPicPr>
        <xdr:cNvPr id="79" name="78 Imagen" descr="http://ueapf.org.mx/gobiernofederalue/resources/img/pixel.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0" y="27528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utlook" refreshedDate="42321.725700578703" createdVersion="4" refreshedVersion="4" minRefreshableVersion="3" recordCount="1057">
  <cacheSource type="worksheet">
    <worksheetSource ref="A1:Q605" sheet="Listado2014"/>
  </cacheSource>
  <cacheFields count="27">
    <cacheField name="Consec." numFmtId="0">
      <sharedItems containsMixedTypes="1" containsNumber="1" containsInteger="1" minValue="1" maxValue="1057" longText="1"/>
    </cacheField>
    <cacheField name="Semaforo" numFmtId="0">
      <sharedItems containsSemiMixedTypes="0" containsString="0" containsNumber="1" containsInteger="1" minValue="-1" maxValue="0"/>
    </cacheField>
    <cacheField name="Alerta" numFmtId="1">
      <sharedItems containsString="0" containsBlank="1" containsNumber="1" containsInteger="1" minValue="0" maxValue="100"/>
    </cacheField>
    <cacheField name="No. de solicitud" numFmtId="49">
      <sharedItems containsBlank="1"/>
    </cacheField>
    <cacheField name="Mes" numFmtId="49">
      <sharedItems containsBlank="1" count="12">
        <s v="Enero"/>
        <s v="Febrero"/>
        <s v="Marzo"/>
        <s v="Abril"/>
        <s v="Mayo"/>
        <s v="Junio"/>
        <s v="Julio"/>
        <s v="Agosto"/>
        <s v="Septiembre"/>
        <s v="Octubre"/>
        <s v="Noviembre"/>
        <m/>
      </sharedItems>
    </cacheField>
    <cacheField name="Fecha de ingreso." numFmtId="14">
      <sharedItems containsNonDate="0" containsDate="1" containsString="0" containsBlank="1" minDate="2015-01-06T00:00:00" maxDate="2015-11-13T00:00:00"/>
    </cacheField>
    <cacheField name="Días de prorroga" numFmtId="1">
      <sharedItems containsNonDate="0" containsString="0" containsBlank="1"/>
    </cacheField>
    <cacheField name="Fecha de vencimento" numFmtId="14">
      <sharedItems containsDate="1" containsBlank="1" containsMixedTypes="1" minDate="2015-01-05T00:00:00" maxDate="2015-12-12T00:00:00"/>
    </cacheField>
    <cacheField name="Fecha de respuesta." numFmtId="14">
      <sharedItems containsNonDate="0" containsDate="1" containsString="0" containsBlank="1" minDate="2015-01-06T00:00:00" maxDate="2015-11-13T00:00:00"/>
    </cacheField>
    <cacheField name="Estado de solicitud." numFmtId="0">
      <sharedItems count="3">
        <s v="Terminada"/>
        <s v="Pendiente"/>
        <s v="                                           " u="1"/>
      </sharedItems>
    </cacheField>
    <cacheField name="Dias de respuesta" numFmtId="164">
      <sharedItems containsSemiMixedTypes="0" containsString="0" containsNumber="1" containsInteger="1" minValue="-7" maxValue="98"/>
    </cacheField>
    <cacheField name="Nombre del solicitante " numFmtId="0">
      <sharedItems containsBlank="1"/>
    </cacheField>
    <cacheField name="Domicilio del solicitante" numFmtId="0">
      <sharedItems containsBlank="1" longText="1"/>
    </cacheField>
    <cacheField name="Correo electronico del solicitante" numFmtId="0">
      <sharedItems containsBlank="1"/>
    </cacheField>
    <cacheField name="Modalidad de entrega del solicitante. " numFmtId="0">
      <sharedItems containsBlank="1"/>
    </cacheField>
    <cacheField name="Asunto" numFmtId="0">
      <sharedItems containsBlank="1" longText="1"/>
    </cacheField>
    <cacheField name="Tipo de solicitud" numFmtId="0">
      <sharedItems containsNonDate="0" containsString="0" containsBlank="1"/>
    </cacheField>
    <cacheField name="Area a la que se turno la solicitud" numFmtId="0">
      <sharedItems containsBlank="1" count="12">
        <s v="Unidad de Enlace"/>
        <s v="Dirección del Archivo Histórico Central"/>
        <s v="Dirección de Administración"/>
        <s v="Dirección de Publicaciones y Difusión"/>
        <s v="Dirección del Sistema Nacional de Archivos"/>
        <s v="Dirección de Asuntos Jurídicos y Archivísticos"/>
        <s v="Dirección de Desarrollo y Normatividad Archvística"/>
        <s v="Dirección General Adjunta"/>
        <s v="Varias áreas del AGN"/>
        <s v="Departamento del Registro Nacional de Archivos"/>
        <s v="Dirección de Tecnologías de la Información"/>
        <m/>
      </sharedItems>
    </cacheField>
    <cacheField name="Area a la que se turno la solicitud (bis)" numFmtId="0">
      <sharedItems containsNonDate="0" containsString="0" containsBlank="1"/>
    </cacheField>
    <cacheField name=" fecha a la que se turno la solicitud" numFmtId="0">
      <sharedItems containsNonDate="0" containsDate="1" containsString="0" containsBlank="1" minDate="2015-01-05T00:00:00" maxDate="2015-12-20T00:00:00"/>
    </cacheField>
    <cacheField name="Oficio Unidad de Enlace" numFmtId="0">
      <sharedItems containsBlank="1"/>
    </cacheField>
    <cacheField name="No. Oficio del Área a UE" numFmtId="0">
      <sharedItems containsBlank="1"/>
    </cacheField>
    <cacheField name="Forma de termino y/o resultado." numFmtId="0">
      <sharedItems containsBlank="1"/>
    </cacheField>
    <cacheField name="Modo de ingreso" numFmtId="0">
      <sharedItems containsBlank="1"/>
    </cacheField>
    <cacheField name="Recursos de revisión" numFmtId="0">
      <sharedItems containsBlank="1"/>
    </cacheField>
    <cacheField name="Costos" numFmtId="0">
      <sharedItems containsBlank="1"/>
    </cacheField>
    <cacheField name="Observaciones y comentari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7">
  <r>
    <n v="1"/>
    <n v="-1"/>
    <n v="0"/>
    <s v="0495000000115"/>
    <x v="0"/>
    <d v="2015-01-06T00:00:00"/>
    <m/>
    <d v="2015-01-05T00:00:00"/>
    <d v="2015-01-06T00:00:00"/>
    <x v="0"/>
    <n v="1"/>
    <s v="CLAUDIO LORENZO CHAN OZORIO"/>
    <s v="Calle: 50_x000a_Número Exterior: S/N_x000a_Número Interior: 11_x000a_Colonia: Cocoyol_x000a_País: MÉXICO_x000a_Entidad Federativa: TABASCO_x000a_Delegación o Municipio: TENOSIQUE_x000a_Código Postal : 86902"/>
    <s v="cla_u-dio@hotmail.com"/>
    <s v="INFOMEX"/>
    <s v="REGISTROS DE SOCIEDADES CIVILES"/>
    <m/>
    <x v="0"/>
    <m/>
    <d v="2015-01-06T00:00:00"/>
    <s v="UE/R/002/2015 DE 5 DE ENERO DE 2015"/>
    <s v="N/A"/>
    <s v="ENTREGA DE INFORMACIÓN EN MEDIO ELECTRÓNICO"/>
    <s v="SOLICITUD ELECTRONICA"/>
    <m/>
    <m/>
    <m/>
  </r>
  <r>
    <n v="2"/>
    <n v="-1"/>
    <n v="0"/>
    <s v="0495000000215"/>
    <x v="0"/>
    <d v="2015-01-07T00:00:00"/>
    <m/>
    <d v="2015-02-04T00:00:00"/>
    <d v="2015-01-14T00:00:00"/>
    <x v="0"/>
    <n v="6"/>
    <s v="JOSÉ RAMÓN BONILLA ROJAS"/>
    <s v="Calle: 13 DE ABRIL_x000a_Número Exterior: 1700_x000a_Número Interior: _x000a_Colonia: Venustiano Carranza_x000a_País: MÉXICO_x000a_Entidad Federativa: SINALOA_x000a_Delegación o Municipio: MAZATLAN_x000a_Código Postal : 82180"/>
    <s v="bonilla_iusman@hotmail.com"/>
    <s v="INFOMEX"/>
    <s v="Los concordatos y/o tratados internacionales celebrados entre el EstadoMexicano y el Vaticano, del periodo que abarca del día 27 de septiembrede 1821 a 1867."/>
    <m/>
    <x v="1"/>
    <m/>
    <d v="2015-01-05T00:00:00"/>
    <s v="UE/001/2015 DE 5 DE ENERO DE 2015"/>
    <s v="DG/DAHC/008/2015 DE 13 DE ENERO DE 2015"/>
    <s v="ENTREGA DE INFORMACIÓN EN MEDIO ELECTRÓNICO"/>
    <s v="SOLICITUD ELECTRONICA"/>
    <m/>
    <m/>
    <m/>
  </r>
  <r>
    <n v="3"/>
    <n v="-1"/>
    <n v="0"/>
    <s v="0495000000315"/>
    <x v="0"/>
    <d v="2015-01-07T00:00:00"/>
    <m/>
    <d v="2015-02-04T00:00:00"/>
    <d v="2015-02-05T00:00:00"/>
    <x v="0"/>
    <n v="22"/>
    <s v="SEBASTIAN FERNÁNDEZ"/>
    <s v="Calle: 319-A_x000a_Número Exterior: 55_x000a_Número Interior: B_x000a_Colonia: El Coyol_x000a_País: MÉXICO_x000a_Entidad Federativa: DISTRITO FEDERAL_x000a_Delegación o Municipio: GUSTAVO A. MADERO_x000a_Código Postal : 07420_x000a_Teléfono: 5555452033"/>
    <s v="sf2003@gmail.com"/>
    <s v="INFOMEX"/>
    <s v="1. El nombre de la empresa (o empresas) que les ha (o han) proveído de consultoría en cuestiones operativas y administrativas, como son: auditorias integrales, normatividad, estructura de la toma de decisiones, planeación estratégica, costos operativos, imagen organizacional, sistemas de información, optimización de los recursos humanos y revisión de contratos._x000a_2. Copia de los contratos que tiene esta dependencia con las compañías que les prestó (o prestaron) el servicio de consultoría en cuestiones operativas y administrativas entre los años 2011 y 2014._x000a_3. El año en el que la dependencia recibió su certificación ISO._x000a_4. El nombre de la empresa consultora que asistió a la dependencia en el proceso de certificación ISO._x000a_5. La versión de ISO con la que cuenta la dependencia._x000a_6. Copia simple de la plantilla del personal de la dependencia en la que se señalen los puestos que ocupan y sus percepciones._x000a_7. Una descripción de los sistemas que utilizan en esta dependencia para calificar el trabajo del personal._x000a_8. El número de empleados que trabajan en esta dependencia que fueron contratados a través del sistema de servicio profesional de carrera y el número de empleados que no fueron contratados a través de este sistema._x000a_9. Información sobre si es el encargado de la dependencia u otro quien es responsable de la contratación de servicios externos (como es el de la consultoría administrativa)._x000a_10. Copia del currículum vitae del encargado de la dependencia. _x000a_"/>
    <m/>
    <x v="2"/>
    <m/>
    <d v="2015-01-06T00:00:00"/>
    <s v="UE/002/2015 DE 6 DE ENERO DE 2015"/>
    <s v="DG/DGAA/DA/041/2015 DE 14 DE ENERO DE 2015"/>
    <s v="ENTREGA DE INFORMACIÓN EN MEDIO ELECTRÓNICO"/>
    <s v="SOLICITUD ELECTRONICA"/>
    <m/>
    <m/>
    <m/>
  </r>
  <r>
    <n v="4"/>
    <n v="-1"/>
    <n v="0"/>
    <s v="0495000000415"/>
    <x v="0"/>
    <d v="2015-01-08T00:00:00"/>
    <m/>
    <d v="2015-02-05T00:00:00"/>
    <d v="2015-01-30T00:00:00"/>
    <x v="0"/>
    <n v="17"/>
    <s v="PABLO CRUZ ANGÓN"/>
    <s v="Calle: CARRER DE'N ROIG_x000a_Número Exterior: 14_x000a_Número Interior: PPAL, 2A_x000a_Colonia: _x000a_País: ESPAÑA_x000a_Entidad Federativa: CATALUNYA_x000a_Delegación o Municipio: BARCELONA_x000a_Código Postal : 08001_x000a_Teléfono: 0034633767925"/>
    <s v="pcruza@yahoo.com"/>
    <s v="INFOMEX"/>
    <s v="La información correspondiente a Julio Melchor Rivera Perusquia que seencuentre de los años 1970 a los 2000"/>
    <m/>
    <x v="1"/>
    <m/>
    <d v="2015-01-08T00:00:00"/>
    <s v="UE/007/2015 DE 8 DE ENERO DE 2015 "/>
    <s v="DG/DAHC/061/2015 DE 30 DE ENERO DE 2015"/>
    <s v="ENTREGA DE INFORMACIÓN EN MEDIO ELECTRÓNICO"/>
    <s v="SOLICITUD ELECTRONICA"/>
    <s v="N/A"/>
    <s v="N/A"/>
    <m/>
  </r>
  <r>
    <n v="5"/>
    <n v="-1"/>
    <n v="0"/>
    <s v="0495000000515"/>
    <x v="0"/>
    <d v="2015-01-12T00:00:00"/>
    <m/>
    <d v="2015-02-09T00:00:00"/>
    <d v="2015-01-14T00:00:00"/>
    <x v="0"/>
    <n v="3"/>
    <s v="JOSÉ MANUEL LADRON DE GUEVARA  GARIBAY"/>
    <s v="Calle: CUAUHTEMOC_x000a_Número Exterior: 16_x000a_Número Interior: _x000a_Colonia: Santa úrsula Xitla_x000a_País: MÉXICO_x000a_Entidad Federativa: DISTRITO FEDERAL_x000a_Delegación o Municipio: TLALPAN_x000a_Código Postal : 14420_x000a_Teléfono: 5554853820"/>
    <s v=" futwassa@hotmail.com"/>
    <s v="INFOMEX"/>
    <s v="Infromación completa, creación, decreto presidencialdel presidenteEcheverría por el cual fue creado mercado flores san fernando ,lospredios que fueron cedidos al colegio militar a cambio de la creación deeste mercado, la historia, organización, y toda documentación general yespecífica que competa al Mercado de flores San Fernando,"/>
    <m/>
    <x v="1"/>
    <m/>
    <d v="2015-01-12T00:00:00"/>
    <s v="UE/008/2015 DE 12 DE ENERO DE 2015"/>
    <s v="DG/DAHC/009/2015 DE 13 DE ENERO DE 2015"/>
    <s v="ENTREGA DE INFORMACIÓN EN MEDIO ELECTRÓNICO"/>
    <s v="SOLICITUD ELECTRONICA"/>
    <s v="RDA 0221/15 "/>
    <m/>
    <m/>
  </r>
  <r>
    <n v="6"/>
    <n v="-1"/>
    <n v="0"/>
    <s v="0495000000615"/>
    <x v="0"/>
    <d v="2015-01-14T00:00:00"/>
    <m/>
    <d v="2015-02-11T00:00:00"/>
    <d v="2015-01-30T00:00:00"/>
    <x v="0"/>
    <n v="13"/>
    <s v="ROBERTO CARLOS BARRIENTOS RUIZ"/>
    <s v="Calle: 2DA CERRADA DE SAN GABRIEL_x000a_Número Exterior: 111_x000a_Número Interior: _x000a_Colonia: San Miguel Coatlinchan_x000a_País: MÉXICO_x000a_Entidad Federativa: MÉXICO_x000a_Delegación o Municipio: TEXCOCO_x000a_Código Postal : 56250"/>
    <s v="rbarrientos.ruiz@hotmail.com"/>
    <s v="INFOMEX"/>
    <s v="¿Cuanto se ha gastado en preservacion de documentos por parte delarchivo general de la nacion durante el año 2014?, ¿Que presupuesto sele asigno al archivo general de la nacion desde el año 2010 hasta 2014 ycomo fue ejercido?, ¿Cual es la estructura organica del archivo generalde la nacion?"/>
    <m/>
    <x v="2"/>
    <m/>
    <d v="2015-01-14T00:00:00"/>
    <s v="UE/010/2015 DE 14 DE ENERO DE 2015"/>
    <s v="DG/DGAA/DA/069/2015 DE 22 DE ENERO DE 2015"/>
    <s v="ENTREGA DE INFORMACIÓN EN MEDIO ELECTRÓNICO"/>
    <s v="SOLICITUD ELECTRONICA"/>
    <m/>
    <m/>
    <m/>
  </r>
  <r>
    <n v="7"/>
    <n v="-1"/>
    <n v="0"/>
    <s v="0495000000715"/>
    <x v="0"/>
    <d v="2015-01-15T00:00:00"/>
    <m/>
    <d v="2015-02-12T00:00:00"/>
    <d v="2015-01-15T00:00:00"/>
    <x v="0"/>
    <n v="1"/>
    <s v="LAURA ALEJANDRA PÉREZ BERMÚDEZ "/>
    <s v="Calle: CAMINO A SAN MIGUEL_x000a_Número Exterior: 7_x000a_Número Interior: 35_x000a_Colonia: Nueva San Antonio_x000a_País: MÉXICO_x000a_Entidad Federativa: MÉXICO_x000a_Delegación o Municipio: CHALCO_x000a_Código Postal : 56605_x000a_Teléfono: 5520674530"/>
    <s v="ale.flirt79@hotmail.com"/>
    <s v="INFOMEX"/>
    <s v="CUANTO SE INVIERTE EN DESPORTISTA DESTACADOS DE MÉXICO ?"/>
    <m/>
    <x v="0"/>
    <m/>
    <d v="2015-01-15T00:00:00"/>
    <s v="UE/R/009/2015 DE 15 DE ENERO DE 2015"/>
    <s v="N/A"/>
    <s v="ENTREGA DE INFORMACIÓN EN MEDIO ELECTRÓNICO"/>
    <s v="SOLICITUD ELECTRONICA"/>
    <m/>
    <m/>
    <m/>
  </r>
  <r>
    <n v="8"/>
    <n v="-1"/>
    <n v="0"/>
    <s v="04950000815"/>
    <x v="0"/>
    <d v="2015-01-15T00:00:00"/>
    <m/>
    <d v="2015-02-12T00:00:00"/>
    <d v="2015-01-15T00:00:00"/>
    <x v="0"/>
    <n v="1"/>
    <s v="ALMA KAREN GUTIERREZ VALDEZ"/>
    <s v="Calle: CDA. CUAHUTEMOC_x000a_Número Exterior: 2_x000a_Número Interior: 2_x000a_Colonia: Cuajimalpa_x000a_País: MÉXICO_x000a_Entidad Federativa: DISTRITO FEDERAL_x000a_Delegación o Municipio: CUAJIMALPA DE MORELOS_x000a_Código Postal : 05000_x000a_Teléfono: 50198025"/>
    <s v="monkey0222@hotmail.com"/>
    <s v="INFOMEX"/>
    <s v="Quisiera saber cual es el salario presidencial en el ultimo sexenio ysalario de los diputados y senadores"/>
    <m/>
    <x v="0"/>
    <m/>
    <d v="2015-01-15T00:00:00"/>
    <s v="UE/R/010/2015 DE 15 DE ENERO DE 2015"/>
    <s v="N/A"/>
    <s v="ENTREGA DE INFORMACIÓN EN MEDIO ELECTRÓNICO"/>
    <s v="SOLICITUD ELECTRONICA"/>
    <m/>
    <m/>
    <m/>
  </r>
  <r>
    <n v="9"/>
    <n v="-1"/>
    <n v="0"/>
    <s v="0495000000915"/>
    <x v="0"/>
    <d v="2015-01-15T00:00:00"/>
    <m/>
    <d v="2015-02-12T00:00:00"/>
    <d v="2015-02-11T00:00:00"/>
    <x v="0"/>
    <n v="20"/>
    <s v="HECTOR TORRES GONZALEZ"/>
    <s v="Calle: MANGO_x000a_Número Exterior: 12_x000a_Número Interior: _x000a_Colonia: Jardines de San Mateo_x000a_País: MÉXICO_x000a_Entidad Federativa: MÉXICO_x000a_Delegación o Municipio: NAUCALPAN DE JUAREZ_x000a_Código Postal : 53240_x000a_Teléfono: 5553739729"/>
    <s v="hectorres1@prodigy.net.mx"/>
    <s v="INFOMEX"/>
    <s v="deseo conocer el expediente de Hector Torres Gonzalez, o sea miexpediente. tiene relación con la guerrilla , con la liga comunista 23de septiembre desde los 70. tambien el expediente de mi esposa Eufemiabelen Almanza villarreal"/>
    <m/>
    <x v="1"/>
    <m/>
    <d v="2015-01-15T00:00:00"/>
    <s v="UE/011/2015 DE 15 DE ENERO DE 2015"/>
    <s v="DG/DAHC/080/2015 DE 11 DE FEBRERO DE 2015"/>
    <s v="ENTREGA DE INFORMACIÓN EN MEDIO ELECTRÓNICO"/>
    <s v="SOLICITUD ELECTRONICA"/>
    <m/>
    <m/>
    <m/>
  </r>
  <r>
    <n v="10"/>
    <n v="-1"/>
    <n v="0"/>
    <s v="0495000001015"/>
    <x v="0"/>
    <d v="2015-01-19T00:00:00"/>
    <m/>
    <d v="2015-02-16T00:00:00"/>
    <d v="2015-01-30T00:00:00"/>
    <x v="0"/>
    <n v="10"/>
    <s v="JOSÉ RÚA"/>
    <s v="Calle: X_x000a_Número Exterior: 3_x000a_Número Interior: _x000a_Colonia: Barrio La Concepción_x000a_País: MÉXICO_x000a_Entidad Federativa: DISTRITO FEDERAL_x000a_Delegación o Municipio: COYOACAN_x000a_Código Postal : 04020"/>
    <s v="jos.rua.lajornada@hispavista.com"/>
    <s v="INFOMEX"/>
    <s v="Requiero copia electrónica de los contratos de edición de obraliteraria; copia electrónica de las licencias de uso concedidas con elmonto de lo cobrado; copia electrónica de las licencias de uso recibidascon el monto de lo pagado; copia electrónica de cualquier otro contratoo convenio celebrado por esa dependencia en materia de propiedadintelectual o que tengan por objeto la publicación de obras literariascon otras dependencias o con particulares; y copia electrónica de losdocumentos legales que avalen la publicación de obras del dominiopúblico. La información que pido debe corresponder al segundo semestredel 2013 y todo el 2014. Gracias por la debida atención dada."/>
    <m/>
    <x v="3"/>
    <m/>
    <d v="2015-01-19T00:00:00"/>
    <s v="UE/013/2015 DE 19 DE ENERO DE 2015"/>
    <s v="DAJ/011/2015 DE 26 DE ENERO DE 2015    ___________________ DPD/006/2015 DE 26 DE ENERO DE 2015"/>
    <s v="ENTREGA DE INFORMACIÓN EN MEDIO ELECTRÓNICO"/>
    <s v="SOLICITUD ELECTRONICA"/>
    <s v="N/A"/>
    <s v="N/A"/>
    <m/>
  </r>
  <r>
    <n v="11"/>
    <n v="-1"/>
    <n v="0"/>
    <s v="0495000001115"/>
    <x v="0"/>
    <d v="2015-01-19T00:00:00"/>
    <m/>
    <d v="2015-02-16T00:00:00"/>
    <d v="2015-01-19T00:00:00"/>
    <x v="0"/>
    <n v="1"/>
    <s v="MARIA ESTHER ROMERO HIDALGO"/>
    <s v="Calle: CERRADA BOSQUE DE BAMBUES_x000a_Número Exterior: MZ 16 L65_x000a_Número Interior: 201_x000a_Colonia: San Buenaventura_x000a_País: MÉXICO_x000a_Entidad Federativa: MÉXICO_x000a_Delegación o Municipio: IXTAPALUCA_x000a_Código Postal : 56536_x000a_Teléfono: 5559884182"/>
    <s v="rohe6657@dssat.gob.mx"/>
    <s v="INFOMEX"/>
    <s v="antigüedad cotización al issste"/>
    <m/>
    <x v="0"/>
    <m/>
    <d v="2015-01-19T00:00:00"/>
    <s v="UE/R/013/2015 DE 19 DE ENERO DE 2015"/>
    <s v="N/A"/>
    <s v="ENTREGA DE INFORMACIÓN EN MEDIO ELECTRÓNICO"/>
    <s v="SOLICITUD ELECTRONICA"/>
    <s v="N/A"/>
    <s v="N/A"/>
    <m/>
  </r>
  <r>
    <n v="12"/>
    <n v="-1"/>
    <n v="0"/>
    <s v="0495000001215"/>
    <x v="0"/>
    <d v="2015-01-19T00:00:00"/>
    <m/>
    <d v="2015-02-16T00:00:00"/>
    <d v="2015-02-10T00:00:00"/>
    <x v="0"/>
    <n v="17"/>
    <s v="MARIO VIRGILIO SANTIAGO JIMÉNEZ"/>
    <s v="Calle: RINCONADA MONEDAS EDIF. QUETZALES_x000a_Número Exterior: 0_x000a_Número Interior: 303_x000a_Colonia: Pedregal de Carrasco_x000a_País: MÉXICO_x000a_Entidad Federativa: DISTRITO FEDERAL_x000a_Delegación o Municipio: COYOACAN_x000a_Código Postal : 04700_x000a_Teléfono: 015556068582"/>
    <s v="mvsj.unam@gmail.com"/>
    <s v="INFOMEX"/>
    <s v="Solicito Versión Pública del expediente sobre Julio Meinvielle(sacerdote argentino) vinculado a la organización de &quot;LosTecos&quot; de Guadalajara en los años 60; la información estádepositada en Galería 1 del Archivo General de la Nación."/>
    <m/>
    <x v="1"/>
    <m/>
    <d v="2015-01-19T00:00:00"/>
    <s v="UE/014/2015 DE 19 DE ENERO DE 2015"/>
    <s v="DG/DAHC/076/2015 DE 9 DE FEBRERO DE 2015"/>
    <s v="ENTREGA DE INFORMACIÓN EN MEDIO ELECTRÓNICO"/>
    <s v="SOLICITUD ELECTRONICA"/>
    <s v="N/A"/>
    <s v="N/A"/>
    <m/>
  </r>
  <r>
    <n v="13"/>
    <n v="-1"/>
    <n v="0"/>
    <s v="0495000001315"/>
    <x v="0"/>
    <d v="2015-01-19T00:00:00"/>
    <m/>
    <d v="2015-02-16T00:00:00"/>
    <d v="2015-01-29T00:00:00"/>
    <x v="0"/>
    <n v="9"/>
    <s v="MARIO VIRGILIO SANTIAGO JIMÉNEZ"/>
    <s v="Calle: RINCONADA MONEDAS EDIF. QUETZALES_x000a_Número Exterior: 0_x000a_Número Interior: 303_x000a_Colonia: Pedregal de Carrasco_x000a_País: MÉXICO_x000a_Entidad Federativa: DISTRITO FEDERAL_x000a_Delegación o Municipio: COYOACAN_x000a_Código Postal : 04700_x000a_Teléfono: 015556068582"/>
    <s v="mvsj.unam@gmail.com"/>
    <s v="INFOMEX"/>
    <s v="Solicito Versión Pública de la información sobre la organización Tacuara(de Argentina) vinculada con los grupos mexicanos &quot;Los Tecos&quot;de Guadalajara y &quot;El Yunque&quot; en los años 50 y 60. Lainformación está depositada en la Galería 1 del Archivo General de la Nación."/>
    <m/>
    <x v="1"/>
    <m/>
    <d v="2015-01-19T00:00:00"/>
    <s v="UE/015/2015 DE 19 DE ENERO DE 2015"/>
    <s v="DG/DAHC/039/2015 DE 23 DE ENERO DE 2015"/>
    <s v="ENTREGA DE INFORMACIÓN EN MEDIO ELECTRÓNICO"/>
    <s v="SOLICITUD ELECTRONICA"/>
    <s v="N/A"/>
    <s v="N/A"/>
    <m/>
  </r>
  <r>
    <n v="14"/>
    <n v="-1"/>
    <n v="0"/>
    <s v="0495000001415"/>
    <x v="0"/>
    <d v="2015-01-19T00:00:00"/>
    <m/>
    <d v="2015-02-16T00:00:00"/>
    <d v="2015-01-20T00:00:00"/>
    <x v="0"/>
    <n v="2"/>
    <s v="JOSE JAVIER ARENAS SERVIN "/>
    <s v="Calle: CLUB AMERICA_x000a_Número Exterior: 45_x000a_Número Interior: _x000a_Colonia: Villa Coapa_x000a_País: MÉXICO_x000a_Entidad Federativa: DISTRITO FEDERAL_x000a_Delegación o Municipio: TLALPAN_x000a_Código Postal : 14390"/>
    <s v="javierlarenasservin@hotmail.com"/>
    <s v="INFOMEX"/>
    <s v="solicito me pudieren proporcionar la dirección, o algún medio decontacto para localizar al Ex Gobernador de Hidalgo, Lic. Manuel AngelNuñez Soto"/>
    <m/>
    <x v="0"/>
    <m/>
    <d v="2015-01-20T00:00:00"/>
    <s v="UE/R/014/2015 DE 20 DE ENERO DE 2015"/>
    <s v="N/A"/>
    <s v="ENTREGA DE INFORMACIÓN EN MEDIO ELECTRÓNICO"/>
    <s v="SOLICITUD ELECTRONICA"/>
    <s v="N/A"/>
    <s v="N/A"/>
    <m/>
  </r>
  <r>
    <n v="15"/>
    <n v="-1"/>
    <n v="0"/>
    <s v="0495000001515"/>
    <x v="0"/>
    <d v="2015-01-20T00:00:00"/>
    <m/>
    <d v="2015-02-17T00:00:00"/>
    <d v="2015-01-21T00:00:00"/>
    <x v="0"/>
    <n v="2"/>
    <s v="EDUARDO ELEFTERIU ZONCA"/>
    <s v="Calle: ARQUIMEDES_x000a_Número Exterior: 214_x000a_Número Interior: 407_x000a_Colonia: Polanco IV Sección_x000a_País: MÉXICO_x000a_Entidad Federativa: DISTRITO FEDERAL_x000a_Delegación o Municipio: MIGUEL HIDALGO_x000a_Código Postal : 11550_x000a_Teléfono: 5546336636"/>
    <s v="eduardo@elefteriu.com"/>
    <s v="INFOMEX"/>
    <s v="Estadisticas de Importacion y Exportacion y venta interna de Cigarrillosy Tabaco en Mexico todos los origenes y destinos"/>
    <m/>
    <x v="0"/>
    <m/>
    <d v="2015-01-21T00:00:00"/>
    <s v="UE/R/015/2015 DE 21 DE ENERO DE 2015"/>
    <s v="N/A"/>
    <s v="ENTREGA DE INFORMACIÓN EN MEDIO ELECTRÓNICO"/>
    <s v="SOLICITUD ELECTRONICA"/>
    <s v="N/A"/>
    <s v="N/A"/>
    <m/>
  </r>
  <r>
    <n v="16"/>
    <n v="-1"/>
    <n v="0"/>
    <s v="0495000001615"/>
    <x v="0"/>
    <d v="2015-01-21T00:00:00"/>
    <m/>
    <d v="2015-02-18T00:00:00"/>
    <d v="2015-01-29T00:00:00"/>
    <x v="0"/>
    <n v="7"/>
    <s v="ANTONIO DÍAZ VILLEGAS"/>
    <s v="Calle: TULUM_x000a_Número Exterior: MZ.94_x000a_Número Interior: LOTE 2_x000a_Colonia: Lomas de Padierna_x000a_País: MÉXICO_x000a_Entidad Federativa: DISTRITO FEDERAL_x000a_Delegación o Municipio: TLALPAN_x000a_Código Postal : 14240_x000a_Teléfono: 5556311084"/>
    <s v="adicha9@yahoo.com.mx"/>
    <s v="INFOMEX"/>
    <s v="Solicito la fecha en que se publicó el decreto que deroga el artículo185 de la Ley del ISSSTE, que a la letra diece: &quot;Decreto por el quese deroga el artículo 185 de la Ley del Instituto de Seguridad yServicios Sociales de los Trabajadores del Estado&quot;. &quot;Único. Sederoga el artículo 185 de la Ley del Instituto de Seguridad y ServiciosSociales de los Trabajadores del Estado, para quedar como sigue&quot;:&quot;Artículo 185. Se deroga&quot;. &quot;Transitorio. Único. Elpresente decreto entrará en vigor el día siguiente al de su publicaciónen el Diario Oficial de la Federación&quot;."/>
    <m/>
    <x v="1"/>
    <m/>
    <d v="2015-01-21T00:00:00"/>
    <s v="UE/016/2015 DE 21 DE ENERO DE 2015"/>
    <s v="DG/DAHC/035/2015 DE 26 DE ENERO DE 2015"/>
    <s v="ENTREGA DE INFORMACIÓN EN MEDIO ELECTRÓNICO"/>
    <s v="SOLICITUD ELECTRONICA"/>
    <s v="N/A"/>
    <s v="N/A"/>
    <m/>
  </r>
  <r>
    <n v="17"/>
    <n v="-1"/>
    <n v="0"/>
    <s v="0495000001715"/>
    <x v="0"/>
    <d v="2015-01-21T00:00:00"/>
    <m/>
    <d v="2015-02-18T00:00:00"/>
    <d v="2015-01-29T00:00:00"/>
    <x v="0"/>
    <n v="7"/>
    <s v="CECILIA CORPUS"/>
    <s v="Calle: PINOS                                                                                                                            Número Exterior: 17_x000a_Número Interior: _x000a_Colonia: Buenos Aires Norte_x000a_País: MÉXICO_x000a_Entidad Federativa: BAJA CALIFORNIA_x000a_Delegación o Municipio: TIJUANA_x000a_Código Postal : 22200"/>
    <s v="namremis@gmail.com"/>
    <s v="INFOMEX"/>
    <s v="Proporcionar los documentos en donde se especifiquen las razones quemotivaron la creación de la Puerta México zona de Las Conchas en elPuerto Fronterizo de Tijuana, Baja California."/>
    <m/>
    <x v="1"/>
    <m/>
    <d v="2015-01-21T00:00:00"/>
    <s v="UE/017/2015 DE 21 DE ENERO DE 2015"/>
    <s v="DG/DAHC/036/2015 DE 26 DE ENERO DE 2015"/>
    <s v="ENTREGA DE INFORMACIÓN EN MEDIO ELECTRÓNICO"/>
    <s v="SOLICITUD ELECTRONICA"/>
    <s v="N/A"/>
    <s v="N/A"/>
    <m/>
  </r>
  <r>
    <n v="18"/>
    <n v="-1"/>
    <n v="0"/>
    <s v="0495000001815"/>
    <x v="0"/>
    <d v="2015-01-22T00:00:00"/>
    <m/>
    <d v="2015-02-19T00:00:00"/>
    <d v="2015-02-20T00:00:00"/>
    <x v="0"/>
    <n v="22"/>
    <s v="MAIDELIN PÉREZ"/>
    <s v="Calle: AND. FRAMBUEZA_x000a_Número Exterior: 3_x000a_Número Interior: 10_x000a_Colonia: La Planta_x000a_País: MÉXICO_x000a_Entidad Federativa: DISTRITO FEDERAL_x000a_Delegación o Municipio: IZTAPALAPA_x000a_Código Postal : 09960"/>
    <s v="mayfer_168@hotmail.com"/>
    <s v="INFOMEX"/>
    <s v="FSolicito la versión publica referente a el Frente Sandinista deliberación Nacional. (FSLN) Parte 2,3 y 4; Fecha 28 de Septiembre de1978 a 1979"/>
    <m/>
    <x v="1"/>
    <m/>
    <d v="2015-01-22T00:00:00"/>
    <s v="UE/019/2015 DE 22 DE ENERO DE 2015"/>
    <s v="DG/DAHC/079/2015 DE 10 DE FEBRERO DE 2015"/>
    <s v="ENTREGA DE INFORMACIÓN EN MEDIO ELECTRÓNICO"/>
    <s v="SOLICITUD ELECTRONICA"/>
    <s v="N/A"/>
    <s v="N/A"/>
    <m/>
  </r>
  <r>
    <n v="19"/>
    <n v="-1"/>
    <n v="0"/>
    <s v="0495000001915"/>
    <x v="0"/>
    <d v="2015-01-22T00:00:00"/>
    <m/>
    <d v="2015-02-19T00:00:00"/>
    <d v="2015-01-27T00:00:00"/>
    <x v="0"/>
    <n v="4"/>
    <s v="MARIANA SUAREZ "/>
    <s v="Calle: ESCOCIA_x000a_Número Exterior: 17_x000a_Número Interior: _x000a_Colonia: Del Valle Centro_x000a_País: MÉXICO_x000a_Entidad Federativa: DISTRITO FEDERAL_x000a_Delegación o Municipio: BENITO JUAREZ_x000a_Código Postal : 03100"/>
    <s v="maryan.suarez08@gmail.com"/>
    <s v="INFOMEX"/>
    <s v="QUE NECESITO PARA SACAR UNA COPIA DE LA ESCRITURA DEL TERRENO EN EL CUALCONSTRUYERON EL EDIFICIO DONDE VIVO, DEBIDO A QUE LA TESORERIA ME LOPIDE PARA PODER SACAR MI CUENTA PREDIAL"/>
    <m/>
    <x v="0"/>
    <m/>
    <d v="2015-01-23T00:00:00"/>
    <s v="UE/R/018/2015 DE 23 DE ENERO DE 2015"/>
    <s v="N/A"/>
    <s v="ENTREGA DE INFORMACIÓN EN MEDIO ELECTRÓNICO"/>
    <s v="SOLICITUD ELECTRONICA"/>
    <s v="N/A"/>
    <s v="N/A"/>
    <m/>
  </r>
  <r>
    <n v="20"/>
    <n v="-1"/>
    <n v="0"/>
    <s v="0495000002015"/>
    <x v="0"/>
    <d v="2015-01-22T00:00:00"/>
    <m/>
    <d v="2015-02-19T00:00:00"/>
    <d v="2015-01-27T00:00:00"/>
    <x v="0"/>
    <n v="4"/>
    <s v="AMAIRANI GONZALEZ HERNANDEZ"/>
    <s v="Calle: HIGUERILLA_x000a_Número Exterior: 2_x000a_Número Interior: 6_x000a_Colonia: Las Vegas_x000a_País: MÉXICO_x000a_Entidad Federativa: MÉXICO_x000a_Delegación o Municipio: TEXCOCO_x000a_Código Postal : 56150"/>
    <s v="N/A"/>
    <s v="INFOMEX"/>
    <s v="documentos oficiales"/>
    <m/>
    <x v="0"/>
    <m/>
    <d v="2015-01-23T00:00:00"/>
    <s v="UE/R/019/2015 DE 23 DE ENERO DE 2015"/>
    <s v="N/A"/>
    <s v="ENTREGA DE INFORMACIÓN EN MEDIO ELECTRÓNICO"/>
    <s v="SOLICITUD ELECTRONICA"/>
    <s v="N/A"/>
    <s v="N/A"/>
    <m/>
  </r>
  <r>
    <n v="21"/>
    <n v="-1"/>
    <n v="0"/>
    <s v="0495000002115"/>
    <x v="0"/>
    <d v="2015-01-22T00:00:00"/>
    <m/>
    <d v="2015-02-19T00:00:00"/>
    <d v="2015-01-27T00:00:00"/>
    <x v="0"/>
    <n v="4"/>
    <s v="ERIKA RODRIGUEZ"/>
    <s v="Calle: BOSQUES DE PANAMA_x000a_Número Exterior: 71 A_x000a_Número Interior: _x000a_Colonia: Bosques de Aragón_x000a_País: MÉXICO_x000a_Entidad Federativa: MÉXICO_x000a_Delegación o Municipio: NEZAHUALCOYOTL_x000a_Código Postal : 57170"/>
    <s v="e_rodriguez004@yahoo.com.mx"/>
    <s v="INFOMEX"/>
    <s v="YO ENTIENDO QUE CUANDO UNA EMPRESA SE CREA SE REALIZA UN ACTACONSTITUTIVA DE DICHA EMPRESA; POR LO TANTO SILICITO EL NUMERO DE ACTACON QUE FUE CREADA LA EMPRESA &quot;PROMOTORA HABITACIONAL SAN JUAN DEARAGON, SA DE CV&quot;, ESTA ES UNA EMPRESA INMOBILIARIA, QUIEN TUVO ASU CARGO LA CONSTRUCCION DE LAS CASAS EN LA COLONIA BOSQUES DE ARAGONPOR LOS AÑOS 70'S. EN ESA ACTA DEBEN DE VENIR DATOS COMO SU DIRECCIÓN YQUIEN ES EL REPRESENTANTE LEGAL DE LA EMPRESA, POR SER UNA PERSONAMORAL. DATOS QUE TAMBIEN SOLICITO POR FAVOR. GENERALMENTE LAS ACTASCONSTITUTIVAS SE DAN POR 99 AÑOS, PERO SI SUCEDE ALGO SE PUEDE EXTINGUIRESA EMPRESA, EN CASO DE QUE YA HAYA DESAPARECIDO, SOLICITO EL NUMERO DEACTA QUE EXTINGUIO DICHA EMPRESA. SEGUN YO TODO ESAS TRAMITES SON HECHOSANTE NOTARIO PÚBLICO Y SE MANDAN COPIAS A UNA SERIE DE INSTITUCIONESPARA EL ARCHIVO DE SU EXPEDIENTE."/>
    <m/>
    <x v="0"/>
    <m/>
    <d v="2015-01-23T00:00:00"/>
    <s v="UE/R/020/2015 DE 23 DE ENERO DE 2015"/>
    <s v="N/A"/>
    <s v="ENTREGA DE INFORMACIÓN EN MEDIO ELECTRÓNICO"/>
    <s v="SOLICITUD ELECTRONICA"/>
    <s v="N/A"/>
    <s v="N/A"/>
    <m/>
  </r>
  <r>
    <n v="22"/>
    <n v="-1"/>
    <n v="0"/>
    <s v="0495000002215"/>
    <x v="0"/>
    <d v="2015-01-22T00:00:00"/>
    <m/>
    <d v="2015-02-19T00:00:00"/>
    <d v="2015-01-27T00:00:00"/>
    <x v="0"/>
    <n v="4"/>
    <s v="ERIKA RODRIGUEZ"/>
    <s v="Calle: BOSQUES DE PANAMA_x000a_Número Exterior: 71 A_x000a_Número Interior: _x000a_Colonia: Bosques de Aragón_x000a_País: MÉXICO_x000a_Entidad Federativa: MÉXICO_x000a_Delegación o Municipio: NEZAHUALCOYOTL_x000a_Código Postal : 57170"/>
    <s v="e_rodriguez004@yahoo.com.mx"/>
    <s v="INFOMEX"/>
    <s v="deseo saber si existe acta de matrimonio y el numero de dicha acta delSr. Cesar ruiz puente. curpRUPC680521HDFZNS05, CLAVE DE ELECTORRZPNCS68052109H103, ASI COMO BIENES INMUEBLES REGISTRADOS A SU NOMBRE"/>
    <m/>
    <x v="0"/>
    <m/>
    <d v="2015-01-23T00:00:00"/>
    <s v="UE/R/021/2015 DE 23 DE ENERO DE 2015"/>
    <s v="N/A"/>
    <s v="ENTREGA DE INFORMACIÓN EN MEDIO ELECTRÓNICO"/>
    <s v="SOLICITUD ELECTRONICA"/>
    <s v="N/A"/>
    <s v="N/A"/>
    <m/>
  </r>
  <r>
    <n v="23"/>
    <n v="-1"/>
    <n v="0"/>
    <s v="0495000002315"/>
    <x v="0"/>
    <d v="2015-01-22T00:00:00"/>
    <m/>
    <d v="2015-02-19T00:00:00"/>
    <d v="2015-02-04T00:00:00"/>
    <x v="0"/>
    <n v="10"/>
    <s v="MARIO VIRGILIO SANTIAGO JIMÉNEZ"/>
    <s v="Calle: RINCONADA MONEDAS EDIF. QUETZALES_x000a_Número Exterior: 0_x000a_Número Interior: 303_x000a_Colonia: Pedregal de Carrasco_x000a_País: MÉXICO_x000a_Entidad Federativa: DISTRITO FEDERAL_x000a_Delegación o Municipio: COYOACAN_x000a_Código Postal : 04700_x000a_Teléfono: 015556068582"/>
    <s v="mvsj.unam@gmail.com"/>
    <s v="INFOMEX"/>
    <s v="Por este medio solicito la &quot;versión pública&quot; del expedientesobre la organización Movimiento de Integración Católica (MICOS) conpresencia en el Estado de Sonora entre los años 50 y 70. Dicho grupoestaba relacionado con los Tecos de Guadalajara y la Iglesia católica,operaba en el ámbito estudiantil. La información se encuentra en laGalería 1 del Archivo General de la Nación."/>
    <m/>
    <x v="1"/>
    <m/>
    <d v="2015-01-23T00:00:00"/>
    <s v="UE/020/2015 DE 23 DE ENERO DE 2015"/>
    <s v="DG/DAHC/055/2015 DE 3 DE FEBRERO DE 2015"/>
    <s v="ENTREGA DE INFORMACIÓN EN MEDIO ELECTRÓNICO"/>
    <s v="SOLICITUD ELECTRONICA"/>
    <s v="N/A"/>
    <s v="N/A"/>
    <m/>
  </r>
  <r>
    <n v="24"/>
    <n v="-1"/>
    <n v="0"/>
    <s v="0495000002415"/>
    <x v="0"/>
    <d v="2015-01-22T00:00:00"/>
    <m/>
    <d v="2015-02-19T00:00:00"/>
    <d v="2015-02-20T00:00:00"/>
    <x v="0"/>
    <n v="22"/>
    <s v="MARIO VIRGILIO SANTIAGO JIMÉNEZ"/>
    <s v="Calle: RINCONADA MONEDAS EDIF. QUETZALES_x000a_Número Exterior: 0_x000a_Número Interior: 303_x000a_Colonia: Pedregal de Carrasco_x000a_País: MÉXICO_x000a_Entidad Federativa: DISTRITO FEDERAL_x000a_Delegación o Municipio: COYOACAN_x000a_Código Postal : 04700_x000a_Teléfono: 015556068582"/>
    <s v="mvsj.unam@gmail.com"/>
    <s v="INFOMEX"/>
    <s v="Por este medio solicito la &quot;versión pública&quot; del expedientesobre las organizaciones denominadas Frente Universitario Anticomunista(FUA) que operaron en las ciudades de Guadalajara, México y Puebla entrelos 40 y 70. Los grupos estaban relacionados con la Iglesia católica yse desenvolvían en el ámbito estudiantil. La información se encuentra enla Galería 1 del Archivo General de la Nación."/>
    <m/>
    <x v="1"/>
    <m/>
    <d v="2015-01-23T00:00:00"/>
    <s v="UE/021/2015 DE 23 DE ENERO DE 2015"/>
    <s v="DG/DAHC/095/2015 DE 18 DE FEBRERO DE 2015"/>
    <s v="ENTREGA DE INFORMACIÓN EN MEDIO ELECTRÓNICO"/>
    <s v="SOLICITUD ELECTRONICA"/>
    <s v="N/A"/>
    <s v="N/A"/>
    <m/>
  </r>
  <r>
    <n v="25"/>
    <n v="-1"/>
    <n v="0"/>
    <s v="0495000002515"/>
    <x v="0"/>
    <d v="2015-01-22T00:00:00"/>
    <m/>
    <d v="2015-02-19T00:00:00"/>
    <d v="2015-02-13T00:00:00"/>
    <x v="0"/>
    <n v="17"/>
    <s v="DENISSE DE JESÚS CEJUDO RAMOS"/>
    <s v="Calle: RINCONADA MONEDAS, EDIF. QUETZALES_x000a_Número Exterior: 0_x000a_Número Interior: 303_x000a_Colonia: Pedregal de Carrasco_x000a_País: MÉXICO_x000a_Entidad Federativa: DISTRITO FEDERAL_x000a_Delegación o Municipio: COYOACAN_x000a_Código Postal : 04700_x000a_Teléfono: 0445541412718"/>
    <s v="historiaconh@hotmail.com"/>
    <s v="INFOMEX"/>
    <s v="Por este medio solicito la &quot;versión pública&quot; del expedientedel ciudadano Armando Moreno Soto que participó en movimientos socialesde la Universidad de Sonora desde 1967 hasta 1991; estuvo recluido en lacárcel de Lecumberri; también tuvo actividades en la ciudad de Méxicocomo estudiante de la Universidad Autónoma Metropolitana. La informaciónse encuentra en la Galería 1 del Archivo General de la Nación."/>
    <m/>
    <x v="1"/>
    <m/>
    <d v="2015-01-23T00:00:00"/>
    <s v="UE/022/2015 DE 23 DE ENERO DE 2015"/>
    <s v="DG/DAHC/088/2015 DE 11 DE FEBRERO DE 2015"/>
    <s v="ENTREGA DE INFORMACIÓN EN MEDIO ELECTRÓNICO"/>
    <s v="SOLICITUD ELECTRONICA"/>
    <s v="N/A"/>
    <s v="N/A"/>
    <m/>
  </r>
  <r>
    <n v="26"/>
    <n v="-1"/>
    <n v="0"/>
    <s v="0495000002615"/>
    <x v="0"/>
    <d v="2015-01-23T00:00:00"/>
    <m/>
    <d v="2015-02-06T00:00:00"/>
    <d v="2015-01-27T00:00:00"/>
    <x v="0"/>
    <n v="3"/>
    <s v="ERIKA RODRIGUEZ"/>
    <s v="Calle: BOSQUES DE PANAMA_x000a_Número Exterior: 71 A_x000a_Número Interior: _x000a_Colonia: Bosques de Aragón_x000a_País: MÉXICO_x000a_Entidad Federativa: MÉXICO_x000a_Delegación o Municipio: NEZAHUALCOYOTL_x000a_Código Postal : 57170"/>
    <s v="e_rodriguez004@yahoo.com.mx"/>
    <s v="INFOMEX"/>
    <s v="QUIERO SABER SI SE ENCUENTRA ACTA DE MATRIMONIO REGISTRADA A NOMBRE DEVERONICA ADRIANA VIVEROS SIERRA (NUMERO DE ACTA DE MATRIMONIO Y BAJO QUEREGIMEN CONYUGAL)"/>
    <m/>
    <x v="0"/>
    <m/>
    <d v="2015-01-23T00:00:00"/>
    <s v="UE/R/022/2015 DE 23 DE ENERO DE 2015"/>
    <s v="N/A"/>
    <s v="ENTREGA DE INFORMACIÓN EN MEDIO ELECTRÓNICO"/>
    <s v="SOLICITUD ELECTRONICA"/>
    <s v="N/A"/>
    <s v="N/A"/>
    <m/>
  </r>
  <r>
    <n v="27"/>
    <n v="-1"/>
    <n v="0"/>
    <s v="0495000002715"/>
    <x v="0"/>
    <d v="2015-01-23T00:00:00"/>
    <m/>
    <d v="2015-02-20T00:00:00"/>
    <d v="2015-02-23T00:00:00"/>
    <x v="0"/>
    <n v="22"/>
    <s v="ELSA DOMINGUEZ"/>
    <s v="Calle: XOLA_x000a_Número Exterior: 535_x000a_Número Interior: _x000a_Colonia: Del Valle Centro_x000a_País: MÉXICO_x000a_Entidad Federativa: DISTRITO FEDERAL_x000a_Delegación o Municipio: BENITO JUAREZ_x000a_Código Postal : 03100"/>
    <s v="ginruiz@gmail.com"/>
    <s v="INFOMEX"/>
    <s v="Cantidad total de archivos solicitados para consulta en los últimos tresaños 2012-2014 (necesito información detallada por mes y año); quegalería tiene más demanda en solicitud de archivos así como la que menosconsultan."/>
    <m/>
    <x v="1"/>
    <m/>
    <d v="2015-01-26T00:00:00"/>
    <s v="UE/023/2015 DE 26 DE ENERO DE 2015"/>
    <s v="DG/DAHC/106/2015 DE 23 DE FEBRERO DE 2015"/>
    <s v="ENTREGA DE INFORMACIÓN EN MEDIO ELECTRÓNICO"/>
    <s v="SOLICITUD ELECTRONICA"/>
    <s v="N/A"/>
    <s v="N/A"/>
    <m/>
  </r>
  <r>
    <n v="28"/>
    <n v="-1"/>
    <n v="0"/>
    <s v="0495000002815"/>
    <x v="0"/>
    <d v="2015-01-26T00:00:00"/>
    <m/>
    <d v="2015-02-23T00:00:00"/>
    <d v="2015-01-27T00:00:00"/>
    <x v="0"/>
    <n v="2"/>
    <s v="LAURA ESTEFANIA DAZA MORALES"/>
    <s v="Calle: SOR JUANA INES DE LA CRUZ_x000a_Número Exterior: 109_x000a_Número Interior: 126_x000a_Colonia: Metropolitana 3a Secc_x000a_País: MÉXICO_x000a_Entidad Federativa: MÉXICO_x000a_Delegación o Municipio: NEZAHUALCOYOTL_x000a_Código Postal : 57750_x000a_Teléfono: 5514707214"/>
    <s v="e.daza.mo@hotmail.com"/>
    <s v="INFOMEX"/>
    <s v="saber cuanto gana el gobernador del estado de México el señor EruvielÁvila Villegas"/>
    <m/>
    <x v="0"/>
    <m/>
    <d v="2015-01-26T00:00:00"/>
    <s v="UE/R/023/2015 DE 26 DE ENERO DE 2015"/>
    <s v="N/A"/>
    <s v="ENTREGA DE INFORMACIÓN EN MEDIO ELECTRÓNICO"/>
    <s v="SOLICITUD ELECTRONICA"/>
    <s v="N/A"/>
    <s v="N/A"/>
    <m/>
  </r>
  <r>
    <n v="29"/>
    <n v="-1"/>
    <n v="0"/>
    <s v="0495000002915"/>
    <x v="0"/>
    <d v="2015-01-26T00:00:00"/>
    <m/>
    <d v="2015-02-23T00:00:00"/>
    <d v="2015-01-27T00:00:00"/>
    <x v="0"/>
    <n v="2"/>
    <s v="ERASMO PICHARDO SEVERO"/>
    <s v="Calle: MARIANO AZUELA_x000a_Número Exterior: 292_x000a_Número Interior: G102_x000a_Colonia: Santa Maria La Ribera_x000a_País: MÉXICO_x000a_Entidad Federativa: DISTRITO FEDERAL_x000a_Delegación o Municipio: CUAUHTEMOC_x000a_Código Postal : 06400_x000a_Teléfono: 55411136"/>
    <s v="chucho.pichardo@yahoo.com.mx"/>
    <s v="INFOMEX"/>
    <s v="a cuanto haciende el gasto mensual del presidente Enrique Peña Nieto"/>
    <m/>
    <x v="0"/>
    <m/>
    <d v="2015-01-26T00:00:00"/>
    <s v="UE/R/024/2015 DE 26 DE ENERO DE 2015"/>
    <s v="N/A"/>
    <s v="ENTREGA DE INFORMACIÓN EN MEDIO ELECTRÓNICO"/>
    <s v="SOLICITUD ELECTRONICA"/>
    <s v="N/A"/>
    <s v="N/A"/>
    <m/>
  </r>
  <r>
    <n v="30"/>
    <n v="-1"/>
    <n v="0"/>
    <s v="0495000003015"/>
    <x v="0"/>
    <d v="2015-01-26T00:00:00"/>
    <m/>
    <d v="2015-02-23T00:00:00"/>
    <d v="2015-01-29T00:00:00"/>
    <x v="0"/>
    <n v="4"/>
    <s v="ABRIL LANDEROS"/>
    <s v="Calle: SIERRA DE PAILA_x000a_Número Exterior: 632_x000a_Número Interior: _x000a_Colonia: Las Puentes Sect 5_x000a_País: MÉXICO_x000a_Entidad Federativa: NUEVO LEÓN_x000a_Delegación o Municipio: SAN NICOLAS DE LOS GARZA_x000a_Código Postal : 66460"/>
    <s v="abril_karenine@hotmail.com"/>
    <s v="INFOMEX"/>
    <s v="¿CÓMO PUEDO ACCEDER A LA INFORMACIÓN DE MI ARBOL GENEALOGICO? ¿CUAL ESEL PROCEDIMIENTO PARA SOLICITAR ESTA INFORMACIÓN? ¿CUAL ES EL COSTO Y ELTIEMPO DE ATENCION DE ESTE TRAMITE?"/>
    <m/>
    <x v="1"/>
    <m/>
    <d v="2015-01-26T00:00:00"/>
    <s v="UE/024/2015 DE 26 DE ENERO DE 2015"/>
    <s v="DG/DAHC/046/2015 DE 27 DE ENERO DE 2015"/>
    <s v="ENTREGA DE INFORMACIÓN EN MEDIO ELECTRÓNICO"/>
    <s v="SOLICITUD ELECTRONICA"/>
    <s v="N/A"/>
    <s v="N/A"/>
    <m/>
  </r>
  <r>
    <n v="31"/>
    <n v="-1"/>
    <n v="0"/>
    <s v="0495000003115"/>
    <x v="0"/>
    <d v="2015-01-26T00:00:00"/>
    <m/>
    <d v="2015-02-23T00:00:00"/>
    <d v="2015-01-30T00:00:00"/>
    <x v="0"/>
    <n v="5"/>
    <s v="AGENCIA NOTICIOSA DEL CENTRO / RODOLFO FRANCO"/>
    <s v="Calle: RÍO RÍNH_x000a_Número Exterior: 223_x000a_Número Interior: _x000a_Colonia: Colinas del Rio_x000a_País: MÉXICO_x000a_Entidad Federativa: AGUASCALIENTES_x000a_Delegación o Municipio: AGUASCALIENTES_x000a_Código Postal : 20010_x000a_Teléfono: 449-994-27-29"/>
    <s v="agencianoticiosadelcentro@yahoo.com.mx"/>
    <s v="INFOMEX"/>
    <s v="Deseo conocer si existen archivos que puedan ser consultados, sobreatentados o eventos de agresión al Presidente de la República, desde quela época Porfiriana a la fecha. De ser así manifestar si por este mediolos puedo recibir o dónde los puedo consultar y si tiene costo alguno."/>
    <m/>
    <x v="1"/>
    <m/>
    <d v="2015-01-26T00:00:00"/>
    <s v="UE/025/2015 DE 26 DE ENERO DE 2015"/>
    <s v="DG/DAHC/047/2015 DE 27 DE ENERO DE 2015"/>
    <s v="ENTREGA DE INFORMACIÓN EN MEDIO ELECTRÓNICO"/>
    <s v="SOLICITUD ELECTRONICA"/>
    <s v="N/A"/>
    <s v="N/A"/>
    <m/>
  </r>
  <r>
    <n v="32"/>
    <n v="-1"/>
    <n v="0"/>
    <s v="0495000003215"/>
    <x v="0"/>
    <d v="2015-01-26T00:00:00"/>
    <m/>
    <d v="2015-02-23T00:00:00"/>
    <d v="2015-01-27T00:00:00"/>
    <x v="0"/>
    <n v="2"/>
    <s v="ANAHIELY MARTINEZ SANTIAGO"/>
    <s v="Calle: 5 DE MAYO_x000a_Número exterior: LOTE 12_x000a_Número interior: MANZANA 16_x000a_Colonia: Montón Cuarteles_x000a_Entidad federativa: México_x000a_Delegación o municipio: HUIXQUILUCAN_x000a_Código postal: 52779_x000a_Teléfono: 5548761182"/>
    <s v="anahielymartinez@gmail.com"/>
    <s v="INFOMEX"/>
    <s v="certificado de primaria"/>
    <m/>
    <x v="0"/>
    <m/>
    <d v="2015-01-26T00:00:00"/>
    <s v="UE/R/025/2015 DE 26 DE ENERO DE 2015"/>
    <s v="N/A"/>
    <s v="ENTREGA DE INFORMACIÓN EN MEDIO ELECTRÓNICO"/>
    <s v="SOLICITUD ELECTRONICA"/>
    <s v="N/A"/>
    <s v="N/A"/>
    <m/>
  </r>
  <r>
    <n v="33"/>
    <n v="-1"/>
    <n v="0"/>
    <s v="0495000003315"/>
    <x v="0"/>
    <d v="2015-01-26T00:00:00"/>
    <m/>
    <d v="2015-02-23T00:00:00"/>
    <d v="2015-02-09T00:00:00"/>
    <x v="0"/>
    <n v="11"/>
    <s v="ROSA MARIA RAMIREZ GARCIA"/>
    <s v="Calle: JUAN ALVAREZ_x000a_Número Exterior: 42_x000a_Número Interior: _x000a_Colonia: San Juan Ixhuatepec_x000a_País: MÉXICO_x000a_Entidad Federativa: MÉXICO_x000a_Delegación o Municipio: TLALNEPANTLA DE BAZ_x000a_Código Postal : 54180_x000a_Teléfono: 55 29 5541 12"/>
    <s v="rmrg1971@gmail.com"/>
    <s v="INFOMEX"/>
    <s v="Total del papel bond adquirido durante los ejercicios 2013 y 2014información que incluya: Unidad de medida, cantidad de unidades demedida compradas por ejercicio, precio unitario de la unidad de medida,descripción del producto que incluya el tamaño (carta/oficio) de papely el gramaje."/>
    <m/>
    <x v="2"/>
    <m/>
    <d v="2015-01-26T00:00:00"/>
    <s v="UE/026/2015 DE 26 DE ENERO DE 2015"/>
    <s v="DG/DGAA/DA/106/2015 DE 3 DE FEBRERO DE 2015"/>
    <s v="ENTREGA DE INFORMACIÓN EN MEDIO ELECTRÓNICO"/>
    <s v="SOLICITUD ELECTRONICA"/>
    <s v="N/A"/>
    <s v="N/A"/>
    <m/>
  </r>
  <r>
    <n v="34"/>
    <n v="-1"/>
    <n v="0"/>
    <s v="0495000003415"/>
    <x v="0"/>
    <d v="2015-01-26T00:00:00"/>
    <m/>
    <d v="2015-02-24T00:00:00"/>
    <d v="2015-02-13T00:00:00"/>
    <x v="0"/>
    <n v="15"/>
    <s v="MAURICIO ROMERO"/>
    <s v="Calle: NEGRA MODELO_x000a_Número Exterior: 144_x000a_Número Interior: _x000a_Colonia: Los Pastores_x000a_País: MÉXICO_x000a_Entidad Federativa: MÉXICO_x000a_Delegación o Municipio: NAUCALPAN DE JUAREZ_x000a_Código Postal : 53340"/>
    <s v="mauromero@comunidad.unam.mx"/>
    <s v="INFOMEX"/>
    <s v="Copias de todos los documentos que estén resguardados en las Galerías 1y 2 sobre el periodista Miguel Ángel Granados Chapa."/>
    <m/>
    <x v="1"/>
    <m/>
    <d v="2015-01-27T00:00:00"/>
    <s v="UE/027/2015 DE 27 DE ENERO DE 2015"/>
    <s v="DG/DAHC/085/2015 DE 11 DE FEBRERO DE 2015"/>
    <s v="ENTREGA DE INFORMACIÓN EN MEDIO ELECTRÓNICO"/>
    <s v="SOLICITUD ELECTRONICA"/>
    <s v="N/A"/>
    <s v="N/A"/>
    <m/>
  </r>
  <r>
    <n v="35"/>
    <n v="-1"/>
    <n v="0"/>
    <s v="0495000003515"/>
    <x v="0"/>
    <d v="2015-01-26T00:00:00"/>
    <m/>
    <d v="2015-02-24T00:00:00"/>
    <d v="2015-02-13T00:00:00"/>
    <x v="0"/>
    <n v="15"/>
    <s v="MAURICIO ROMERO"/>
    <s v="Calle: NEGRA MODELO_x000a_Número Exterior: 144_x000a_Número Interior: _x000a_Colonia: Los Pastores_x000a_País: MÉXICO_x000a_Entidad Federativa: MÉXICO_x000a_Delegación o Municipio: NAUCALPAN DE JUAREZ_x000a_Código Postal : 53340"/>
    <s v="mauromero@comunidad.unam.mx"/>
    <s v="INFOMEX"/>
    <s v="Copias de todos los documentos que estén resguardados en las Galerías 1y 2 sobre los toreros Manuel Martínez Ancira y Rodolfo Rodríguez,conocido como `El Pana´."/>
    <m/>
    <x v="1"/>
    <m/>
    <d v="2015-01-27T00:00:00"/>
    <s v="UE/028/2015 DE 27 DE ENERO DE 2015"/>
    <s v="DG/DAHC/086/2015 DE 11 DE FEBRERO DE 2015"/>
    <s v="ENTREGA DE INFORMACIÓN EN MEDIO ELECTRÓNICO"/>
    <s v="SOLICITUD ELECTRONICA"/>
    <s v="N/A"/>
    <s v="N/A"/>
    <m/>
  </r>
  <r>
    <n v="36"/>
    <n v="-1"/>
    <n v="0"/>
    <s v="0495000003615"/>
    <x v="0"/>
    <d v="2015-01-26T00:00:00"/>
    <m/>
    <d v="2015-02-24T00:00:00"/>
    <d v="2015-02-13T00:00:00"/>
    <x v="0"/>
    <n v="15"/>
    <s v="MAURICIO ROMERO"/>
    <s v="Calle: NEGRA MODELO_x000a_Número Exterior: 144_x000a_Número Interior: _x000a_Colonia: Los Pastores_x000a_País: MÉXICO_x000a_Entidad Federativa: MÉXICO_x000a_Delegación o Municipio: NAUCALPAN DE JUAREZ_x000a_Código Postal : 53340"/>
    <s v="mauromero@comunidad.unam.mx"/>
    <s v="INFOMEX"/>
    <s v="Copias de todos los documentos que estén resguardados en las Galerías 1y 2 sobre Rafael Herrerías Olea."/>
    <m/>
    <x v="1"/>
    <m/>
    <d v="2015-01-27T00:00:00"/>
    <s v="UE/029/2015 DE 27 DE ENERO DE 2015"/>
    <s v="DG/DAHC/087/2015 DE 11 DE FEBRERO DE 2015"/>
    <s v="ENTREGA DE INFORMACIÓN EN MEDIO ELECTRÓNICO"/>
    <s v="SOLICITUD ELECTRONICA"/>
    <s v="N/A"/>
    <s v="N/A"/>
    <m/>
  </r>
  <r>
    <n v="37"/>
    <n v="-1"/>
    <n v="0"/>
    <s v="0495000003715"/>
    <x v="0"/>
    <d v="2015-01-27T00:00:00"/>
    <m/>
    <d v="2015-02-25T00:00:00"/>
    <d v="2015-01-30T00:00:00"/>
    <x v="0"/>
    <n v="4"/>
    <s v="GUILLERMO RIVERA"/>
    <s v="Calle: ZARCO_x000a_Número Exterior: 32_x000a_Número Interior: _x000a_Colonia: Guerrero_x000a_País: MÉXICO_x000a_Entidad Federativa: DISTRITO FEDERAL_x000a_Delegación o Municipio: CUAUHTEMOC_x000a_Código Postal : 06300"/>
    <s v="guillermoriveravaz@gmail.com"/>
    <s v="INFOMEX"/>
    <s v="Solicito que se me entreguen copias del registro de los nombres de todaslas personas que ingresaron a las diferentes instalaciones de laResidencia Oficial de Los Pinos (desde trabajadores de la residenciahasta visitantes), así como la fecha específica de ingreso, de mayode1999 a diciembre de 1999. Es suficiente que en las copias se indiquenlos nombres. No requiero de datos personales. Solicité esta mismainformación a Presidencia y me respondió que es el Archivo General de laNación quien debe tenerla, pues tiene a su cargo la sección de archivospresidenciales, donde se guarda toda la documentación que se genera altérmino de cada sexenio."/>
    <m/>
    <x v="1"/>
    <m/>
    <d v="2015-01-27T00:00:00"/>
    <s v="UE/030/2015 DE 27 DE ENERO DE 2015"/>
    <s v="DG/DAHC/054/2015 DE 29 DE ENERO DE 2015"/>
    <s v="ENTREGA DE INFORMACIÓN EN MEDIO ELECTRÓNICO"/>
    <s v="SOLICITUD ELECTRONICA"/>
    <s v="N/A"/>
    <s v="N/A"/>
    <m/>
  </r>
  <r>
    <n v="38"/>
    <n v="-1"/>
    <n v="0"/>
    <s v="0495000003815"/>
    <x v="0"/>
    <d v="2015-01-27T00:00:00"/>
    <m/>
    <d v="2015-02-25T00:00:00"/>
    <d v="2015-01-30T00:00:00"/>
    <x v="0"/>
    <n v="4"/>
    <s v="AMAIRANI GONZALEZ HERNANDEZ"/>
    <s v="Calle: HIGUERILLA_x000a_Número Exterior: 2_x000a_Número Interior: 6_x000a_Colonia: Las Vegas_x000a_País: MÉXICO_x000a_Entidad Federativa: MÉXICO_x000a_Delegación o Municipio: TEXCOCO_x000a_Código Postal : 56150"/>
    <m/>
    <s v="INFOMEX"/>
    <s v="documentos oficiales"/>
    <m/>
    <x v="0"/>
    <m/>
    <d v="2015-01-30T00:00:00"/>
    <s v="UE/R/039/2015 DE 30 DE ENERO DE 2015"/>
    <s v="N/A"/>
    <s v="ENTREGA DE INFORMACIÓN EN MEDIO ELECTRÓNICO"/>
    <s v="SOLICITUD ELECTRONICA"/>
    <s v="N/A"/>
    <s v="N/A"/>
    <m/>
  </r>
  <r>
    <n v="39"/>
    <n v="-1"/>
    <n v="0"/>
    <s v="0495000003915"/>
    <x v="0"/>
    <d v="2015-01-27T00:00:00"/>
    <m/>
    <d v="2015-02-25T00:00:00"/>
    <d v="2015-01-30T00:00:00"/>
    <x v="0"/>
    <n v="4"/>
    <s v="EMMA IRAIS PALOMINO MORENO"/>
    <s v="Calle: FRANCISCO LUIS URQUIZO_x000a_Número Exterior: 2558_x000a_Número Interior: B_x000a_Colonia: Casas Grandes Infonavit 1a Secc_x000a_País: MÉXICO_x000a_Entidad Federativa: CHIHUAHUA_x000a_Delegación o Municipio: JUAREZ_x000a_Código Postal : 32600_x000a_Teléfono: 6566481610"/>
    <m/>
    <s v="INFOMEX"/>
    <s v="Sentencia recaída en el Amparo Directo 745/2012 de fecha 14 denoviembre de 2012 emitida por el Séptimo Tribunal Colegiado en MateriaAdministrativa del Primer Circuito (PODER JUDICIAL DE LA FEDERACIÓN)"/>
    <m/>
    <x v="0"/>
    <m/>
    <d v="2015-01-30T00:00:00"/>
    <s v="UE/R/036/2015 DE 30 DE ENERO DE 2015"/>
    <s v="N/A"/>
    <s v="ENTREGA DE INFORMACIÓN EN MEDIO ELECTRÓNICO"/>
    <s v="SOLICITUD ELECTRONICA"/>
    <s v="N/A"/>
    <s v="N/A"/>
    <m/>
  </r>
  <r>
    <n v="40"/>
    <n v="-1"/>
    <n v="0"/>
    <s v="0495000004015"/>
    <x v="0"/>
    <d v="2015-01-28T00:00:00"/>
    <m/>
    <d v="2015-02-26T00:00:00"/>
    <d v="2015-02-09T00:00:00"/>
    <x v="0"/>
    <n v="9"/>
    <s v="PAPEL DIGITAL / JUAN MARTINEZ PEREZ"/>
    <s v="Calle: JUAN AZUL_x000a_Número Exterior: 67_x000a_Número Interior: _x000a_Colonia: Merced Gómez_x000a_País: MÉXICO_x000a_Entidad Federativa:DISTRITO FEDERAL_x000a_Delegación o Municipio: BENITO JUAREZ_x000a_Código Postal : 03930"/>
    <s v="papeldigital15@gmail.com"/>
    <s v="INFOMEX"/>
    <s v="Se solicita conocer el lugar destinado al almacenaje del archivo deconcentración; asimismo si el espacio cuenta con servicio de seguridad,de ser así anexar contrato de servicio. Se solicita conocer si existecontratación de proveedores para la prestación de servicios en laimplementación de mejoras, mantenimiento, recolección, guardia, custodiay manejo de expedientes destinados al archivo de concentración,correspondientes a 2013 y 2014. De ser el caso, se solicitan loscontratos, montos y nombre de proveedores de dicho servicio, por locontrario se especifique el área responsable de llevar a cabo dichatarea."/>
    <m/>
    <x v="2"/>
    <m/>
    <d v="2015-01-27T00:00:00"/>
    <s v="UE/031/2015 DE 27 DE ENERO DE 2015"/>
    <s v="DG/DGAA/DA/105/2015 DE 4 DE FEBRERO DE 2015"/>
    <s v="ENTREGA DE INFORMACIÓN EN MEDIO ELECTRÓNICO"/>
    <s v="SOLICITUD ELECTRONICA"/>
    <s v="N/A"/>
    <s v="N/A"/>
    <m/>
  </r>
  <r>
    <n v="41"/>
    <n v="-1"/>
    <n v="0"/>
    <s v="0495000004115"/>
    <x v="0"/>
    <d v="2015-01-28T00:00:00"/>
    <m/>
    <d v="2015-02-26T00:00:00"/>
    <d v="2015-01-30T00:00:00"/>
    <x v="0"/>
    <n v="3"/>
    <s v="MAGALI CAMACHO"/>
    <s v="Calle: BATALLON DE SAN PATRICIO_x000a_Número Exterior: 109_x000a_Número Interior: _x000a_Colonia: Del Valle Sect Oriente_x000a_País: MÉXICO_x000a_Entidad Federativa: NUEVO LEÓN_x000a_Delegación o Municipio: SAN PEDRO GARZA GARCIA_x000a_Código Postal : 66269"/>
    <s v="mccamacho@chevez.com.mx"/>
    <s v="INFOMEX"/>
    <s v="Sentencia de amparo directo 544/2009 y Revisión fiscal 701/2009 ambos enel Noveno Tribunal Colegiado en Materia Administrativa del Primer Circuito."/>
    <m/>
    <x v="0"/>
    <m/>
    <d v="2015-01-28T00:00:00"/>
    <s v="UE/R/037/2015 DE 30 DE ENERO DE 2015"/>
    <s v="N/A"/>
    <s v="ENTREGA DE INFORMACIÓN EN MEDIO ELECTRÓNICO"/>
    <s v="SOLICITUD ELECTRONICA"/>
    <s v="N/A"/>
    <s v="N/A"/>
    <m/>
  </r>
  <r>
    <n v="42"/>
    <n v="-1"/>
    <n v="0"/>
    <s v="0495000004215"/>
    <x v="0"/>
    <d v="2015-01-28T00:00:00"/>
    <m/>
    <d v="2015-02-26T00:00:00"/>
    <d v="2015-02-26T00:00:00"/>
    <x v="0"/>
    <n v="22"/>
    <s v="JOSUÉ HUERTA LÓPEZ"/>
    <s v="Calle: SALVADOR NOVO_x000a_Número Exterior: 321_x000a_Número Interior: _x000a_Colonia: Ampliación San Pedro Xalpa_x000a_País: MÉXICO_x000a_Entidad Federativa: DISTRITO FEDERAL_x000a_Delegación o Municipio: AZCAPOTZALCO_x000a_Código Postal : 02719_x000a_Teléfono: 55 5676 31 09"/>
    <s v="huertalopezjosue@hotmail.com"/>
    <s v="INFOMEX"/>
    <s v="Antecedentes de la presente solicitud: En el sitio del AGN:http://www.agn.gob.mx/menuprincipal/serviciospublico/servicios/registro.html#requisitosse explica claramente cuáles son los requisitos para registrarse comoinvestigador. Sin embargo mi experiencia al momento de empezar con estetrámite y el posterior uso del archivo ha sido muy mala porque elpersonal es muy desesperado y no lleva al usuario primerizo de la manopara aprender el proceso de investigación. Creo que al personal del AGNse les hace muy obvia la operación del mismo, por tanto creen que paralos nuevos usuarios también debe ser obvio pero no lo es. Por tanto lessolicito lo siguiente: 1 Informe en qué área del Archivo General dela Nación debo de presentar todos los requisitos para obtener elregistro de investigador e indique los nombres de los funcionarios dedicha área a los que debo entregar estos requisitos. 2 Una vezregistrado como investigador del AGN ¿qué es lo que me deben entregar?Es decir: ¿ una carta que acredite como investigador del AGN, unacredencial que me acredite como investigador del AGN o qué otrodocumento? 3 Una vez registrado como investigador del AGN a qué áreadel AGN debo acudir para iniciar con mi investigación y a quéfuncionario le debo decir que soy un nuevo investigador y que me orientepara iniciar. 4. Indique lo más detalladamente posible qué otrosaspectos debe de contemplar un investigador primerizo del AGN porejemplo cómo buscar en el equipo de cómputo, si a caso hay que buscar enun catálogo físico o qué otros aspectos hay que tomar en cuenta.Saludos"/>
    <m/>
    <x v="1"/>
    <m/>
    <d v="2015-01-28T00:00:00"/>
    <s v="UE/032/2015 DE 28 DE ENERO DE 2015"/>
    <s v="DG/DAHC/104/2015 DE 20 DE FEBRERO DE 2015"/>
    <s v="ENTREGA DE INFORMACIÓN EN MEDIO ELECTRÓNICO"/>
    <s v="SOLICITUD ELECTRONICA"/>
    <s v="N/A"/>
    <s v="N/A"/>
    <m/>
  </r>
  <r>
    <n v="43"/>
    <n v="-1"/>
    <n v="0"/>
    <s v="0495000004315"/>
    <x v="0"/>
    <d v="2015-01-29T00:00:00"/>
    <m/>
    <d v="2015-02-27T00:00:00"/>
    <d v="2015-02-09T00:00:00"/>
    <x v="0"/>
    <n v="8"/>
    <s v="RAUL BRITO MOLINA"/>
    <s v="Calle: AV. ZARAGOZA_x000a_Número Exterior: 1401_x000a_Número Interior: PRIMER PISO_x000a_Colonia: Coatzacoalcos Centro_x000a_País: MÉXICO_x000a_Entidad Federativa: VERACRUZ_x000a_Delegación o Municipio: COATZACOALCOS_x000a_Código Postal : 96400_x000a_Teléfono: 019212148752"/>
    <s v="rabimo1@hotmail.com"/>
    <s v="INFOMEX"/>
    <s v="COPIA CERTIFICADA DEL PROYECTO DE LA OBRA DE AREA DE PROTECCIONCIRCUNDANTE DEL COMPLEJO INDUSTRIAL PAJARITOS QUE SIRVIO DEJUSTIFICACION PARA DECLARAR DE UTILIDAD PUBLICA LA EXPROPIACION DE 472HECTAREAS DEL EJIDO &quot;MUNDO NUEVO&quot; MUNICIPIO DE COATZACOALCOS,VERACRUZ, EN FAVOR DE PETROLEOS MEXICANOS PUBLICADO DICHO DECRETO EN ELDIARIO OFICIAL DE LA FEDERACION EL 25 DE ABRIL DE 1973 Y EL 31 DE MAYODE 1974"/>
    <m/>
    <x v="1"/>
    <m/>
    <d v="2015-01-30T00:00:00"/>
    <s v="UE/033/2015 DE 30 DE ENERO DE 2015"/>
    <s v="DG/DAHC/066/2015 DE 5 DE FEBRERO DE 2015"/>
    <s v="ENTREGA DE INFORMACIÓN EN MEDIO ELECTRÓNICO"/>
    <s v="SOLICITUD ELECTRONICA"/>
    <s v="N/A"/>
    <s v="N/A"/>
    <m/>
  </r>
  <r>
    <n v="44"/>
    <n v="-1"/>
    <n v="0"/>
    <s v="0495000004415"/>
    <x v="0"/>
    <d v="2015-01-29T00:00:00"/>
    <m/>
    <d v="2015-02-27T00:00:00"/>
    <d v="2015-02-09T00:00:00"/>
    <x v="0"/>
    <n v="8"/>
    <s v="RAUL BRITO MOLINA"/>
    <s v="Calle: AV. ZARAGOZA_x000a_Número Exterior: 1401_x000a_Número Interior: PRIMER PISO_x000a_Colonia: Coatzacoalcos Centro_x000a_País: MÉXICO_x000a_Entidad Federativa: VERACRUZ_x000a_Delegación o Municipio: COATZACOALCOS_x000a_Código Postal : 96400_x000a_Teléfono: 019212148752"/>
    <s v="rabimo1@hotmail.com"/>
    <s v="INFOMEX"/>
    <s v="COPIAS SIMPLES DEL EXPEDIENTE TECNICO Y ADMINISTRATIVO QUE SIRVIO DEBASE PARA EL DECRETO EN QUE SE EXPROPIO AL EJIDO &quot;MUNDONUEVO&quot;, DEL MUNICIPIO DE COATZACOALCOS, VERACRUZ 472 HECTAREAS.PUBLICADO EN EL DIARIO OFICIAL DE LA FEDERACION LOS DIAS 25 DE ABRIL DE1973 Y 31 DE MAYO DE 1974"/>
    <m/>
    <x v="1"/>
    <m/>
    <d v="2015-01-30T00:00:00"/>
    <s v="UE/034/2015 DE 30 DE ENERO DE 2015"/>
    <s v="DG/DAHC/067/2015 DE 5 DE FEBRERO DE 2015"/>
    <s v="ENTREGA DE INFORMACIÓN EN MEDIO ELECTRÓNICO"/>
    <s v="SOLICITUD ELECTRONICA"/>
    <s v="N/A"/>
    <s v="N/A"/>
    <m/>
  </r>
  <r>
    <n v="45"/>
    <n v="-1"/>
    <n v="0"/>
    <s v="0495000004515"/>
    <x v="0"/>
    <d v="2015-01-29T00:00:00"/>
    <m/>
    <d v="2015-02-27T00:00:00"/>
    <d v="2015-02-04T00:00:00"/>
    <x v="0"/>
    <n v="5"/>
    <s v="EMMANUEL PEREZ LOPEZ"/>
    <s v="Calle: 13 X 36 Y PROL MONTEJO_x000a_Número Exterior: 229_x000a_Número Interior: _x000a_Colonia: Campestre_x000a_País: MÉXICO_x000a_Entidad Federativa: YUCATÁN_x000a_Delegación o Municipio: MERIDA_x000a_Código Postal : 97120"/>
    <s v="lesp_mx@yahoo.com.mx"/>
    <s v="INFOMEX"/>
    <s v="Acta Constitutiva de la Sociedad Exportadora de Sal SA de CV"/>
    <m/>
    <x v="0"/>
    <m/>
    <d v="2015-02-04T00:00:00"/>
    <s v="UE/R/041/2015 DE 04 DE FEBRERO DE 2015"/>
    <s v="N/A"/>
    <s v="ENTREGA DE INFORMACIÓN EN MEDIO ELECTRÓNICO"/>
    <s v="SOLICITUD ELECTRONICA"/>
    <s v="N/A"/>
    <s v="N/A"/>
    <m/>
  </r>
  <r>
    <n v="46"/>
    <n v="-1"/>
    <n v="0"/>
    <s v="0495000004615"/>
    <x v="1"/>
    <d v="2015-02-03T00:00:00"/>
    <m/>
    <d v="2015-03-03T00:00:00"/>
    <d v="2015-02-04T00:00:00"/>
    <x v="0"/>
    <n v="2"/>
    <s v="JOSÉ MARTÍNEZ PEREA"/>
    <s v="Calle: CONDOMINIO EL LLANO_x000a_Número Exterior: 6_x000a_Número Interior: -_x000a_Colonia: Villas de San José_x000a_País: MÉXICO_x000a_Entidad Federativa: MÉXICO_x000a_Delegación o Municipio: TULTITLAN_x000a_Código Postal : 54910_x000a_Teléfono: (55)58670776"/>
    <s v="dark_thetiger_rogers@hotmail.com"/>
    <s v="INFOMEX"/>
    <s v="Tabla de presupuesto del Gobierno del Municipio de Tultitlán de Mariano Escobedo, Estado de México, de los años 2013 y 2014."/>
    <m/>
    <x v="0"/>
    <m/>
    <d v="2015-02-04T00:00:00"/>
    <s v="UE/R/043/2015 DE 04 DE FEBRERO DE 2015"/>
    <s v="N/A"/>
    <s v="ENTREGA DE INFORMACIÓN EN MEDIO ELECTRÓNICO"/>
    <s v="SOLICITUD ELECTRONICA"/>
    <s v="N/A"/>
    <s v="N/A"/>
    <m/>
  </r>
  <r>
    <n v="47"/>
    <n v="-1"/>
    <n v="0"/>
    <s v="0495000004715"/>
    <x v="1"/>
    <d v="2015-02-03T00:00:00"/>
    <m/>
    <d v="2015-03-03T00:00:00"/>
    <d v="2015-02-09T00:00:00"/>
    <x v="0"/>
    <n v="5"/>
    <s v="CECILIA SALVATIERRA BLACIO"/>
    <s v="Calle: 35TH AVENUE_x000a_Número Exterior: 76-15_x000a_Número Interior: 4M_x000a_Colonia: _x000a_País: ESTADOS UNIDOS_x000a_Entidad Federativa: NUEVA YORK_x000a_Delegación o Municipio: JACKSON HEIGHTS_x000a_Código Postal : 11372_x000a_Teléfono: 917-494-5817"/>
    <s v="cecisalvatierra@gmail.com"/>
    <s v="INFOMEX"/>
    <s v="Estoy investigando el Galeon de Manila y me gustaria consultar con los archivos de tal que el Archivo de la Nacion puedan tener."/>
    <m/>
    <x v="1"/>
    <m/>
    <d v="2015-02-04T00:00:00"/>
    <s v="UE/036/2015 DE 04 DE FEBRERO DE 2015"/>
    <s v="DG/DAHC/068/2015 DE 5 DE FEBRERO DE 2015"/>
    <s v="ENTREGA DE INFORMACIÓN EN MEDIO ELECTRÓNICO"/>
    <s v="SOLICITUD ELECTRONICA"/>
    <s v="N/A"/>
    <s v="N/A"/>
    <m/>
  </r>
  <r>
    <n v="48"/>
    <n v="-1"/>
    <n v="0"/>
    <s v="0495000004815"/>
    <x v="1"/>
    <d v="2015-02-04T00:00:00"/>
    <m/>
    <d v="2015-03-04T00:00:00"/>
    <d v="2015-02-09T00:00:00"/>
    <x v="0"/>
    <n v="4"/>
    <s v="SEBASTIAN BARRAGÁN "/>
    <s v="Calle: GARDENIAS_x000a_Número Exterior: 18_x000a_Número Interior: _x000a_Colonia: Izcalli Cuauhtémoc 2a Secc_x000a_País: MÉXICO_x000a_Entidad Federativa: MÉXICO_x000a_Delegación o Municipio: METEPEC_x000a_Código Postal : 52176"/>
    <s v="sebast.barragan@gmail.com"/>
    <s v="INFOMEX"/>
    <s v="Solicito conocer los materiales que tiene el archivo sobre William S. Burroughs y si puedo tener acceso a ellos mediante copia simple o visita."/>
    <m/>
    <x v="1"/>
    <m/>
    <d v="2015-02-04T00:00:00"/>
    <s v="UE/037/2015 DE 04 DE FEBRERO DE 2015"/>
    <s v="DG/DAHC/069/2015 DE 5 DE FEBRERO DE 2015"/>
    <s v="ENTREGA DE INFORMACIÓN EN MEDIO ELECTRÓNICO"/>
    <s v="SOLICITUD ELECTRONICA"/>
    <s v="N/A"/>
    <s v="N/A"/>
    <m/>
  </r>
  <r>
    <n v="49"/>
    <n v="-1"/>
    <n v="0"/>
    <s v="0495000004915"/>
    <x v="1"/>
    <d v="2015-02-04T00:00:00"/>
    <m/>
    <d v="2015-03-04T00:00:00"/>
    <d v="2015-02-09T00:00:00"/>
    <x v="0"/>
    <n v="4"/>
    <s v="SEBASTIAN BARRAGÁN "/>
    <s v="Calle: GARDENIAS_x000a_Número Exterior: 18_x000a_Número Interior: _x000a_Colonia: Izcalli Cuauhtémoc 2a Secc_x000a_País: MÉXICO_x000a_Entidad Federativa: MÉXICO_x000a_Delegación o Municipio: METEPEC_x000a_Código Postal : 52176"/>
    <s v="sebast.barragan@gmail.com"/>
    <s v="INFOMEX"/>
    <s v="Solicito si existe una lista de los presos que estuvieron en el penal de Lecumberri, por año y motivo"/>
    <m/>
    <x v="1"/>
    <m/>
    <d v="2015-02-04T00:00:00"/>
    <s v="UE/038/2015 DE 04 DE FEBRERO DE 2015"/>
    <s v="DG/DAHC/070/2015 DE 5 DE FEBRERO DE 2015"/>
    <s v="ENTREGA DE INFORMACIÓN EN MEDIO ELECTRÓNICO"/>
    <s v="SOLICITUD ELECTRONICA"/>
    <s v="N/A"/>
    <s v="N/A"/>
    <m/>
  </r>
  <r>
    <n v="50"/>
    <n v="-1"/>
    <n v="0"/>
    <s v="0495000005015"/>
    <x v="1"/>
    <d v="2015-02-04T00:00:00"/>
    <m/>
    <d v="2015-03-04T00:00:00"/>
    <d v="2015-02-09T00:00:00"/>
    <x v="0"/>
    <n v="4"/>
    <s v="SONIA MARTIN ARTEAGA"/>
    <s v="Calle: UXMAL_x000a_Número Exterior: 221_x000a_Número Interior: _x000a_Colonia: Narvarte Poniente_x000a_PaísMÉXICO_x000a_Entidad Federativa:DISTRITO FEDERAL_x000a_ Delegación o Municipio: BENITO JUAREZ_x000a_ código Postal : 03020"/>
    <s v="soniamartinart@hotmail.com"/>
    <s v="INFOMEX"/>
    <s v="Historial clínico de Homero Arteaga Zuñiga"/>
    <m/>
    <x v="0"/>
    <m/>
    <d v="2015-02-04T00:00:00"/>
    <s v="UE/R/051/2015 DE 9 DE FEBRERO DE 2015"/>
    <s v="N/A"/>
    <s v="ENTREGA DE INFORMACIÓN EN MEDIO ELECTRÓNICO"/>
    <s v="SOLICITUD ELECTRONICA"/>
    <s v="N/A"/>
    <s v="N/A"/>
    <m/>
  </r>
  <r>
    <n v="51"/>
    <n v="-1"/>
    <n v="0"/>
    <s v="0495000005115"/>
    <x v="1"/>
    <d v="2015-02-05T00:00:00"/>
    <m/>
    <d v="2015-03-05T00:00:00"/>
    <d v="2015-02-09T00:00:00"/>
    <x v="0"/>
    <n v="3"/>
    <s v="ANDRES ADLER SEGOVIA "/>
    <s v="Calle: PASEO DE LAS PALMAS_x000a_Número exterior: 751_x000a_Número interior: 1201_x000a_Colonia: Lomas de Chapultepec V Sección_x000a_Entidad federativa: Distrito Federal_x000a_Delegación o municipio: MIGUEL HIDALGO_x000a_Código postal: 11000_x000a_Teléfono: 5555004560_x000a_"/>
    <s v="andresadler24@gmail.com"/>
    <s v="INFOMEX"/>
    <s v="Presupuestos historicos de las agencias reguladoras del pais, IFAI, COFEPRIS, etc. Simplemente datos del presupuesto asignado a cada agencia. De favor incluir datos del presupuesto federal en cada año para poder sacar un porcentaje de cada agencia en comparacion con el presupuesto federal"/>
    <m/>
    <x v="0"/>
    <m/>
    <d v="2015-02-09T00:00:00"/>
    <s v="UE/R/053/2015 DE 9 DE FEBRERO DE 2015"/>
    <s v="N/A"/>
    <s v="ENTREGA DE INFORMACIÓN EN MEDIO ELECTRÓNICO"/>
    <s v="SOLICITUD ELECTRONICA"/>
    <s v="N/A"/>
    <s v="N/A"/>
    <m/>
  </r>
  <r>
    <n v="52"/>
    <n v="-1"/>
    <n v="0"/>
    <s v="0495000005215"/>
    <x v="1"/>
    <d v="2015-02-06T00:00:00"/>
    <m/>
    <d v="2015-03-06T00:00:00"/>
    <d v="2015-02-20T00:00:00"/>
    <x v="0"/>
    <n v="11"/>
    <s v="MARIA DE LOURDES DOMINGUEZ VAZQUEZ"/>
    <s v="Calle: GLADIOLA Y GLORIA_x000a_Número Exterior: MZ 27_x000a_Número Interior: LT 12_x000a_Colonia: Los ángeles_x000a_País: MÉXICO_x000a_Entidad Federativa: DISTRITO FEDERAL_x000a_Delegación o Municipio: IZTAPALAPA_x000a_Código Postal : 09830_x000a_Teléfono: 56121170"/>
    <s v="luludova@yahoo.com.mx"/>
    <s v="INFOMEX"/>
    <s v="Sobre posible expediente emitido por la Dirección Federal de Seguridad sobre los ciudadanos : José Margarito Jesús Ramos Muñoz y Enriqueta Curiel, durante el período de 1960 a 1980 en el Distrito Federal."/>
    <m/>
    <x v="1"/>
    <m/>
    <d v="2015-02-09T00:00:00"/>
    <s v="UE/039/2015 DE 9 DE FEBRERO DE 2015"/>
    <s v="DG/DAHC/097/2015 DE 18 DE FEBRERO DE 2015"/>
    <s v="ENTREGA DE INFORMACIÓN EN MEDIO ELECTRÓNICO"/>
    <s v="SOLICITUD ELECTRONICA"/>
    <s v="N/A"/>
    <s v="N/A"/>
    <m/>
  </r>
  <r>
    <n v="53"/>
    <n v="-1"/>
    <n v="0"/>
    <s v="0495000005315"/>
    <x v="1"/>
    <d v="2015-02-06T00:00:00"/>
    <m/>
    <d v="2015-02-20T00:00:00"/>
    <d v="2015-02-09T00:00:00"/>
    <x v="0"/>
    <n v="2"/>
    <s v="MIGUEL ANGEL PEÑA AROCHE"/>
    <s v="Calle: C JUVENTINO ROSAS_x000a_Número exterior: 21_x000a_Número interior: _x000a_Colonia: San Isidro La Paz_x000a_Entidad federativa: México_x000a_Delegación o municipio: NICOLAS ROMERO_x000a_Código postal: 54477_x000a_Teléfono: 5514283123"/>
    <s v="migue.angelroche@outlook.com"/>
    <s v="INFOMEX"/>
    <s v="solicito  el dictamen  ST-3"/>
    <m/>
    <x v="0"/>
    <m/>
    <d v="2015-02-09T00:00:00"/>
    <s v="UE/R/054/2015 DE 9 DE FEBRERO DE 2015"/>
    <s v="N/A"/>
    <s v="ENTREGA DE INFORMACIÓN EN MEDIO ELECTRÓNICO"/>
    <s v="SOLICITUD ELECTRONICA"/>
    <s v="N/A"/>
    <s v="N/A"/>
    <m/>
  </r>
  <r>
    <n v="54"/>
    <n v="-1"/>
    <n v="0"/>
    <s v="0495000005415"/>
    <x v="1"/>
    <d v="2015-02-09T00:00:00"/>
    <m/>
    <d v="2015-03-09T00:00:00"/>
    <d v="2015-02-09T00:00:00"/>
    <x v="0"/>
    <n v="1"/>
    <s v="CHICHARITO HERNÁNDEZ"/>
    <s v="Calle: CERRADA DE CALZADA DE LOS REYES_x000a_Número exterior: 10_x000a_Número interior: _x000a_Colonia: Tetela del Monte_x000a_Entidad federativa: Morelos_x000a_Delegación o municipio: CUERNAVACA_x000a_Código postal: 62130"/>
    <s v="chicha130@hotmail.com"/>
    <s v="INFOMEX"/>
    <s v="Nombre del titular de la dependencia"/>
    <m/>
    <x v="0"/>
    <m/>
    <d v="2015-02-09T00:00:00"/>
    <s v="UE/R/055/2015 DE 9 DE FEBRERO DE 2015"/>
    <s v="N/A"/>
    <s v="ENTREGA DE INFORMACIÓN EN MEDIO ELECTRÓNICO"/>
    <s v="SOLICITUD ELECTRONICA"/>
    <s v="N/A"/>
    <s v="N/A"/>
    <m/>
  </r>
  <r>
    <n v="55"/>
    <n v="-1"/>
    <n v="0"/>
    <s v="0495000005515"/>
    <x v="1"/>
    <d v="2015-02-09T00:00:00"/>
    <m/>
    <d v="2015-03-09T00:00:00"/>
    <d v="2015-02-20T00:00:00"/>
    <x v="0"/>
    <n v="10"/>
    <s v="STEFAN SCHARNAGL"/>
    <s v="Calle: TUXPAN_x000a_Número Exterior: 57_x000a_Número Interior: _x000a_Colonia: Roma Sur_x000a_País: MÉXICO_x000a_Entidad Federativa: DISTRITO FEDERAL_x000a_Delegación o Municipio: CUAUHTEMOC_x000a_Código Postal : 06760"/>
    <s v="stefan@ollinac.org"/>
    <s v="INFOMEX"/>
    <s v="Favor de contestar el cuestionario adjunto. IMPORTANTE: el cuestionario está en formato .xlsx. SOLICITAR A SU UNIDAD DE TRANSPARENCIA QUE LE PROPORCIONE EL ARCHIVO EN EXCEL PARA PODERLO CONTESTAR."/>
    <m/>
    <x v="2"/>
    <m/>
    <d v="2015-02-10T00:00:00"/>
    <s v="UE/040/2015 DE 10 DE FEBRERO DE 2015"/>
    <s v="DG/DGAA/DA/136/2015 DE 17 DE FEBRERO DE 2015"/>
    <s v="ENTREGA DE INFORMACIÓN EN MEDIO ELECTRÓNICO"/>
    <s v="SOLICITUD ELECTRONICA"/>
    <s v="N/A"/>
    <s v="N/A"/>
    <m/>
  </r>
  <r>
    <n v="56"/>
    <n v="-1"/>
    <n v="0"/>
    <s v="0495000005615"/>
    <x v="1"/>
    <d v="2015-02-09T00:00:00"/>
    <m/>
    <d v="2015-03-09T00:00:00"/>
    <d v="2015-02-10T00:00:00"/>
    <x v="0"/>
    <n v="2"/>
    <s v="JUAN ANTONIO CORTEZ MURILLO"/>
    <s v="Calle: PRIV. TURQUESA_x000a_Número Exterior: 717_x000a_Número Interior: _x000a_Colonia: Los Encinos_x000a_País: MÉXICO_x000a_Entidad Federativa: BAJA CALIFORNIA_x000a_Delegación o Municipio: ENSENADA_x000a_Código Postal : 22819_x000a_Teléfono: 646"/>
    <s v="viper.camaro10@gmail.com"/>
    <s v="INFOMEX"/>
    <s v="¿Cuanto ganan los diputados, senadores, alcaldes, gobernadores y el presidente de la república?"/>
    <m/>
    <x v="0"/>
    <m/>
    <d v="2015-02-09T00:00:00"/>
    <s v="UE/R/057/2015 DE 10 DE FEBRERO DE 2015"/>
    <s v="N/A"/>
    <s v="ENTREGA DE INFORMACIÓN EN MEDIO ELECTRÓNICO"/>
    <s v="SOLICITUD ELECTRONICA"/>
    <s v="N/A"/>
    <s v="N/A"/>
    <m/>
  </r>
  <r>
    <n v="57"/>
    <n v="-1"/>
    <n v="0"/>
    <s v="0495000005715"/>
    <x v="1"/>
    <d v="2015-02-11T00:00:00"/>
    <m/>
    <d v="2015-03-11T00:00:00"/>
    <d v="2015-02-26T00:00:00"/>
    <x v="0"/>
    <n v="12"/>
    <s v="PATRICIA LOPEZ PEREZ"/>
    <s v="Calle: CERRADA HIGO_x000a_Número Exterior: S/N_x000a_Número Interior: _x000a_Colonia: Rancho Viejo_x000a_País: MÉXICO_x000a_Entidad Federativa: PUEBLA_x000a_Delegación o Municipio: TEHUACAN_x000a_Código Postal : 75790_x000a_Teléfono: 0452381172657"/>
    <s v="pat_y_2510@hotmail.com"/>
    <s v="INFOMEX"/>
    <s v="DECRETO DE CREACIÓN DEL MUNICIPIO DE AJALPAN,PUEBLA, ASI COMO PLANOS DEL TERRITORIO Y LIMITES DEL MUNICIPIO"/>
    <m/>
    <x v="1"/>
    <m/>
    <d v="2015-02-11T00:00:00"/>
    <s v="UE/042/2015 DE 11 DE FEBRERO DE 2015"/>
    <s v="DG/DAHC/099/2015  DE 19 DE FEBRERO DE 2015"/>
    <s v="ENTREGA DE INFORMACIÓN EN MEDIO ELECTRÓNICO"/>
    <s v="SOLICITUD ELECTRONICA"/>
    <s v="N/A"/>
    <s v="N/A"/>
    <m/>
  </r>
  <r>
    <n v="58"/>
    <n v="-1"/>
    <n v="0"/>
    <s v="0495000005815"/>
    <x v="1"/>
    <d v="2015-02-11T00:00:00"/>
    <m/>
    <d v="2015-03-11T00:00:00"/>
    <d v="2015-02-13T00:00:00"/>
    <x v="0"/>
    <n v="3"/>
    <s v="AMAIRANI GONZALEZ HERNANDEZ"/>
    <s v="Calle: HIGUERILLA_x000a_Número Exterior: 2_x000a_Número Interior: 6_x000a_Colonia: Las Vegas_x000a_País: MÉXICO_x000a_Entidad Federativa: MÉXICO_x000a_Delegación o Municipio: TEXCOCO_x000a_Código Postal : 56150"/>
    <m/>
    <s v="INFOMEX"/>
    <s v="destruccion de docmentos oficiales"/>
    <m/>
    <x v="0"/>
    <m/>
    <d v="2015-02-11T00:00:00"/>
    <s v="UE/R/060/2015 DE 11 DE FEBRERO DE 2015"/>
    <s v="N/A"/>
    <s v="REQUERIMIENTO DE INFORMACIÓN ADICIONAL"/>
    <s v="SOLICITUD ELECTRONICA"/>
    <s v="N/A"/>
    <s v="N/A"/>
    <m/>
  </r>
  <r>
    <n v="59"/>
    <n v="-1"/>
    <n v="0"/>
    <s v="0495000005915"/>
    <x v="1"/>
    <d v="2015-02-11T00:00:00"/>
    <m/>
    <d v="2015-03-11T00:00:00"/>
    <d v="2015-02-13T00:00:00"/>
    <x v="0"/>
    <n v="3"/>
    <s v="ENRIQUE GONZALEZ CÓRDOVA"/>
    <s v="Calle: RTNO. VIRGEN CARIDAD MZ. 71, LT.42, CASA D_x000a_Número Exterior: 42_x000a_Número Interior: CASA D_x000a_Colonia: La Guadalupana_x000a_País: MÉXICO_x000a_Entidad Federativa: MÉXICO_x000a_Delegación o Municipio: ECATEPEC_x000a_Código Postal : 55060_x000a_Teléfono: 55-26070092"/>
    <s v="diva100355@hotmail.com"/>
    <s v="INFOMEX"/>
    <s v="Mi hoja de Resolución en copia certificada para tramite de infonavit"/>
    <m/>
    <x v="0"/>
    <m/>
    <d v="2015-02-11T00:00:00"/>
    <s v="UE/R/061/2015 DE 11 DE FEBRERO DE 2015"/>
    <s v="N/A"/>
    <s v="ENTREGA DE INFORMACIÓN EN MEDIO ELECTRÓNICO"/>
    <s v="SOLICITUD ELECTRONICA"/>
    <s v="N/A"/>
    <s v="N/A"/>
    <m/>
  </r>
  <r>
    <n v="60"/>
    <n v="-1"/>
    <n v="0"/>
    <s v="0495000006015"/>
    <x v="1"/>
    <d v="2015-02-11T00:00:00"/>
    <m/>
    <d v="2015-03-11T00:00:00"/>
    <d v="2015-02-13T00:00:00"/>
    <x v="0"/>
    <n v="3"/>
    <s v="JOSÉ JESÚS VIDAL TORRES"/>
    <s v="Calle: RETORNO PROVINCIA PONTEVEDRA_x000a_Número Exterior: 42B_x000a_Número Interior: _x000a_Colonia: Las Lomas_x000a_País: MÉXICO_x000a_Entidad Federativa: SONORA_x000a_Delegación o Municipio: HERMOSILLO_x000a_Código Postal : 83293"/>
    <s v="crhon_22@hotmail.com"/>
    <s v="INFOMEX"/>
    <s v="Datos generados por las instituciones gubernamentales"/>
    <m/>
    <x v="0"/>
    <m/>
    <d v="2015-02-11T00:00:00"/>
    <s v="UE/R/062/2015 DE 11 DE FEBRERO DE 2015"/>
    <s v="N/A"/>
    <s v="REQUERIMIENTO DE INFORMACIÓN ADICIONAL"/>
    <s v="SOLICITUD ELECTRONICA"/>
    <s v="N/A"/>
    <s v="N/A"/>
    <m/>
  </r>
  <r>
    <n v="61"/>
    <n v="-1"/>
    <n v="0"/>
    <s v="0495000006115"/>
    <x v="1"/>
    <d v="2015-02-12T00:00:00"/>
    <m/>
    <d v="2015-03-12T00:00:00"/>
    <d v="2015-02-26T00:00:00"/>
    <x v="0"/>
    <n v="11"/>
    <s v="LUIS MARTÍNEZ ARRUÑADA"/>
    <s v="Calle: TOMÁS PADILLA_x000a_Número Exterior: 425_x000a_Número Interior: _x000a_Colonia: El Centro _x000a_País:MÉXICO_x000a_Entidad Federativa: GUANAJUATO_x000a_Delegación o Municipio: SAN FRANCISCO DEL RINCON_x000a_Código Postal : 36452"/>
    <s v="luis.arrunada425@gmail.com"/>
    <s v="INFOMEX"/>
    <s v="el presupuesto que se gasta en equipo de seguridad como escoltas y asesores en los expresidentes de los estados unidos mexicanos"/>
    <m/>
    <x v="1"/>
    <m/>
    <d v="2015-02-12T00:00:00"/>
    <s v="UE/047/2015 DE 12 DE FEBRERO DE 2015"/>
    <s v="DG/DAHC/101/2015 DE 19 DE FEBRERO DE 2015"/>
    <s v="ENTREGA DE INFORMACIÓN EN MEDIO ELECTRÓNICO"/>
    <s v="SOLICITUD ELECTRONICA"/>
    <s v="N/A"/>
    <s v="N/A"/>
    <m/>
  </r>
  <r>
    <n v="62"/>
    <n v="-1"/>
    <n v="0"/>
    <s v="0495000006215"/>
    <x v="1"/>
    <d v="2015-02-12T00:00:00"/>
    <m/>
    <d v="2015-03-12T00:00:00"/>
    <d v="2015-02-26T00:00:00"/>
    <x v="0"/>
    <n v="11"/>
    <s v="RICARDO MISAEL JIMENEZ"/>
    <s v="Calle: PAGARE_x000a_Número Exterior: 265_x000a_Número Interior: _x000a_Colonia: Benito Juárez_x000a_País: MÉXICO_x000a_Entidad Federativa: MÉXICO_x000a_Delegación o Municipio: NEZAHUALCOYOTL_x000a_Código Postal : 57000"/>
    <s v="ricardojimenez.abogado@gmail.com"/>
    <s v="INFOMEX"/>
    <s v="Solicito en formato facsimilar digital, preferentemente en archivo de extensión PDF, los siguientes documentos: 1. Acta Solemne de la Declaración de Independencia de la América Septentrional, y; 2. Acta de Independencia del Imperio Mexicano."/>
    <m/>
    <x v="1"/>
    <m/>
    <d v="2015-02-12T00:00:00"/>
    <s v="UE/043/2015 DE 12 DE FEBRERO DE 2015"/>
    <s v="DG/DAHC/102/2015 DE 19 DE FEBRERO DE 2015"/>
    <s v="ENTREGA DE INFORMACIÓN EN MEDIO ELECTRÓNICO"/>
    <s v="SOLICITUD ELECTRONICA"/>
    <s v="N/A"/>
    <s v="N/A"/>
    <m/>
  </r>
  <r>
    <n v="63"/>
    <n v="-1"/>
    <n v="0"/>
    <s v="0495000006315"/>
    <x v="1"/>
    <d v="2015-02-12T00:00:00"/>
    <m/>
    <d v="2015-03-12T00:00:00"/>
    <d v="2015-02-13T00:00:00"/>
    <x v="0"/>
    <n v="2"/>
    <s v="TITO HECTOR DAVILA HERNÁNDEZ"/>
    <s v="Calle: MADREPERLA_x000a_Número Exterior: 690_x000a_Número Interior: _x000a_Colonia: Espa¿¿ol_x000a_País: MÉXICO_x000a_Entidad Federativa: SAN LUIS POTOSÍ_x000a_Delegación o Municipio: SAN LUIS POTOSI_x000a_Código Postal : 78398_x000a_Teléfono: 4441947959"/>
    <s v="bitnethector@gmail.com"/>
    <s v="INFOMEX"/>
    <s v="Buen dia. Quiero realizar una investigacion historica sobre las danzas de tradicion en el estado de San Luis Potosi. Por lo tanto tengo 2 preguntas: 1.- En que Instituciones puedo tramitar una credencial que me acredite como investigador independiente? y 2.- Que instituciones estatales de SLP tienen acervo historico para consulta en linea? Gracias por su atencion..."/>
    <m/>
    <x v="1"/>
    <m/>
    <d v="2015-02-12T00:00:00"/>
    <s v="UE/044/2015 DE 12 DE FEBRERO DE 2015"/>
    <s v="N/A"/>
    <s v="ENTREGA DE INFORMACIÓN EN MEDIO ELECTRÓNICO"/>
    <s v="SOLICITUD ELECTRONICA"/>
    <s v="N/A"/>
    <s v="N/A"/>
    <m/>
  </r>
  <r>
    <n v="64"/>
    <n v="-1"/>
    <n v="0"/>
    <s v="0495000006415"/>
    <x v="1"/>
    <d v="2015-02-12T00:00:00"/>
    <m/>
    <d v="2015-03-12T00:00:00"/>
    <d v="2015-03-12T00:00:00"/>
    <x v="0"/>
    <n v="21"/>
    <s v="CARLOS REYES ROMERO"/>
    <s v="Calle: INSURGENTES_x000a_Número Exterior: 3_x000a_Número Interior: _x000a_Colonia: Ruffo Figueroa_x000a_País: MÉXICO_x000a_Entidad Federativa: GUERRERO_x000a_Delegación o Municipio: CHILPANCINGO DE LOS BRAVO_x000a_Código Postal : 39020"/>
    <s v="crr_44@hotmail.com"/>
    <s v="INFOMEX"/>
    <s v="Solicito para efectos de escribir mis memorias, copia integra de mi expediente personal que obra en el archivo de la extinta Dirección Federal de Seguridad. También solicito copia integra del expediente del ciudadano Evaristo Pérez Arreola, que también obra en el archivo de la mencionada DFS, para efectos de escribir su biografía."/>
    <m/>
    <x v="1"/>
    <m/>
    <d v="2015-02-12T00:00:00"/>
    <s v="UE/048/2015 DE 12 DE FEBRERO DE 2015"/>
    <s v="DG/DAHC/197/2015 DE 17 DE ABRIL DE 2015"/>
    <s v="ENTREGA DE INFORMACIÓN EN MEDIO ELECTRÓNICO"/>
    <s v="SOLICITUD ELECTRONICA"/>
    <s v="N/A"/>
    <s v="N/A"/>
    <m/>
  </r>
  <r>
    <n v="65"/>
    <n v="-1"/>
    <n v="0"/>
    <s v="0495000006515"/>
    <x v="1"/>
    <d v="2015-02-12T00:00:00"/>
    <m/>
    <d v="2015-03-12T00:00:00"/>
    <d v="2015-02-26T00:00:00"/>
    <x v="0"/>
    <n v="11"/>
    <s v="FLOR PASTRÁN "/>
    <s v="Calle: 647_x000a_Número Exterior: 78_x000a_Número Interior: _x000a_Colonia: San Juan de Aragón IV Sección_x000a_País: MÉXICO_x000a_Entidad Federativa: DISTRITO FEDERAL_x000a_Delegación o Municipio: GUSTAVO A. MADERO_x000a_Código Postal : 07979"/>
    <s v="florpastranll@gmail.com"/>
    <s v="INFOMEX"/>
    <s v="1. Listado de documentos originales manuscritos relacionados con la historia de México, libros u otros impresos en México o en el extranjero del siglo XX que por su razón e importancia para la historia mexicana merezcan ser conservados en el país. Desagregado por tipo de documento (manuscritos, libros, folletos, otros impresos, inmuebles como catedrales, basílicas, arzobispados y otros que se empleen como la sede nacional o de la entidad federativa de la religión que corresponda). 2. Costo promedio de conservación y restauración de los monumentos históricos por tipo de monumento (manuscritos, libros, folletos, otros impresos, inmuebles como catedrales, basílicas, arzobispados y otros que se empleen como la sede nacional o de la entidad federativa de la religión que corresponda). 3. Tiempo promedio de restauración por tipo de monumento histórico (anteriormente citados). 4. Listado de inmuebles construidos en el siglo XX destinados a catedrales, basílicas, arzobispados y otros que se empleen como la sede nacional o de la entidad federativa de la religión que corresponda. 5. Gastos asociados a inscribir en el Registro Público de Monumentos y Zonas Arqueológicos e Históricos, dependientes del Instituto Nacional de Antropología e Historia."/>
    <m/>
    <x v="1"/>
    <m/>
    <d v="2015-02-13T00:00:00"/>
    <s v="UE/049/2015 DE 13 DE FEBRERO DE 2015"/>
    <s v="DG/DAHC/100/2015 DE 19 DE FEBRERO DE 2015"/>
    <s v="ENTREGA DE INFORMACIÓN EN MEDIO ELECTRÓNICO"/>
    <s v="SOLICITUD ELECTRONICA"/>
    <s v="N/A"/>
    <s v="N/A"/>
    <m/>
  </r>
  <r>
    <n v="66"/>
    <n v="-1"/>
    <n v="0"/>
    <s v="0495000006615"/>
    <x v="1"/>
    <d v="2015-02-12T00:00:00"/>
    <m/>
    <d v="2015-03-12T00:00:00"/>
    <d v="2015-03-11T00:00:00"/>
    <x v="0"/>
    <n v="20"/>
    <s v="FERNANDO DÍAZ GÓMEZ"/>
    <s v="Calle: ROSSINI_x000a_Número Exterior: 3_x000a_Número Interior: 3-A_x000a_Colonia: Ex-hipódromo de Peralvillo_x000a_País: MÉXICO_x000a_Entidad Federativa: DISTRITO FEDERAL_x000a_Delegación o Municipio: CUAUHTEMOC_x000a_Código Postal : 06250_x000a_Teléfono: 55838029"/>
    <s v="fernando13diaz13@gmail.com"/>
    <s v="INFOMEX"/>
    <s v="Organizaciones sociales que apoyaron a refugiados centroamericanos en México"/>
    <m/>
    <x v="1"/>
    <m/>
    <d v="2015-02-12T00:00:00"/>
    <s v="UE/048/2015 DE 12 DE FEBRERO DE 2015"/>
    <s v="DG/DAHC/125/2015 DE 05 DE MARZO DE 2015"/>
    <s v="ENTREGA DE INFORMACIÓN EN MEDIO ELECTRÓNICO"/>
    <s v="SOLICITUD ELECTRONICA"/>
    <s v="N/A"/>
    <s v="N/A"/>
    <m/>
  </r>
  <r>
    <n v="67"/>
    <n v="-1"/>
    <n v="0"/>
    <s v="0495000006715"/>
    <x v="1"/>
    <d v="2015-02-12T00:00:00"/>
    <m/>
    <d v="2015-03-12T00:00:00"/>
    <d v="2015-02-13T00:00:00"/>
    <x v="0"/>
    <n v="2"/>
    <s v="ROBERTO BECERRIL GÓMEZ"/>
    <s v="Calle: CENTRO_x000a_Número exterior: 777_x000a_Número interior: _x000a_Colonia: Adolfo López Mateos_x000a_Entidad federativa: Morelos_x000a_Delegación o municipio: CUERNAVACA_x000a_Código postal: 62115_x000a_Teléfono: 044 777 274 61 48"/>
    <s v="tibu_182@hotmail.com"/>
    <s v="INFOMEX"/>
    <s v="Copia del contrato privado de la compra del predio que servirá para la costrucción del nuevo Congreso del estado de Morelos, así como copia del avaluo"/>
    <m/>
    <x v="0"/>
    <m/>
    <d v="2015-02-12T00:00:00"/>
    <s v="UE/R/069/2015 DE 12 DE FEBRERO DE 2015"/>
    <s v="N/A"/>
    <s v="ENTREGA DE INFORMACIÓN EN MEDIO ELECTRÓNICO"/>
    <s v="SOLICITUD ELECTRONICA"/>
    <s v="N/A"/>
    <s v="N/A"/>
    <m/>
  </r>
  <r>
    <n v="68"/>
    <n v="-1"/>
    <n v="0"/>
    <s v="0495000006815"/>
    <x v="1"/>
    <d v="2015-02-13T00:00:00"/>
    <m/>
    <d v="2015-03-13T00:00:00"/>
    <d v="2015-03-11T00:00:00"/>
    <x v="0"/>
    <n v="19"/>
    <s v="AILEEN TEAGUE"/>
    <s v="Calle: AV. CHAPULTEPEC 400_x000a_Número Exterior: 6_x000a_Número Interior: _x000a_Colonia: Roma Norte _x000a_País:MÉXICO_x000a_Entidad Federativa: DISTRITO FEDERAL_x000a_Delegación o Municipio: CUAUHTEMOC_x000a_Código Postal : 06700_x000a_Teléfono: (55)3461-5800"/>
    <s v="aileenteague@gmail.com"/>
    <s v="INFOMEX"/>
    <s v="Documentos del Direccion General de Seguridad, Gal 1, AGN. Solicito las versiones publicas en Gal 1 de la AGN de los siguientes expedientes: (1) 020-051-003 de 20 Oct 1981; investig especial sobre asesinatos; Santiago, Tutla de San Juan, Mazatlan de Oaxaca, Tema es Marijuana en las tarjetas (2) 002-051-003 de 19 Nov 1984; investig a los agentes de la policia jud federal y DFS, tema es Marijuana en las tarjetas (3) 016-051-003 de 25 Nov 1984; Lazaro Cardenas, Michoacan, enfrentamiento entre elementos del ejercito y cultivadores, tema es mariguana (4) 004-051-003 de 4 Dic 1984; Campeche, Camp; una carta enviada por el C. Humberto Figueroa al Sr. Lic JOse Antonio Zorilla, tema es marijuana en las tarjets (5) 010-051-003 de 28 Jun 1983; Panorama de narcotraficantes y sembarios en el estado de durango, tema es marijuana en las tarjetas (6) 015-051-001 de 8 Dic 1979; jefe del dept especial del gobierno de jalisco, eduardo ramiriez santa maria, temas es marijuana en las tarjetas (7) 100-17-1-71, Legajo 27, Hoja 5 de 16 Aug 1971, tema es &quot;Federico Amaya Rodriguez&quot; en las tarjetas (8) 11-220-76, Legajo 17, Hoja 73, de 4 May 1976, tema es &quot; &quot;Federico Amaya Rodriguez&quot; en las tarjetas"/>
    <m/>
    <x v="1"/>
    <m/>
    <d v="2015-02-13T00:00:00"/>
    <s v="UE/050/2015 DE 13 DE FEBRERO DE 2015"/>
    <s v="DG/DAHC/121/2015 DE 05 DE MARZO DE 2015"/>
    <s v="ENTREGA DE INFORMACIÓN EN MEDIO ELECTRÓNICO"/>
    <s v="SOLICITUD ELECTRONICA"/>
    <s v="N/A"/>
    <s v="N/A"/>
    <m/>
  </r>
  <r>
    <n v="69"/>
    <n v="-1"/>
    <n v="0"/>
    <s v="0495000006915"/>
    <x v="1"/>
    <d v="2015-02-13T00:00:00"/>
    <m/>
    <d v="2015-03-13T00:00:00"/>
    <d v="2015-02-20T00:00:00"/>
    <x v="0"/>
    <n v="6"/>
    <s v="MANUEL GALINDO FLORES"/>
    <s v="Calle: TOLTECAS_x000a_Número Exterior: 542_x000a_Número Interior: _x000a_Colonia: Guerrero_x000a_País: MÉXICO_x000a_Entidad Federativa: DISTRITO FEDERAL_x000a_Delegación o Municipio: CUAUHTEMOC_x000a_Código Postal : 06300"/>
    <s v="manitogalindoflores@gmail.com"/>
    <s v="INFOMEX"/>
    <s v="Solicito información del monto y partida presupuestal para 2015 que EL ARCHIVO GENERAL DE LA NACION tiene programada para impresión y elaboración del material informativo derivado de la operación y administración."/>
    <m/>
    <x v="2"/>
    <m/>
    <d v="2015-02-13T00:00:00"/>
    <s v="UE/051/2015 DE 13 DE FEBRERO DE 2015"/>
    <s v="DG/DGAA/DA/144/2015 DE 20 DE FEBRERO DE 2015"/>
    <s v="ENTREGA DE INFORMACIÓN EN MEDIO ELECTRÓNICO"/>
    <s v="SOLICITUD ELECTRONICA"/>
    <s v="N/A"/>
    <s v="N/A"/>
    <m/>
  </r>
  <r>
    <n v="70"/>
    <n v="-1"/>
    <n v="0"/>
    <s v="0495000007015"/>
    <x v="1"/>
    <d v="2015-02-13T00:00:00"/>
    <m/>
    <d v="2015-03-13T00:00:00"/>
    <d v="2015-02-20T00:00:00"/>
    <x v="0"/>
    <n v="6"/>
    <s v="ANTOLIN SOTELO"/>
    <s v="Calle: 4A ORIENTE_x000a_Número Exterior: 42_x000a_Número Interior: _x000a_Colonia: Isidro Fabela_x000a_País: MÉXICO_x000a_Entidad Federativa: DISTRITO FEDERAL_x000a_Delegación o Municipio: TLALPAN_x000a_Código Postal : 14030"/>
    <s v="hierro1917@hotmail.com"/>
    <s v="INFOMEX"/>
    <s v="Solicito la versión pública con su anexo o anexos del Convenio de Coordinación celebrado entre el Archivo General de la Nación y el Gobierno del Estado de Coahuila, cuyo objeto es implementar en Coahuila el nuevo Sistema Nacional de Archivos, mediante el cual se ordena la tarea de los archivos públicos y privados del Estado, firmado en agosto de 2014"/>
    <m/>
    <x v="4"/>
    <m/>
    <d v="2015-02-13T00:00:00"/>
    <s v="UE/052/2015 DE 13 DE FEBRERO DE 2015"/>
    <s v="DAJ/027/2015 DE 18 DE FEBRERO DE 2015"/>
    <s v="ENTREGA DE INFORMACIÓN EN MEDIO ELECTRÓNICO"/>
    <s v="SOLICITUD ELECTRONICA"/>
    <s v="N/A"/>
    <s v="N/A"/>
    <m/>
  </r>
  <r>
    <n v="71"/>
    <n v="-1"/>
    <n v="0"/>
    <s v="0495000007115"/>
    <x v="1"/>
    <d v="2015-02-16T00:00:00"/>
    <m/>
    <d v="2015-03-17T00:00:00"/>
    <d v="2015-02-20T00:00:00"/>
    <x v="0"/>
    <n v="5"/>
    <s v="PERLA YOSELIN HERNÁNDEZ BALDERAS"/>
    <s v="Calle: IGNACIO ALLENDE_x000a_Número Exterior: 13_x000a_Número Interior: _x000a_Colonia: San Andrés Mixquic_x000a_País: MÉXICO_x000a_Entidad Federativa: DISTRITO FEDERAL_x000a_Delegación o Municipio: TLAHUAC_x000a_Código Postal : 13600_x000a_Teléfono: 5558471388"/>
    <s v="yosprins@hotmail.com"/>
    <s v="INFOMEX"/>
    <s v="solicito copia de mi expediente clínico, el cual se encuentra ubicado en Eje 1 Pte. (Calzada Vallejo), Vallejo Poniente, 07790 Ciudad de México, D.F. , con número de seguridad social:45028418153F11OR numero de seguridad social:45028418153F12OR"/>
    <m/>
    <x v="0"/>
    <m/>
    <d v="2015-02-16T00:00:00"/>
    <s v="UE/R/070/2015 DE 19 DE FEBRERO DE 2015"/>
    <s v="N/A"/>
    <s v="ENTREGA DE INFORMACIÓN EN MEDIO ELECTRÓNICO"/>
    <s v="SOLICITUD ELECTRONICA"/>
    <s v="N/A"/>
    <s v="N/A"/>
    <m/>
  </r>
  <r>
    <n v="72"/>
    <n v="-1"/>
    <n v="0"/>
    <s v="0495000007215"/>
    <x v="1"/>
    <d v="2015-02-16T00:00:00"/>
    <m/>
    <d v="2015-03-17T00:00:00"/>
    <d v="2015-03-11T00:00:00"/>
    <x v="0"/>
    <n v="18"/>
    <s v="FRANCISCO JAVIER CEDILLO DELGADO"/>
    <s v="Calle: MORELOS_x000a_Número Exterior: 53_x000a_Número Interior: B_x000a_Colonia: San Pedro_x000a_País: MÉXICO_x000a_Entidad Federativa: MÉXICO_x000a_Delegación o Municipio: CHIMALHUACAN_x000a_Código Postal : 56334"/>
    <s v="cedillodf@hotmail.com"/>
    <s v="INFOMEX"/>
    <s v="por medio de este conducto me dirijo para solicitar informacion al respecto de como obtener copias certificadas o simples de los contratos: numero 67-B celebrado ante la secretaria de agricultura y fomento y el C. Fulgencio Cedillo el dia primero de diciembre de 1929 y publicado en el diario oficial el dia 10 de abril de 1931 contrato: numero 70-B celebrado ante la secretaria de agricultura y fomento y el C. Quintin Cedillo el dia primero de diciembre de 1929 y publicado en el diario oficial el dia 15 de abril de 1931 contrato: numero 145-B celebrado ante la secretaria de agricultura y fomento y el C. Antonio Delgado el dia 6 de octubre de 1930 y publicado en el diario oficial el dia 3 de diciembre de 1930 esto con el fin de tramites de sucecion y de registro de propiedad asi como el pago de derechos hago mencion que he solicitado dicha informacion en distintas dependecias como es la SEDATU, RAN, ARCHIVO GENERAL DE LA NACION, CONAGUA, SAGARPA, ARCHIVO DE RAN, sin ninguna respuesta dandome de vueltas entre estas dependencias. de ante mano gracias por la atencion"/>
    <m/>
    <x v="1"/>
    <m/>
    <d v="2015-02-19T00:00:00"/>
    <s v="UE/053/2015 DE 19 DE FEBRERO DE 2015"/>
    <s v="DG/DAHC/120/2015 DE 05 DE MARZO DE 2015"/>
    <s v="ENTREGA DE INFORMACIÓN EN MEDIO ELECTRÓNICO"/>
    <s v="SOLICITUD ELECTRONICA"/>
    <s v="N/A"/>
    <s v="N/A"/>
    <m/>
  </r>
  <r>
    <n v="73"/>
    <n v="-1"/>
    <n v="0"/>
    <s v="0495000007315"/>
    <x v="1"/>
    <d v="2015-02-16T00:00:00"/>
    <m/>
    <d v="2015-03-17T00:00:00"/>
    <d v="2015-02-20T00:00:00"/>
    <x v="0"/>
    <n v="5"/>
    <s v="ADRIANA CRISTINA PRETELIN BAXIN"/>
    <s v="Calle: CAMELIAS_x000a_Número Exterior: 318_x000a_Número Interior: _x000a_Colonia: Blancas Mariposas _x000a_País:MÉXICO_x000a_Entidad Federativa: TABASCO_x000a_Delegación o Municipio: CENTRO_x000a_Código Postal : 86170"/>
    <s v="acprettelin@hotmail.com"/>
    <s v="INFOMEX"/>
    <s v="en que consiste la pagina"/>
    <m/>
    <x v="0"/>
    <m/>
    <d v="2015-02-19T00:00:00"/>
    <s v="UE/R/072/2015 DE 19 DE FEBRERO DE 2015"/>
    <s v="N/A"/>
    <s v="REQUERIMIENTO DE INFORMACIÓN ADICIONAL"/>
    <s v="SOLICITUD ELECTRONICA"/>
    <s v="N/A"/>
    <s v="N/A"/>
    <m/>
  </r>
  <r>
    <n v="74"/>
    <n v="-1"/>
    <n v="0"/>
    <s v="0495000007415"/>
    <x v="1"/>
    <d v="2015-02-16T00:00:00"/>
    <m/>
    <d v="2015-03-17T00:00:00"/>
    <d v="2015-02-20T00:00:00"/>
    <x v="0"/>
    <n v="5"/>
    <s v="MARTIN CABALLERO"/>
    <s v="Calle: 30_x000a_Número Exterior: 210_x000a_Número Interior: _x000a_Colonia: El Rodeo_x000a_País: MÉXICO_x000a_Entidad Federativa: DISTRITO FEDERAL_x000a_Delegación o Municipio: IZTACALCO_x000a_Código Postal : 08510_x000a_Teléfono: 5545496110"/>
    <s v="luis@hotmail.com"/>
    <s v="INFOMEX"/>
    <s v="LOS GASTOS Y SUS INGRESOS DE LA REPRESENTACION DE ZACATECAZ EN LA CD. DE MEXICO"/>
    <m/>
    <x v="0"/>
    <m/>
    <d v="2015-02-19T00:00:00"/>
    <s v="UE/R/072/2015 DE 19 DE FEBRERO DE 2015"/>
    <s v="N/A"/>
    <s v="ENTREGA DE INFORMACIÓN EN MEDIO ELECTRÓNICO"/>
    <s v="SOLICITUD ELECTRONICA"/>
    <s v="N/A"/>
    <s v="N/A"/>
    <m/>
  </r>
  <r>
    <n v="75"/>
    <n v="-1"/>
    <n v="0"/>
    <s v="0495000007515"/>
    <x v="1"/>
    <d v="2015-02-16T00:00:00"/>
    <m/>
    <d v="2015-03-17T00:00:00"/>
    <d v="2015-02-20T00:00:00"/>
    <x v="0"/>
    <n v="5"/>
    <s v="ANET LOPEZ CORDOVA"/>
    <s v="Calle: AGUSTÍN MELGAR_x000a_Número Exterior: 204_x000a_Número Interior: 204_x000a_Colonia: Lindavista_x000a_País: MÉXICO_x000a_Entidad Federativa: TABASCO_x000a_Delegación o Municipio: CENTRO_x000a_Código Postal : 86050_x000a_Teléfono: 9341236897"/>
    <s v="anet_cordova@outlook.com"/>
    <s v="INFOMEX"/>
    <s v="Deseo saber los gastos empleados en el banco nacional de mexico"/>
    <m/>
    <x v="0"/>
    <m/>
    <d v="2015-02-19T00:00:00"/>
    <s v="UE/R/074/2015 DE 19 DE FEBRERO DE 2015"/>
    <s v="N/A"/>
    <s v="ENTREGA DE INFORMACIÓN EN MEDIO ELECTRÓNICO"/>
    <s v="SOLICITUD ELECTRONICA"/>
    <s v="N/A"/>
    <s v="N/A"/>
    <m/>
  </r>
  <r>
    <n v="76"/>
    <n v="-1"/>
    <n v="0"/>
    <s v="0495000007615"/>
    <x v="1"/>
    <d v="2015-02-16T00:00:00"/>
    <m/>
    <d v="2015-03-17T00:00:00"/>
    <d v="2015-02-20T00:00:00"/>
    <x v="0"/>
    <n v="5"/>
    <s v="LORENA NERIA CORNEJO"/>
    <s v="Calle: NICOLAS BRAVO_x000a_Número Exterior: 1A_x000a_Número Interior: _x000a_Colonia: Progreso_x000a_País: MÉXICO_x000a_Entidad Federativa: HIDALGO_x000a_Delegación o Municipio: PROGRESO DE OBREGON_x000a_Código Postal : 42730_x000a_Teléfono: 7381451861"/>
    <s v="lorena_scd7@hotmail.com"/>
    <s v="INFOMEX"/>
    <s v="¿ Cual es la cantidad mensual en pesos que se emplea en la educación Privada de todos los hijos del Presidente de los Estados Unidos Mexicanos Enrique Peña Nieto junto con su esposa Agelica Rivera ?"/>
    <m/>
    <x v="0"/>
    <m/>
    <d v="2015-02-19T00:00:00"/>
    <s v="UE/R/075/2015 DE 19 DE FEBRERO DE 2015"/>
    <s v="N/A"/>
    <s v="ENTREGA DE INFORMACIÓN EN MEDIO ELECTRÓNICO"/>
    <s v="SOLICITUD ELECTRONICA"/>
    <s v="N/A"/>
    <s v="N/A"/>
    <m/>
  </r>
  <r>
    <n v="77"/>
    <n v="-1"/>
    <n v="0"/>
    <s v="0495000007715"/>
    <x v="1"/>
    <d v="2015-02-17T00:00:00"/>
    <m/>
    <d v="2015-03-18T00:00:00"/>
    <d v="2015-03-06T00:00:00"/>
    <x v="0"/>
    <n v="14"/>
    <s v="TRANSPARENCIA CIUDADANA AC."/>
    <s v="Calle: BOLEO_x000a_Número Exterior: 57_x000a_Número Interior: F505_x000a_Colonia: Nicolás Bravo_x000a_País: MÉXICO_x000a_Entidad Federativa: DISTRITO FEDERAL_x000a_Delegación o Municipio: VENUSTIANO CARRANZA_x000a_Código Postal : 15220_x000a_Teléfono: 5524930152"/>
    <s v="lazaroglz.gonzalez@gmail.com"/>
    <s v="INFOMEX"/>
    <s v="Solicitamos el número de visitas en todos los museos a cargo del Archivo General de la Nación de enero de 2000 a diciembre de 2014. Dividir el número por museo, por meses y entradas con boleto pagado o no. Favor de entregar la información en fomato .xls"/>
    <m/>
    <x v="3"/>
    <m/>
    <d v="2015-02-19T00:00:00"/>
    <s v="UE/055/2015 DE 19 DE FEBRERO DE 2015"/>
    <s v="DPyD/033/2015 DE 23 DE FEBRERO DE 2015"/>
    <s v="ENTREGA DE INFORMACIÓN EN MEDIO ELECTRÓNICO"/>
    <s v="SOLICITUD ELECTRONICA"/>
    <s v="N/A"/>
    <s v="N/A"/>
    <m/>
  </r>
  <r>
    <n v="78"/>
    <n v="-1"/>
    <n v="0"/>
    <s v="0495000007815"/>
    <x v="1"/>
    <d v="2015-02-17T00:00:00"/>
    <m/>
    <d v="2015-03-18T00:00:00"/>
    <d v="2015-03-02T00:00:00"/>
    <x v="0"/>
    <n v="10"/>
    <s v="FLORA LILI FLORES"/>
    <s v="Calle: 1A, CDA, DE ESPAÑA_x000a_Número Exterior: 14_x000a_Número Interior: _x000a_Colonia: Cerro de La Estrella_x000a_País: MÉXICO_x000a_Entidad Federativa: DISTRITO FEDERAL_x000a_Delegación o Municipio: IZTAPALAPA_x000a_Código Postal : 09860"/>
    <s v="florlili68@hotmail.com"/>
    <s v="INFOMEX"/>
    <s v="Me gustaria se me informe, cual fue el presupuesto otorgado por el gobierno federal para el año en curso, y si es menor al del año anterior a que se debio que asi fuera?"/>
    <m/>
    <x v="2"/>
    <m/>
    <d v="2015-02-19T00:00:00"/>
    <s v="UE/056/2015 DE 19 DE FEBRERO DE 2015"/>
    <s v="DG/DGAA/DA/152/2015 DE 25 DE FEBRERO DE 2015"/>
    <s v="ENTREGA DE INFORMACIÓN EN MEDIO ELECTRÓNICO"/>
    <s v="SOLICITUD ELECTRONICA"/>
    <s v="N/A"/>
    <s v="N/A"/>
    <m/>
  </r>
  <r>
    <n v="79"/>
    <n v="-1"/>
    <n v="0"/>
    <s v="0495000007915"/>
    <x v="1"/>
    <d v="2015-02-17T00:00:00"/>
    <m/>
    <d v="2015-03-18T00:00:00"/>
    <d v="2015-03-17T00:00:00"/>
    <x v="0"/>
    <n v="21"/>
    <s v="FERNANDO DÍAZ GÓMEZ"/>
    <s v="Calle: ROSSINI_x000a_Número Exterior: 3_x000a_Número Interior: 3-A_x000a_Colonia: Ex-hipódromo de Peralvillo_x000a_País: MÉXICO_x000a_Entidad Federativa: DISTRITO FEDERAL_x000a_Delegación o Municipio: CUAUHTEMOC_x000a_Código Postal : 06250_x000a_Teléfono: 55838029"/>
    <s v="fernando13diaz13@gmail.com"/>
    <s v="INFOMEX"/>
    <s v="Versión pública de las actividades realizadas por el Comité Mexicano de Apoyo al Pueblo Salvadoreño durante el periodo del 17 de enero de 1980 al 27 de mayo de 1985, información que se encuentra resguardada en la Galería 1."/>
    <m/>
    <x v="1"/>
    <m/>
    <d v="2015-02-19T00:00:00"/>
    <s v="UE/057/2015 DE 19 DE FEBRERO DE 2015"/>
    <s v="DG/DAHC/144/2015 DE 11 DE MARZO DE 2015"/>
    <s v="ENTREGA DE INFORMACIÓN EN MEDIO ELECTRÓNICO"/>
    <s v="SOLICITUD ELECTRONICA"/>
    <s v="N/A"/>
    <s v="N/A"/>
    <m/>
  </r>
  <r>
    <n v="80"/>
    <n v="-1"/>
    <n v="0"/>
    <s v="0495000008015"/>
    <x v="1"/>
    <d v="2015-02-17T00:00:00"/>
    <m/>
    <d v="2015-03-18T00:00:00"/>
    <d v="2015-02-20T00:00:00"/>
    <x v="0"/>
    <n v="4"/>
    <s v="REBECA CARRANZA HERNANDEZ"/>
    <s v="Calle: PASEO DE LOS ZAFIROS_x000a_Número Exterior: 62_x000a_Número Interior: _x000a_Colonia: La Joya Villa de los Zafiros_x000a_País:MÉXICO_x000a_Entidad Federativa: SONORA_x000a_Delegación o Municipio: HERMOSILLO_x000a_Código Postal : 83159_x000a_Teléfono: 6622100314"/>
    <s v="rebe_ch5@hotmail.com"/>
    <s v="INFOMEX"/>
    <s v="1. ¿Cuáles son las leyes que defienden a los empresarios? 2. ¿Cuáles son las leyes que defienden a los trabajadores? 3. ¿Cuáles son los apoyos que da el gobierno para los jóvenes empresarios? 4. ¿Cuál es la razón por la cual el dólar subió mucho? 5. ¿Ingreso promedio de la ciudad de Hermosillo? 6. ¿En qué consiste la reforma de telecomunicaciones? 7. ¿Cuánto cuesta el permiso de alcohol para los hoteles? 8. ¿Cuál es la razón por la cual el precio de la gasolina ha subido? 9. ¿Qué actividades se realizan en el Estado de Sonora para combatir con el narcotráfico? 10. ¿Existe algún grupo de inversionistas en el Estado de Sonora que apoye a los jóvenes empresarios? 11. ¿Cuál es el costo de la multa por manejar ebrio? 12. ¿Es legal que las personas cobren para dejar estacionarse en la calle? Por ejemplo afuera de clubes nocturnos."/>
    <m/>
    <x v="0"/>
    <m/>
    <d v="2015-02-19T00:00:00"/>
    <s v="UE/R/076/2015 DE 19 DE FEBRERO DE 2015"/>
    <s v="N/A"/>
    <s v="ENTREGA DE INFORMACIÓN EN MEDIO ELECTRÓNICO"/>
    <s v="SOLICITUD ELECTRONICA"/>
    <s v="N/A"/>
    <s v="N/A"/>
    <m/>
  </r>
  <r>
    <n v="81"/>
    <n v="-1"/>
    <n v="0"/>
    <s v="0495000008115"/>
    <x v="1"/>
    <d v="2015-02-18T00:00:00"/>
    <m/>
    <d v="2015-03-19T00:00:00"/>
    <d v="2015-02-20T00:00:00"/>
    <x v="0"/>
    <n v="3"/>
    <s v="AUSTURBERTO PEREZ PEREZ"/>
    <s v="Calle: CHIHUAHUA_x000a_Número Exterior: 745_x000a_Número Interior: 745_x000a_Colonia: Campestre_x000a_País: MÉXICO_x000a_Entidad Federativa: SONORA_x000a_Delegación o Municipio: CAJEME_x000a_Código Postal : 85160"/>
    <s v="checho335@hotmail.com"/>
    <s v="INFOMEX"/>
    <s v="¿A qué empresas el Gobierno del Estado de Sonora aún está pendiente de pago y a cuanto asciende el monto de cada una de las empresas?"/>
    <m/>
    <x v="0"/>
    <m/>
    <d v="2015-02-19T00:00:00"/>
    <s v="UE/R/077/2015 DE 19 DE FEBRERO DE 2015"/>
    <s v="N/A"/>
    <s v="ENTREGA DE INFORMACIÓN EN MEDIO ELECTRÓNICO"/>
    <s v="SOLICITUD ELECTRONICA"/>
    <s v="N/A"/>
    <s v="N/A"/>
    <m/>
  </r>
  <r>
    <n v="82"/>
    <n v="-1"/>
    <n v="0"/>
    <s v="0495000008215"/>
    <x v="1"/>
    <d v="2015-02-18T00:00:00"/>
    <m/>
    <d v="2015-03-19T00:00:00"/>
    <d v="2015-03-11T00:00:00"/>
    <x v="0"/>
    <n v="16"/>
    <s v="BRENDA SARAI BAUTISTA QUINTERO"/>
    <s v="Calle: RANCHO GRANDE_x000a_Número Exterior: 8_x000a_Número Interior: 102_x000a_Colonia: La Providencia_x000a_País: MÉXICO_x000a_Entidad Federativa: MÉXICO_x000a_Delegación o Municipio: METEPEC_x000a_Código Postal : 52172_x000a_Teléfono: 0447225140009"/>
    <s v="sara_yorke28@hotmail.com"/>
    <s v="INFOMEX"/>
    <s v="Me interesan datos acerca del municipio de Toluca, es decir, cuales son los documentos de archivo mas importantes que se resguardan en el Archivo General de la Nación en cuanto al municipio de Toluca y en que fecha fueron emitidos."/>
    <m/>
    <x v="1"/>
    <m/>
    <d v="2015-02-19T00:00:00"/>
    <s v="UE/058/2015 DE 19 DE FEBRERO DE 2015"/>
    <s v="DG/DAHC/117/2015 DE 05 DE MARZO DE 2015"/>
    <s v="ENTREGA DE INFORMACIÓN EN MEDIO ELECTRÓNICO"/>
    <s v="SOLICITUD ELECTRONICA"/>
    <s v="N/A"/>
    <s v="N/A"/>
    <m/>
  </r>
  <r>
    <n v="83"/>
    <n v="-1"/>
    <n v="0"/>
    <s v="0495000008315"/>
    <x v="1"/>
    <d v="2015-02-18T00:00:00"/>
    <m/>
    <d v="2015-03-19T00:00:00"/>
    <d v="2015-03-19T00:00:00"/>
    <x v="0"/>
    <n v="22"/>
    <s v="ENRIQUE MARTÍNEZ"/>
    <s v="Calle: ROBALO_x000a_Número Exterior: 8_x000a_Número Interior: _x000a_Colonia: Indeco_x000a_País: MÉXICO_x000a_Entidad Federativa: DISTRITO FEDERAL_x000a_Delegación o Municipio: GUSTAVO A. MADERO_x000a_Código Postal : 07930"/>
    <s v="histor777@gmail.com"/>
    <s v="INFOMEX"/>
    <s v="Solicito expedientes originales para consulta en sitio de los siguientes personajes: Raúl González Schmall, Pablo Emilio Madero Belden, Manuel Gómez Morín, Miguel Ángel Conchello, Bernardo Bátiz Vázquez, Salvador Rosas Magallón,Efraín González Morfín, David Alarcón Zaragoza. Que se ubican en el fondo Secretaría de Gobernación siglo XX, subfondos Dirección Federal de Seguridad y/o Movimientos Políticos y Sociales, ubicados en la galería 1"/>
    <m/>
    <x v="1"/>
    <m/>
    <d v="2015-02-19T00:00:00"/>
    <s v="UE/059/2015 DE 19 DE FEBRERO DE 2015"/>
    <s v="DG/DAHC/199/2015 DE 20 DE ABRIL DE 2015"/>
    <s v="ENTREGA DE INFORMACIÓN EN MEDIO ELECTRÓNICO"/>
    <s v="SOLICITUD ELECTRONICA"/>
    <s v="N/A"/>
    <s v="N/A"/>
    <m/>
  </r>
  <r>
    <n v="84"/>
    <n v="-1"/>
    <n v="0"/>
    <s v="0495000008415"/>
    <x v="1"/>
    <d v="2015-02-18T00:00:00"/>
    <m/>
    <d v="2015-03-19T00:00:00"/>
    <d v="2015-03-05T00:00:00"/>
    <x v="0"/>
    <n v="12"/>
    <s v="ARMANDO FLORES VALDERRAMA"/>
    <s v="Calle: ANTIGUAS CIVILIAZACIONES, COL. LA ANTIGUA_x000a_Número Exterior: MANZANA 6, LOTE 23_x000a_Número Interior: CASA 204_x000a_Colonia: Tultepec_x000a_País: MÉXICO_x000a_Entidad Federativa: MÉXICO_x000a_Delegación o Municipio: TULTEPEC_x000a_Código Postal : 54980"/>
    <s v="gatopardo@hotmail.com"/>
    <s v="INFOMEX"/>
    <s v="Normatividad vigente en materia archivística en donde se tenga que COSER EXPEDIENTES en el Archivo de Trámite,"/>
    <m/>
    <x v="4"/>
    <m/>
    <d v="2015-12-19T00:00:00"/>
    <s v="UE/60/2015 DE 19 DE FEBRERO DE 2015"/>
    <s v="DG/DSNA/061/2015 DE 26 DE FEBRERO DE 2015"/>
    <s v="ENTREGA DE INFORMACIÓN EN MEDIO ELECTRÓNICO"/>
    <s v="SOLICITUD ELECTRONICA"/>
    <s v="N/A"/>
    <s v="N/A"/>
    <m/>
  </r>
  <r>
    <n v="85"/>
    <n v="-1"/>
    <n v="0"/>
    <s v="0495000008515"/>
    <x v="1"/>
    <d v="2015-02-20T00:00:00"/>
    <m/>
    <d v="2015-03-23T00:00:00"/>
    <d v="2015-03-11T00:00:00"/>
    <x v="0"/>
    <n v="14"/>
    <s v="VICTOR RIOS"/>
    <s v="Calle: HORTICULTURA_x000a_Número Exterior: 40_x000a_Número Interior: _x000a_Colonia: 20 de Noviembre_x000a_País:MÉXICO_x000a_Entidad Federativa: DISTRITO FEDERAL_x000a_Delegación o Municipio: VENUSTIANO CARRANZA_x000a_Código Postal : 15300_x000a_Teléfono: 5557891835"/>
    <s v="victorhuggorios2000@hotmail.com"/>
    <s v="INFOMEX"/>
    <s v="Sueldo de cada presidente de la republica mexicana desde 1930 a la fecha y los aumentos que han tenido año con año en cada sexenio cada uno de ellos."/>
    <m/>
    <x v="1"/>
    <m/>
    <d v="2015-02-20T00:00:00"/>
    <s v="UE/061/2015 DE 20 DE FEBRERO DE 2015"/>
    <s v="DG/DAHC/116/2015 DE 05 DE MARZO DE 2015"/>
    <s v="ENTREGA DE INFORMACIÓN EN MEDIO ELECTRÓNICO"/>
    <s v="SOLICITUD ELECTRONICA"/>
    <s v="N/A"/>
    <s v="N/A"/>
    <m/>
  </r>
  <r>
    <n v="86"/>
    <n v="-1"/>
    <n v="0"/>
    <s v="0495000008615"/>
    <x v="1"/>
    <d v="2015-02-20T00:00:00"/>
    <m/>
    <d v="2015-03-23T00:00:00"/>
    <d v="2015-03-11T00:00:00"/>
    <x v="0"/>
    <n v="14"/>
    <s v="ELSA RUIZ"/>
    <s v="Calle: XOLA_x000a_Número Exterior: 535_x000a_Número Interior: _x000a_Colonia: Del Valle Centro_x000a_País: MÉXICO_x000a_Entidad Federativa: DISTRITO FEDERAL_x000a_Delegación o Municipio: BENITO JUAREZ_x000a_Código Postal : 03100"/>
    <s v="ginruiz@gmail.com"/>
    <s v="INFOMEX"/>
    <s v="NECESITO SABER CUANTAS CONSULTAS SE HAN REALIZADO POR PARTE DE LOS INVESTIGADORES EN LOS ULTIMOS CINCO AÑOS A PARTIR 2010 A LA FECHA EN TODAS LAS GALERIAS DEL ARCHIVO GENERAL DE LA NACION."/>
    <m/>
    <x v="1"/>
    <m/>
    <d v="2015-02-20T00:00:00"/>
    <s v="UE/062/2015 DE 20 DE FEBRERO DE 2015"/>
    <s v="DG/DAHC/124/2015 DE 05 DE MARZO DE 2015"/>
    <s v="ENTREGA DE INFORMACIÓN EN MEDIO ELECTRÓNICO"/>
    <s v="SOLICITUD ELECTRONICA"/>
    <s v="N/A"/>
    <s v="N/A"/>
    <m/>
  </r>
  <r>
    <n v="87"/>
    <n v="-1"/>
    <n v="0"/>
    <s v="0495000008715"/>
    <x v="1"/>
    <d v="2015-02-23T00:00:00"/>
    <m/>
    <d v="2015-03-24T00:00:00"/>
    <d v="2015-02-24T00:00:00"/>
    <x v="0"/>
    <n v="2"/>
    <s v="DENISSE JUSTO SUASTEGUI"/>
    <s v="Calle: NORTE_x000a_Número Exterior: 8_x000a_Número Interior: _x000a_Colonia: Marquelia Centro_x000a_País: MÉXICO_x000a_Entidad Federativa: GUERRERO_x000a_Delegación o Municipio: MARQUELIA_x000a_Código Postal : 41930_x000a_Teléfono: 01527411165489"/>
    <s v="denisse_justo@hotmail.com"/>
    <s v="INFOMEX"/>
    <s v="toda la que solicite"/>
    <m/>
    <x v="0"/>
    <m/>
    <d v="2015-02-23T00:00:00"/>
    <s v="UE/R/084/2015 DE 23 DE FEBRERO DE 2015"/>
    <s v="N/A"/>
    <s v="REQUERIMIENTO DE INFORMACIÓN ADICIONAL"/>
    <s v="SOLICITUD ELECTRONICA"/>
    <s v="N/A"/>
    <s v="N/A"/>
    <m/>
  </r>
  <r>
    <n v="88"/>
    <n v="-1"/>
    <n v="0"/>
    <s v="0495000008815"/>
    <x v="1"/>
    <d v="2015-02-23T00:00:00"/>
    <m/>
    <d v="2015-03-24T00:00:00"/>
    <d v="2015-03-05T00:00:00"/>
    <x v="0"/>
    <n v="9"/>
    <s v="GABRIELA AVELAR "/>
    <s v="Calle: UNION 72_x000a_Número Exterior: 201_x000a_Número Interior: B_x000a_Colonia: Escandón I Sección_x000a_País: MÉXICO_x000a_Entidad Federativa: DISTRITO FEDERAL_x000a_Delegación o Municipio: MIGUEL HIDALGO_x000a_Código Postal : 11800_x000a_Teléfono: 5552719513"/>
    <s v="gabyavelarmx@yahoo.com.mx"/>
    <s v="INFOMEX"/>
    <s v="Las Recomendaciones para la organización y conservación de correos electrónicos institucionales de la Administración Pública Federal señalan que estos documentos podrán preservarse por el plazo que señale el Catálogo de Disposición Documental, sin embargo no ofrece algún criterio sobre el tiempo de conservación en el sistema de correo institucional que los administra. Por ello solicito me informen lo siguiente: ¿Por cuánto tiempo se conservan los mensajes en el sistema de correo institucional? ¿Cuál fue el criterio para optar por este plazo? ¿Está el sistema configurado para borrar automáticamente los mensajes cada cierto tiempo?"/>
    <m/>
    <x v="4"/>
    <m/>
    <d v="2015-02-23T00:00:00"/>
    <s v="UE/064/2015 DE 24 DE FEBRERO DE 2015"/>
    <s v="DG/DSNA/0160/2015 DE 02 DE MARZO DE 2015"/>
    <s v="ENTREGA DE INFORMACIÓN EN MEDIO ELECTRÓNICO"/>
    <s v="SOLICITUD ELECTRONICA"/>
    <s v="N/A"/>
    <s v="N/A"/>
    <m/>
  </r>
  <r>
    <n v="89"/>
    <n v="-1"/>
    <n v="0"/>
    <s v="0495000008915"/>
    <x v="1"/>
    <d v="2015-02-23T00:00:00"/>
    <m/>
    <d v="2015-03-24T00:00:00"/>
    <d v="2015-03-06T00:00:00"/>
    <x v="0"/>
    <n v="10"/>
    <s v="JESUS SOTO"/>
    <s v="Calle: 22_x000a_Número Exterior: 23_x000a_Número Interior: 503_x000a_Colonia: San Pedro de los Pinos_x000a_País: MÉXICO_x000a_Entidad Federativa: DISTRITO FEDERAL_x000a_Delegación o Municipio: BENITO JUAREZ_x000a_Código Postal : 03800_x000a_Teléfono: 5519541536"/>
    <s v="herasjs89@gmail.com"/>
    <s v="INFOMEX"/>
    <s v="El presupuesto desglosado año por año, destinado o relacionado con la promoción cultural, artística o similar. Desde 1970 o desde la creación de la institución hasta el 2012."/>
    <m/>
    <x v="2"/>
    <m/>
    <d v="2015-02-23T00:00:00"/>
    <s v="UE/063/2015 DE 23 DE FEBRERO DE 2015"/>
    <s v="DG/DGAA/DA/199/2015  DE 04 DE MARZO DE 2015"/>
    <s v="ENTREGA DE INFORMACIÓN EN MEDIO ELECTRÓNICO"/>
    <s v="SOLICITUD ELECTRONICA"/>
    <s v="N/A"/>
    <s v="N/A"/>
    <m/>
  </r>
  <r>
    <n v="90"/>
    <n v="-1"/>
    <n v="0"/>
    <s v="0495000009015"/>
    <x v="1"/>
    <d v="2015-02-24T00:00:00"/>
    <m/>
    <d v="2015-03-25T00:00:00"/>
    <d v="2015-02-24T00:00:00"/>
    <x v="0"/>
    <n v="1"/>
    <s v="NURIA GISPERT RODRIGUEZ"/>
    <s v="Calle: 34_x000a_Número Exterior: 231A_x000a_Número Interior: _x000a_Colonia: Monte Alban_x000a_País: MÉXICO_x000a_Entidad Federativa: YUCATÁN_x000a_Delegación o Municipio: MERIDA_x000a_Código Postal : 97114"/>
    <s v="nuria_gr97@hotmail.com"/>
    <s v="INFOMEX"/>
    <s v="Salario del presidente de la República, Enrique Peña Nieto"/>
    <m/>
    <x v="0"/>
    <m/>
    <d v="2015-02-24T00:00:00"/>
    <s v="UE/R/087/2015 DE 24 DE FEBRERO DE 2015"/>
    <s v="N/A"/>
    <s v="ENTREGA DE INFORMACIÓN EN MEDIO ELECTRÓNICO"/>
    <s v="SOLICITUD ELECTRONICA"/>
    <s v="N/A"/>
    <s v="N/A"/>
    <m/>
  </r>
  <r>
    <n v="91"/>
    <n v="-1"/>
    <n v="0"/>
    <s v="0495000009115"/>
    <x v="1"/>
    <d v="2015-02-25T00:00:00"/>
    <m/>
    <d v="2015-03-26T00:00:00"/>
    <d v="2015-03-25T00:00:00"/>
    <x v="0"/>
    <n v="21"/>
    <s v="CARLOS ANTONIO FLORES PÉREZ"/>
    <s v="Calle: GOBIERNO DEL DISTRITO_x000a_Número Exterior: 32_x000a_Número Interior: _x000a_Colonia: Federal_x000a_País: MÉXICO_x000a_Entidad Federativa: DISTRITO FEDERAL_x000a_Delegación o Municipio: VENUSTIANO CARRANZA_x000a_Código Postal : 15700_x000a_Teléfono: 57 85 58 85"/>
    <s v="carlos720524@yahoo.com"/>
    <s v="INFOMEX"/>
    <s v="Atentamente, solicito a usted la versión pública de la información de las siguientes personas o empresas, que se halle en los fondos documentales DFS-IPS: 1. Aramburuzabala, Pablo (empresario, Cervecería Modelo). 2. Argüelles Gutiérrez, Sergio (empresario, Tamaulipas). 3. Barrera González, Germán (San Pedro de Roma, Tamaulipas-Miguel Alemán, Tamaulipas; empresario, banquero). 4. Bush Romero, Carlos L. (empresario). 5. Bush Romero, Francisco J. (empresario). 6. Bush Romero, Pablo (o bien, Pablo H. Bush Romero). 7. Cervecería Cuauhtémoc. 8. De la Garza González, Arturo ( Nuevo León, hijo del ex gobernador Arturo B. de la Garza, diputado federal, ganadero) 9. De la Garza, Arturo B. (gobernador de Nuevo León). 10. Garza González, Manuel (Tamaulipas, senador). 11. Garza Sada, Alfonso (Nuevo León, empresario). 12. Garza Sada, Jaime (Nuevo León, empresario). 13. González Barrera, Roberto (Nuevo León, empresario Molinos Azteca, banquero). 14. Lankenau Rocha, Jorge (Nuevo León, empresario, banquero). 15. Livas Villarreal, Eduardo (gobernador de Nuevo León). 16. Sáenz Couret, Aarón (hijo de Aarón Sáenz Garza, empresario). 17. Sáenz Garza, Aarón (Nuevo León, general revolucionario, secretario de estado, gobernador de Nuevo León, empresario). 18. Villalón de la Garza, Lauro (San Fernando, Tamaulipas; diputado federal, empresario, banquero). 19. Vidal, Louis Melchior (o Luis Melchor Vidal, o Louis Melchor Vidal, estadounidense asesinado en México en noviembre de 1961). 20. Kaplan, Joel David (estadounidense condenado por el asesinato de Louis Melchior Vidal (o Luis Melchor Vidal, o Louis Melchor Vidal), evadido de la penitenciaría de Santa Marta Acatitla en 1972). 21. Stadter, Victor (o Victor E. Stadter), piloto. 22. Kaplan, Jacob M. (empresario estadounidense)"/>
    <m/>
    <x v="1"/>
    <m/>
    <d v="2015-02-25T00:00:00"/>
    <s v="UE/066/2015 DE 25 DE FEBRERO DE 2015"/>
    <s v="DG/DAHC/158/2015 DE 24 DE MARZO DE 2015"/>
    <s v="ENTREGA DE INFORMACIÓN EN MEDIO ELECTRÓNICO"/>
    <s v="SOLICITUD ELECTRONICA"/>
    <s v="N/A"/>
    <s v="N/A"/>
    <m/>
  </r>
  <r>
    <n v="92"/>
    <n v="-1"/>
    <n v="0"/>
    <s v="0495000009215"/>
    <x v="1"/>
    <d v="2015-02-25T00:00:00"/>
    <m/>
    <d v="2015-03-26T00:00:00"/>
    <d v="2015-02-26T00:00:00"/>
    <x v="0"/>
    <n v="2"/>
    <s v="PICE AVALUOS S.A. DE C.V. "/>
    <s v="Calle: CAPITAN AGUILAR SUR_x000a_Número exterior: 302_x000a_Número interior: 302_x000a_Colonia: Lomas_x000a_Entidad federativa: Nuevo León_x000a_Delegación o municipio: MONTERREY_x000a_Código postal: 64030_x000a_Teléfono: 8183451999"/>
    <s v="centroadrservices@gmail.com"/>
    <s v="INFOMEX"/>
    <s v="¿CUANTOS CONVENIOS DE MEDIACION HAN SIDO EJECUTORIADOS EN EL ESTADO DE NUEVO LEON ?"/>
    <m/>
    <x v="0"/>
    <m/>
    <d v="2015-02-25T00:00:00"/>
    <s v="UE/R/092/2015 DE 25 DE ENERO DE 2015"/>
    <s v="N/A"/>
    <s v="ENTREGA DE INFORMACIÓN EN MEDIO ELECTRÓNICO"/>
    <s v="SOLICITUD ELECTRONICA"/>
    <s v="N/A"/>
    <s v="N/A"/>
    <m/>
  </r>
  <r>
    <n v="93"/>
    <n v="-1"/>
    <n v="0"/>
    <s v="0495000009315"/>
    <x v="1"/>
    <d v="2015-02-26T00:00:00"/>
    <m/>
    <d v="2015-03-27T00:00:00"/>
    <d v="2015-03-02T00:00:00"/>
    <x v="0"/>
    <n v="3"/>
    <s v="CITLALLI RIOS ARELLANO"/>
    <s v="Calle: PASEO DEL RIO_x000a_Número Exterior: 25_x000a_Número Interior: _x000a_Colonia: Ampliación Casas del Río_x000a_País: MÉXICO_x000a_Entidad Federativa: MORELOS_x000a_Delegación o Municipio: CUAUTLA_x000a_Código Postal : 62742"/>
    <s v="i_love-music@hotmail.com"/>
    <s v="INFOMEX"/>
    <s v="Cuanto gasta un presidente municipal"/>
    <m/>
    <x v="0"/>
    <m/>
    <d v="2015-02-26T00:00:00"/>
    <s v="UE/R/093/2015 DE 27 DE FEBRERO DE 2015"/>
    <s v="N/A"/>
    <s v="ENTREGA DE INFORMACIÓN EN MEDIO ELECTRÓNICO"/>
    <s v="SOLICITUD ELECTRONICA"/>
    <s v="N/A"/>
    <s v="N/A"/>
    <m/>
  </r>
  <r>
    <n v="94"/>
    <n v="-1"/>
    <n v="0"/>
    <s v="0495000009415"/>
    <x v="1"/>
    <d v="2015-02-26T00:00:00"/>
    <m/>
    <d v="2015-03-27T00:00:00"/>
    <d v="2015-03-11T00:00:00"/>
    <x v="0"/>
    <n v="10"/>
    <s v="SABRINA SMITH "/>
    <s v="Calle: LA CARBONERA_x000a_Número Exterior: 701_x000a_Número Interior: _x000a_Colonia: La Noria_x000a_País: MÉXICO_x000a_Entidad Federativa: OAXACA_x000a_Delegación o Municipio: OAXACA DE JUAREZ_x000a_Código Postal : 68083"/>
    <s v="sabrina.smith99@gmail.com"/>
    <s v="INFOMEX"/>
    <s v="Documentos sobre Enrique Quintanilla Obregon, vice presidente de la empresa periodistica Mexicana de noticias. Fue detenido en DF por el DFS y entregado a la policia judicial."/>
    <m/>
    <x v="1"/>
    <m/>
    <d v="2015-02-26T00:00:00"/>
    <s v="DG/DAHC/137/2015 DE 10 DE MARZO DE 2015"/>
    <s v="DG/DAHC/137/2015 DE 10 DE MARZO DE 2015"/>
    <s v="ENTREGA DE INFORMACIÓN EN MEDIO ELECTRÓNICO"/>
    <s v="SOLICITUD ELECTRONICA"/>
    <s v="N/A"/>
    <s v="N/A"/>
    <m/>
  </r>
  <r>
    <n v="95"/>
    <n v="-1"/>
    <n v="0"/>
    <s v="0495000009515"/>
    <x v="1"/>
    <d v="2015-02-26T00:00:00"/>
    <m/>
    <d v="2015-03-27T00:00:00"/>
    <d v="2015-03-27T00:00:00"/>
    <x v="0"/>
    <n v="22"/>
    <s v="LOURDES VAZQUEZ OLVERA"/>
    <s v="Calle: CERRADA DE MOMOLUCO_x000a_Número Exterior: 14_x000a_Número Interior: _x000a_Colonia: Pedregal de Santo Domingo_x000a_País: MÉXICO_x000a_Entidad Federativa: DISTRITO FEDERAL_x000a_Delegación o Municipio: COYOACAN_x000a_Código Postal : 04369_x000a_Teléfono: 015555182652"/>
    <s v="lvazquezolvera25@gmail.com"/>
    <s v="INFOMEX"/>
    <s v="REQUIERO LISTA DE CONTRATOS VIGENTES DE LA DEPENDENCIA A SI COMO LA FECHA DE VENCIMIENTO. TECNOLOGÍAS DE LA INFORMACION"/>
    <m/>
    <x v="5"/>
    <m/>
    <d v="2015-03-02T00:00:00"/>
    <s v="UE/069/2015 DE 2 DE MARZO DE 2015                    _______________________   UE/109/2015 DE 18 DE MARZO DE 2015               _______________________  UE/110/2015 DE 18 DE MARZO DE 2015"/>
    <s v="DTI/015/15 DE 24 DE MARZO DE 2015     __________________  DG/DAJ/055/2015 DE 18 DE MARZO DE 2015   ________________ DG/DGAA/DA/270/2015 DE 23 DE MARZO DE 2015"/>
    <s v="ENTREGA DE INFORMACIÓN EN MEDIO ELECTRÓNICO"/>
    <s v="SOLICITUD ELECTRONICA"/>
    <s v="N/A"/>
    <s v="N/A"/>
    <m/>
  </r>
  <r>
    <n v="96"/>
    <n v="-1"/>
    <n v="0"/>
    <s v="0495000009615"/>
    <x v="1"/>
    <d v="2015-02-27T00:00:00"/>
    <m/>
    <d v="2015-04-06T00:00:00"/>
    <d v="2015-03-02T00:00:00"/>
    <x v="0"/>
    <n v="2"/>
    <s v="JORGE LUIS ARANDA PORRAGAS"/>
    <s v="Calle: NEWTON_x000a_Número Exterior: 253_x000a_Número Interior: 2_x000a_Colonia: Polanco I Sección_x000a_País: MÉXICO_x000a_Entidad Federativa: DISTRITO FEDERAL_x000a_Delegación o Municipio: MIGUEL HIDALGO_x000a_Código Postal : 11510_x000a_Teléfono: 5525591465"/>
    <s v="jorgearandaporragas@gmail.com"/>
    <s v="INFOMEX"/>
    <s v="Que institución gubernamental es la encargada de regular el sueldo y las prestaciones del presidente de la república y otros funcionarios públicos en el país? y ¿En que se basan dicha institución para justificar el sueldo y las prestaciones a los servidores públicos?"/>
    <m/>
    <x v="0"/>
    <m/>
    <d v="2015-02-27T00:00:00"/>
    <s v="UE/R/095/2015 DE 27 DE FEBRERO DE 2015"/>
    <s v="N/A"/>
    <s v="ENTREGA DE INFORMACIÓN EN MEDIO ELECTRÓNICO"/>
    <s v="SOLICITUD ELECTRONICA"/>
    <s v="N/A"/>
    <s v="N/A"/>
    <m/>
  </r>
  <r>
    <n v="97"/>
    <n v="-1"/>
    <n v="0"/>
    <s v="0495000009715"/>
    <x v="1"/>
    <d v="2015-02-27T00:00:00"/>
    <m/>
    <d v="2015-04-06T00:00:00"/>
    <d v="2015-03-02T00:00:00"/>
    <x v="0"/>
    <n v="2"/>
    <s v="RODRIGO PERALES ESCALANTE"/>
    <s v="Calle: LAGO ZURICH_x000a_Número Exterior: 168_x000a_Número Interior: 408_x000a_Colonia: Ampliación Granada_x000a_País: MÉXICO_x000a_Entidad Federativa: DISTRITO FEDERAL_x000a_Delegación o Municipio: MIGUEL HIDALGO_x000a_Código Postal : 11529"/>
    <m/>
    <s v="INFOMEX"/>
    <s v="¿Cual es el presupuesto mexicano para la inversión en obra pública en el Distrito federal?"/>
    <m/>
    <x v="0"/>
    <m/>
    <d v="2015-02-27T00:00:00"/>
    <s v="UE/R/096/2015 DE 27 DE FEBRERO DE 2015"/>
    <s v="N/A"/>
    <s v="ENTREGA DE INFORMACIÓN EN MEDIO ELECTRÓNICO"/>
    <s v="SOLICITUD ELECTRONICA"/>
    <s v="N/A"/>
    <s v="N/A"/>
    <m/>
  </r>
  <r>
    <n v="98"/>
    <n v="-1"/>
    <n v="0"/>
    <s v="0495000009815"/>
    <x v="1"/>
    <d v="2015-02-27T00:00:00"/>
    <m/>
    <d v="2015-04-06T00:00:00"/>
    <d v="2015-03-25T00:00:00"/>
    <x v="0"/>
    <n v="19"/>
    <s v="MAURICIO ROMERO"/>
    <s v="Calle: NEGRA MODELO_x000a_Número Exterior: 144_x000a_Número Interior: _x000a_Colonia: Los Pastores_x000a_País: MÉXICO_x000a_Entidad Federativa: MÉXICO_x000a_Delegación o Municipio: NAUCALPAN DE JUAREZ_x000a_Código Postal : 53340"/>
    <s v="mauromero@comunidad.unam.mx"/>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los señores Miguel Alemán Valdés, Miguel Alemán Velasco y Miguel Alemán Magnani."/>
    <m/>
    <x v="1"/>
    <m/>
    <d v="2015-03-02T00:00:00"/>
    <s v="UE/071/2015 DE 2 DE MARZO DE 2015"/>
    <s v="DG/DAHC/159/2015 DE 24 DE MARZO DE 2015"/>
    <s v="ENTREGA DE INFORMACIÓN EN MEDIO ELECTRÓNICO"/>
    <s v="SOLICITUD ELECTRONICA"/>
    <s v="N/A"/>
    <s v="N/A"/>
    <m/>
  </r>
  <r>
    <n v="99"/>
    <n v="-1"/>
    <n v="0"/>
    <s v="049500009915"/>
    <x v="1"/>
    <d v="2015-02-27T00:00:00"/>
    <m/>
    <d v="2015-04-06T00:00:00"/>
    <d v="2015-03-11T00:00:00"/>
    <x v="0"/>
    <n v="9"/>
    <s v="MAURICIO ROMERO"/>
    <s v="Calle: NEGRA MODELO_x000a_Número Exterior: 144_x000a_Número Interior: _x000a_Colonia: Los Pastores_x000a_País: MÉXICO_x000a_Entidad Federativa: MÉXICO_x000a_Delegación o Municipio: NAUCALPAN DE JUAREZ_x000a_Código Postal : 53340"/>
    <s v="mauromero@comunidad.unam.mx"/>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los señores Raúl Bailléres Chávez y Alberto Bailléres González."/>
    <m/>
    <x v="1"/>
    <m/>
    <d v="2015-03-02T00:00:00"/>
    <s v="UE/072/2015 DE 2 DE MARZO DE 2015"/>
    <s v="DG/DAHC/134/2015 DE 09 DE MARZO DE 2015"/>
    <s v="ENTREGA DE INFORMACIÓN EN MEDIO ELECTRÓNICO"/>
    <s v="SOLICITUD ELECTRONICA"/>
    <s v="N/A"/>
    <s v="N/A"/>
    <m/>
  </r>
  <r>
    <n v="100"/>
    <n v="-1"/>
    <n v="0"/>
    <s v="0495000010015"/>
    <x v="1"/>
    <d v="2015-02-27T00:00:00"/>
    <m/>
    <d v="2015-04-06T00:00:00"/>
    <d v="2015-03-11T00:00:00"/>
    <x v="0"/>
    <n v="9"/>
    <s v="MAURICIO ROMERO"/>
    <s v="Calle: NEGRA MODELO_x000a_Número Exterior: 144_x000a_Número Interior: _x000a_Colonia: Los Pastores_x000a_País: MÉXICO_x000a_Entidad Federativa: MÉXICO_x000a_Delegación o Municipio: NAUCALPAN DE JUAREZ_x000a_Código Postal : 53340"/>
    <s v="mauromero@comunidad.unam.mx"/>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Rafael Herrerías Olea."/>
    <m/>
    <x v="1"/>
    <m/>
    <d v="2015-03-02T00:00:00"/>
    <s v="UE/073/2015 DE 2 DE MARZO DE 2015"/>
    <s v="DG/DAHC/131/2015 DE 09 DE MARZO DE 2015"/>
    <s v="ENTREGA DE INFORMACIÓN EN MEDIO ELECTRÓNICO"/>
    <s v="SOLICITUD ELECTRONICA"/>
    <s v="N/A"/>
    <s v="N/A"/>
    <m/>
  </r>
  <r>
    <n v="101"/>
    <n v="-1"/>
    <n v="0"/>
    <s v="0495000010115"/>
    <x v="1"/>
    <d v="2015-02-27T00:00:00"/>
    <m/>
    <d v="2015-04-06T00:00:00"/>
    <d v="2015-03-11T00:00:00"/>
    <x v="0"/>
    <n v="9"/>
    <s v="MAURICIO ROMERO"/>
    <s v="Calle: NEGRA MODELO_x000a_Número Exterior: 144_x000a_Número Interior: _x000a_Colonia: Los Pastores_x000a_País: MÉXICO_x000a_Entidad Federativa: MÉXICO_x000a_Delegación o Municipio: NAUCALPAN DE JUAREZ_x000a_Código Postal : 53340"/>
    <s v="mauromero@comunidad.unam.mx"/>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Raúl Bailléres González."/>
    <m/>
    <x v="1"/>
    <m/>
    <d v="2015-03-02T00:00:00"/>
    <s v="UE/074/2015 DE 2 DE MARZO DE 2015"/>
    <s v="DG/DAHC/132/2015 DE 09 DE MARZO DE 2015"/>
    <s v="ENTREGA DE INFORMACIÓN EN MEDIO ELECTRÓNICO"/>
    <s v="SOLICITUD ELECTRONICA"/>
    <s v="N/A"/>
    <s v="N/A"/>
    <m/>
  </r>
  <r>
    <n v="102"/>
    <n v="-1"/>
    <n v="0"/>
    <s v="04950000010215"/>
    <x v="2"/>
    <d v="2015-03-02T00:00:00"/>
    <m/>
    <d v="2015-04-07T00:00:00"/>
    <d v="2015-04-07T00:00:00"/>
    <x v="0"/>
    <n v="27"/>
    <s v="CAMILO VICENTE OVALLE"/>
    <s v="Calle: INDEPENDENCIA_x000a_Número Exterior: 50_x000a_Número Interior: C_x000a_Colonia: Centro (área 3)_x000a_País: MÉXICO_x000a_Entidad Federativa: DISTRITO FEDERAL_x000a_Delegación o Municipio: CUAUHTEMOC_x000a_Código Postal : 06020_x000a_Teléfono: 5555219690"/>
    <s v="cvicente.ovalle@gmail.com"/>
    <s v="INFOMEX"/>
    <s v="Información sobre las siguientes personas: a)Wenceslao José García, militante de la Liga Comunista 23 de Septiembre y de la Brigada Revolucionaria Emiliano Zapata b) Victor Pineda Henestrosa, militante de la Coalición Obrero Campesina del Istmo c) Juan Martínez López, militante Frente Cívico Político de Oaxaca d) Héctor Sánchez López, militante de la Coalición Obrero Campesina del Istmo e) Leopoldo DeGyves de la Cruz, militante de la Coalición Obrero Campesina del Istmo f) Jesús Vicente Vázquez, militante de la Coalición Obrero Campesina del Istmo g) Bertha Alicia Ovalle Bustos, militante de la Coalición Obrero Campesina del Istmo h) Cirilo Peña, militante de la Liga Comunista 23 de Septiembre"/>
    <m/>
    <x v="1"/>
    <m/>
    <d v="2015-03-02T00:00:00"/>
    <s v="UE/070/2015 DE 2 DE MARZO DE 2015"/>
    <s v="DG/DAHC/179/2015 DE 07 DE ABRIL DE 2015"/>
    <s v="ENTREGA DE INFORMACIÓN EN MEDIO ELECTRÓNICO"/>
    <s v="SOLICITUD ELECTRONICA"/>
    <s v="N/A"/>
    <s v="N/A"/>
    <m/>
  </r>
  <r>
    <n v="103"/>
    <n v="-1"/>
    <n v="0"/>
    <s v="04950000010315"/>
    <x v="2"/>
    <d v="2015-03-02T00:00:00"/>
    <m/>
    <d v="2015-04-07T00:00:00"/>
    <d v="2015-04-07T00:00:00"/>
    <x v="0"/>
    <n v="27"/>
    <s v="CAMILO VICENTE OVALLE"/>
    <s v="Calle: INDEPENDENCIA_x000a_Número Exterior: 50_x000a_Número Interior: C_x000a_Colonia: Centro (área 3)_x000a_País: MÉXICO_x000a_Entidad Federativa: DISTRITO FEDERAL_x000a_Delegación o Municipio: CUAUHTEMOC_x000a_Código Postal : 06020_x000a_Teléfono: 5555219690"/>
    <s v="cvicente.ovalle@gmail.com"/>
    <s v="INFOMEX"/>
    <s v="La información sobre las siguientes personas: a) Alejo Samaniego Samano, militante de la Liga Comunista 23 de Septiembre (Sinaloa) b) Lourdes Martínez Huerta, militante de la Liga Comunista 23 de Septiembre (Sinaloa) c) Vidal Cota Valdes, militante de la Liga Comunista 23 de Septiembre (Sinaloa) d) Víctor Gómez Vidal, (a) &quot;El Güero&quot;, agente de la DFS en Sinaloa e) Francisco Sifuentes Guerrero, médico centroamericano en Sinaloa f) José de Jesús Calderon Ojeda, director de Gobernación en Sinaloa g) Alfredo Valdes Montoya, gobernador de Sinaloa h) Alfredo G. Calderon, gobernador de Sinaloa"/>
    <m/>
    <x v="1"/>
    <m/>
    <d v="2015-03-02T00:00:00"/>
    <s v="UE/075/2015 DE 2 DE MARZO DE 2015"/>
    <s v="DG/DAHC/180/2015 DE 07 DE ABRIL DE 2015"/>
    <s v="ENTREGA DE INFORMACIÓN EN MEDIO ELECTRÓNICO"/>
    <s v="SOLICITUD ELECTRONICA"/>
    <s v="N/A"/>
    <s v="N/A"/>
    <m/>
  </r>
  <r>
    <n v="104"/>
    <n v="-1"/>
    <n v="0"/>
    <s v="0495000010415"/>
    <x v="2"/>
    <d v="2015-03-03T00:00:00"/>
    <m/>
    <d v="2015-04-08T00:00:00"/>
    <d v="2015-04-08T00:00:00"/>
    <x v="0"/>
    <n v="27"/>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Expediente de Severino Campos Ocaña encontrado en el archivo de la Dirección Federal de Seguridad"/>
    <m/>
    <x v="1"/>
    <m/>
    <d v="2015-03-03T00:00:00"/>
    <s v="UE/076/2015 DE 03 DE MARZO DE 2015"/>
    <s v="DG/DAHC/181/2015 DE 08 DE ABRIL DE 2015"/>
    <s v="ENTREGA DE INFORMACIÓN EN MEDIO ELECTRÓNICO"/>
    <s v="SOLICITUD ELECTRONICA"/>
    <s v="N/A"/>
    <s v="N/A"/>
    <m/>
  </r>
  <r>
    <n v="105"/>
    <n v="-1"/>
    <n v="0"/>
    <s v="0495000010515"/>
    <x v="2"/>
    <d v="2015-03-03T00:00:00"/>
    <m/>
    <d v="2015-04-08T00:00:00"/>
    <d v="2015-04-08T00:00:00"/>
    <x v="0"/>
    <n v="27"/>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Galileo Campos Ocaña encontrado en el archivo de la Dirección Federal de Seguridad."/>
    <m/>
    <x v="1"/>
    <m/>
    <d v="2015-03-03T00:00:00"/>
    <s v="UE/077/2015 DE 3 DE MARZO DE 2015"/>
    <s v="DG/DAHC/182/2015 DE 08 DE ABRIL DE 2015"/>
    <s v="ENTREGA DE INFORMACIÓN EN MEDIO ELECTRÓNICO"/>
    <s v="SOLICITUD ELECTRONICA"/>
    <s v="N/A"/>
    <s v="N/A"/>
    <m/>
  </r>
  <r>
    <n v="106"/>
    <n v="-1"/>
    <n v="0"/>
    <s v="0495000010615"/>
    <x v="2"/>
    <d v="2015-03-03T00:00:00"/>
    <m/>
    <d v="2015-04-08T00:00:00"/>
    <d v="2015-03-11T00:00:00"/>
    <x v="0"/>
    <n v="7"/>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Anarquismo en México de los años 1960 a 1980 encontrado en la Dirección Federal de Seguridad. Organizaciones e individuos."/>
    <m/>
    <x v="1"/>
    <m/>
    <d v="2015-03-03T00:00:00"/>
    <s v="UE/078/2015 DE 03 DE MARZO DE 2015"/>
    <s v="DG/DAHC/133/2015 DE 09 DE MARZO DE 2015"/>
    <s v="ENTREGA DE INFORMACIÓN EN MEDIO ELECTRÓNICO"/>
    <s v="SOLICITUD ELECTRONICA"/>
    <s v="N/A"/>
    <s v="N/A"/>
    <m/>
  </r>
  <r>
    <n v="107"/>
    <n v="-1"/>
    <n v="0"/>
    <s v="0495000010715"/>
    <x v="2"/>
    <d v="2015-03-03T00:00:00"/>
    <m/>
    <d v="2015-04-08T00:00:00"/>
    <d v="2015-04-08T00:00:00"/>
    <x v="0"/>
    <n v="27"/>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Benjamín Cano Ruiz encontrado en la Dirección Federal de Seguridad."/>
    <m/>
    <x v="1"/>
    <m/>
    <d v="2015-03-03T00:00:00"/>
    <s v="UE/079/2015 DE 03 DE MARZO DE 2015"/>
    <s v="DG/DAHC/183/2015 DE 08 DE ABRIL DE 2015"/>
    <s v="ENTREGA DE INFORMACIÓN EN MEDIO ELECTRÓNICO"/>
    <s v="SOLICITUD ELECTRONICA"/>
    <s v="N/A"/>
    <s v="N/A"/>
    <m/>
  </r>
  <r>
    <n v="108"/>
    <n v="-1"/>
    <n v="0"/>
    <s v="0495000010815"/>
    <x v="2"/>
    <d v="2015-03-03T00:00:00"/>
    <m/>
    <d v="2015-04-08T00:00:00"/>
    <d v="2015-03-27T00:00:00"/>
    <x v="0"/>
    <n v="19"/>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Periódico Regeneración órgano de la Federación anarquista de México encontrado en la Dirección Federal de Seguridad."/>
    <m/>
    <x v="1"/>
    <m/>
    <d v="2015-03-03T00:00:00"/>
    <s v="UE/080/2015 DE 03 DE MARZO DE 2015"/>
    <s v="DG/DAHC/171/2015 DE 26 DE MARZO DE 2015"/>
    <s v="ENTREGA DE INFORMACIÓN EN MEDIO ELECTRÓNICO"/>
    <s v="SOLICITUD ELECTRONICA"/>
    <s v="N/A"/>
    <s v="N/A"/>
    <m/>
  </r>
  <r>
    <n v="109"/>
    <n v="-1"/>
    <n v="0"/>
    <s v="0495000010915"/>
    <x v="2"/>
    <d v="2015-03-03T00:00:00"/>
    <m/>
    <d v="2015-04-08T00:00:00"/>
    <d v="2015-03-27T00:00:00"/>
    <x v="0"/>
    <n v="19"/>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Periódico Tierra y Libertad encontrado en la Dirección Federal de Seguridad."/>
    <m/>
    <x v="1"/>
    <m/>
    <d v="2015-03-03T00:00:00"/>
    <s v="UE/081/2015 DE 03 DE MARZO DE 2015"/>
    <s v="DG/DAHC/172/2015 DE 26 DE MARZO DE 2015"/>
    <s v="ENTREGA DE INFORMACIÓN EN MEDIO ELECTRÓNICO"/>
    <s v="SOLICITUD ELECTRONICA"/>
    <s v="N/A"/>
    <s v="N/A"/>
    <m/>
  </r>
  <r>
    <n v="110"/>
    <n v="-1"/>
    <n v="0"/>
    <s v="0495000011015"/>
    <x v="2"/>
    <d v="2015-03-03T00:00:00"/>
    <m/>
    <d v="2015-04-08T00:00:00"/>
    <d v="2015-03-11T00:00:00"/>
    <x v="0"/>
    <n v="7"/>
    <s v="RICARDO VALLE"/>
    <s v="Calle: UXMAL_x000a_Número Exterior: 1088_x000a_Número Interior: _x000a_Colonia: Pueblo Nuevo_x000a_País:MÉXICO_x000a_Entidad Federativa: BAJA CALIFORNIA_x000a_Delegación o Municipio: MEXICALI_x000a_Código Postal : 21120_x000a_Teléfono: 6865572852"/>
    <s v="ricardo.valle@live.com.mx"/>
    <s v="INFOMEX"/>
    <s v="Proceso legislativo de las reformas a la ley del iva publicadas el 21 de noviembre de 1991"/>
    <m/>
    <x v="1"/>
    <m/>
    <d v="2015-03-03T00:00:00"/>
    <s v="UE/082/2015 DE 3 DE MARZO DE 2015"/>
    <s v="DG/DAHC/126/2015 DE 05 DE MARZO DE 2015"/>
    <s v="ENTREGA DE INFORMACIÓN EN MEDIO ELECTRÓNICO"/>
    <s v="SOLICITUD ELECTRONICA"/>
    <s v="N/A"/>
    <s v="N/A"/>
    <m/>
  </r>
  <r>
    <n v="111"/>
    <n v="-1"/>
    <n v="0"/>
    <s v="0495000011115"/>
    <x v="2"/>
    <d v="2015-03-03T00:00:00"/>
    <m/>
    <d v="2015-04-08T00:00:00"/>
    <d v="2015-03-03T00:00:00"/>
    <x v="0"/>
    <n v="1"/>
    <s v="JENNIFER FOMPEROSA "/>
    <s v="Calle: 12 B SUR_x000a_Número Exterior: 11124_x000a_Número Interior: 102_x000a_Colonia: San Jorge INFONAVIT_x000a_País: MÉXICO_x000a_Entidad Federativa: PUEBLA_x000a_Delegación o Municipio: PUEBLA_x000a_Código Postal : 72587"/>
    <s v="jennifer.fomperosa@gmail.com"/>
    <s v="INFOMEX"/>
    <s v="¿Solicito en archivo word y pdf los capitulos anteriores de La ley de vialidad y transito municipal de Puebla, favor de mandarlos a mi correo oficial, ya que quisiera conocer toda La Ley?"/>
    <m/>
    <x v="0"/>
    <m/>
    <d v="2015-03-03T00:00:00"/>
    <s v="UE//097/2015 DE 03 DE MARZO DE 2015"/>
    <s v="N/A"/>
    <s v="ENTREGA DE INFORMACIÓN EN MEDIO ELECTRÓNICO"/>
    <s v="SOLICITUD ELECTRONICA"/>
    <s v="N/A"/>
    <s v="N/A"/>
    <m/>
  </r>
  <r>
    <n v="112"/>
    <n v="-1"/>
    <n v="0"/>
    <s v="0495000011215"/>
    <x v="2"/>
    <d v="2015-03-03T00:00:00"/>
    <m/>
    <d v="2015-04-08T00:00:00"/>
    <d v="2015-03-11T00:00:00"/>
    <x v="0"/>
    <n v="7"/>
    <s v="CAMILO VICENTE OVALLE"/>
    <s v="Calle: INDEPENDENCIA_x000a_Número Exterior: 50_x000a_Número Interior: C_x000a_Colonia: Centro (área 3)_x000a_País: MÉXICO_x000a_Entidad Federativa: DISTRITO FEDERAL_x000a_Delegación o Municipio: CUAUHTEMOC_x000a_Código Postal : 06020_x000a_Teléfono: 5555219690"/>
    <s v="cvicente.ovalle@gmail.com"/>
    <s v="INFOMEX"/>
    <s v="Información sobre Juan Antonio Flores Tirado, militante de la Liga Comunista 23 de Septiembre en Sinaloa."/>
    <m/>
    <x v="1"/>
    <m/>
    <d v="2015-03-04T00:00:00"/>
    <s v="UE/084/2015 DE 04 DE MARZO DE 2015"/>
    <s v="DG/DAHC/138/2015 DE 10 DE MARZO DE 2015"/>
    <s v="ENTREGA DE INFORMACIÓN EN MEDIO ELECTRÓNICO"/>
    <s v="SOLICITUD ELECTRONICA"/>
    <s v="N/A"/>
    <s v="N/A"/>
    <m/>
  </r>
  <r>
    <n v="113"/>
    <n v="-1"/>
    <n v="0"/>
    <s v="0495000011315"/>
    <x v="2"/>
    <d v="2015-03-03T00:00:00"/>
    <m/>
    <d v="2015-04-08T00:00:00"/>
    <d v="2015-03-05T00:00:00"/>
    <x v="0"/>
    <n v="3"/>
    <s v="SONIA MARTIN ARTEAGA"/>
    <s v="Calle: UXMAL_x000a_Número Exterior: 221_x000a_Número Interior: _x000a_Colonia: Narvarte Poniente_x000a_País: MÉXICO_x000a_Entidad Federativa: DISTRITO FEDERAL_x000a_Delegación o Municipio: BENITO JUAREZ_x000a_Código Postal : 03020"/>
    <s v="soniamartinart@hotmail.com"/>
    <s v="INFOMEX"/>
    <s v="Historial Clínico de Homero Arteaga Zuñiga"/>
    <m/>
    <x v="0"/>
    <m/>
    <d v="2015-03-04T00:00:00"/>
    <s v="UE/R/100/2015 DE 04 DE MARZO DE 2015"/>
    <s v="N/A"/>
    <s v="ENTREGA DE INFORMACIÓN EN MEDIO ELECTRÓNICO"/>
    <s v="SOLICITUD ELECTRONICA"/>
    <s v="N/A"/>
    <s v="N/A"/>
    <m/>
  </r>
  <r>
    <n v="114"/>
    <n v="-1"/>
    <n v="0"/>
    <s v="0495000011415"/>
    <x v="2"/>
    <d v="2015-03-04T00:00:00"/>
    <m/>
    <d v="2015-04-09T00:00:00"/>
    <d v="2015-03-18T00:00:00"/>
    <x v="0"/>
    <n v="11"/>
    <s v="LEONARDO ROMERO MARTÍNEZ"/>
    <s v="Calle: VILLALONGIN_x000a_Número Exterior: 116_x000a_Número Interior: 4_x000a_Colonia: Cuauhtémoc_x000a_País: MÉXICO_x000a_Entidad Federativa: DISTRITO FEDERAL_x000a_Delegación o Municipio: CUAUHTEMOC_x000a_Código Postal : 06500"/>
    <s v="leonardoromero99@hotmail.com"/>
    <s v="INFOMEX"/>
    <s v="Que tipo de trabajadores laboran en la institución? de base y confianza?Que prestaciones se les otorgan a los trabajadores sindicalizados y que prestaciones se les otorgan a los trabajadores de confianza? existe alguna prestación que se les otorgue a través de un tercero? tienen algún convenio o contrato firmado con alguna entidad financiera para prestamos en efectivo?? Con que entidades?"/>
    <m/>
    <x v="2"/>
    <m/>
    <d v="2015-03-04T00:00:00"/>
    <s v="UE/085/2015 DE 04 DE MARZO DE 2015"/>
    <s v="DG/DGAA/DA/227/2015 DE 17 DE MARZO DE 2015"/>
    <s v="ENTREGA DE INFORMACIÓN EN MEDIO ELECTRÓNICO"/>
    <s v="SOLICITUD ELECTRONICA"/>
    <s v="N/A"/>
    <s v="N/A"/>
    <m/>
  </r>
  <r>
    <n v="115"/>
    <n v="-1"/>
    <n v="0"/>
    <s v="0495000011515"/>
    <x v="2"/>
    <d v="2015-03-04T00:00:00"/>
    <m/>
    <d v="2015-04-09T00:00:00"/>
    <d v="2015-03-05T00:00:00"/>
    <x v="0"/>
    <n v="2"/>
    <s v="VICTOR RODRIGUEZ VELAZQUEZ"/>
    <s v="Calle: DRACO_x000a_Número Exterior: 215_x000a_Número Interior: _x000a_Colonia: Villas del Guadiana II_x000a_País: MÉXICO_x000a_Entidad Federativa: DURANGO_x000a_Delegación o Municipio: DURANGO_x000a_Código Postal : 34224"/>
    <s v="rodvik15@outlook.es"/>
    <s v="INFOMEX"/>
    <s v="CUADERNO DE TRANSPARENCIA 7"/>
    <m/>
    <x v="0"/>
    <m/>
    <d v="2015-03-05T00:00:00"/>
    <s v="UE/R/101/2015 DE 05 DE MARZO DE 2015"/>
    <s v="N/A"/>
    <s v="ENTREGA DE INFORMACIÓN EN MEDIO ELECTRÓNICO"/>
    <s v="SOLICITUD ELECTRONICA"/>
    <s v="N/A"/>
    <s v="N/A"/>
    <m/>
  </r>
  <r>
    <n v="116"/>
    <n v="-1"/>
    <n v="0"/>
    <s v="0495000011615"/>
    <x v="2"/>
    <d v="2015-03-04T00:00:00"/>
    <m/>
    <d v="2015-04-09T00:00:00"/>
    <d v="2015-03-05T00:00:00"/>
    <x v="0"/>
    <n v="2"/>
    <s v="LUIS ENRIQUE RAINIER POZOS HERNÁNDEZ"/>
    <s v="Calle: ALLENDE_x000a_Número Exterior: 76_x000a_Número Interior: 3_x000a_Colonia: Xico_x000a_País: MÉXICO_x000a_Entidad Federativa: VERACRUZ_x000a_Delegación o Municipio: XICO_x000a_Código Postal : 91240_x000a_Teléfono: 2281447351"/>
    <s v="lerphmcm@hotmail.com"/>
    <s v="INFOMEX"/>
    <s v="información pública"/>
    <m/>
    <x v="0"/>
    <m/>
    <d v="2015-03-05T00:00:00"/>
    <s v="UE/R/102/2015 DE 05 DE MARZO DE 2015"/>
    <s v="N/A"/>
    <s v="ENTREGA DE INFORMACIÓN EN MEDIO ELECTRÓNICO"/>
    <s v="SOLICITUD ELECTRONICA"/>
    <s v="N/A"/>
    <s v="N/A"/>
    <m/>
  </r>
  <r>
    <n v="117"/>
    <n v="-1"/>
    <n v="0"/>
    <s v="04950000011715"/>
    <x v="2"/>
    <d v="2015-03-05T00:00:00"/>
    <m/>
    <d v="2015-04-10T00:00:00"/>
    <d v="2015-03-11T00:00:00"/>
    <x v="0"/>
    <n v="5"/>
    <s v="SELENA TENAHUA CHAMORRO"/>
    <s v="Calle: 16 DE SEPTIEMBRE_x000a_Número Exterior: 90_x000a_Número Interior: _x000a_Colonia: Malacatepec_x000a_País: MÉXICO_x000a_Entidad Federativa: PUEBLA_x000a_Delegación o Municipio: OCOYUCAN_x000a_Código Postal : 72850_x000a_Teléfono: 2223777714"/>
    <s v="sele_love2011@hotmail.com"/>
    <s v="INFOMEX"/>
    <s v="exposición de motivo del código de comercio de 1889"/>
    <m/>
    <x v="1"/>
    <m/>
    <d v="2015-03-05T00:00:00"/>
    <s v="UE/086/2015 DE 05 DE MARZO DE 2015"/>
    <s v="DG/DAHC/129/2015 DE 06 DE MARZO DE 2015"/>
    <s v="ENTREGA DE INFORMACIÓN EN MEDIO ELECTRÓNICO"/>
    <s v="SOLICITUD ELECTRONICA"/>
    <s v="N/A"/>
    <s v="N/A"/>
    <m/>
  </r>
  <r>
    <n v="118"/>
    <n v="-1"/>
    <n v="0"/>
    <s v="0495000011815"/>
    <x v="2"/>
    <d v="2015-03-05T00:00:00"/>
    <m/>
    <d v="2015-04-10T00:00:00"/>
    <d v="2015-04-10T00:00:00"/>
    <x v="0"/>
    <n v="27"/>
    <s v="EDITORIAL LIBERTAD Y EXPRESIÓN"/>
    <s v="Calle: RÍO CHURUBUSCO_x000a_Número Exterior: 590_x000a_Número Interior: _x000a_Colonia: Del Carmen_x000a_País: MÉXICO_x000a_Entidad Federativa: DISTRITO FEDERAL_x000a_Delegación o Municipio: COYOACAN_x000a_Código Postal : 04100"/>
    <s v="hk.elvamendoza@gmail.com"/>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los hermanos Javier, Enrique, Alfonso y Juan Robinson Bours Almada."/>
    <m/>
    <x v="1"/>
    <m/>
    <d v="2015-03-05T00:00:00"/>
    <s v="UE/087/2015 DE 05 DE MARZO DE 2015"/>
    <s v="DG/DAHC/188/2015 DE 10 DE ABRIL DE 2015"/>
    <s v="ENTREGA DE INFORMACIÓN EN MEDIO ELECTRÓNICO"/>
    <s v="SOLICITUD ELECTRONICA"/>
    <s v="N/A"/>
    <s v="N/A"/>
    <m/>
  </r>
  <r>
    <n v="119"/>
    <n v="-1"/>
    <n v="0"/>
    <s v="0495000011915"/>
    <x v="2"/>
    <d v="2015-03-05T00:00:00"/>
    <m/>
    <d v="2015-04-10T00:00:00"/>
    <d v="2015-03-11T00:00:00"/>
    <x v="0"/>
    <n v="5"/>
    <s v="EDITORIAL LIBERTAD Y EXPRESIÓN"/>
    <s v="Calle: RÍO CHURUBUSCO_x000a_Número Exterior: 590_x000a_Número Interior: _x000a_Colonia: Del Carmen_x000a_País: MÉXICO_x000a_Entidad Federativa: DISTRITO FEDERAL_x000a_Delegación o Municipio: COYOACAN_x000a_Código Postal : 04100"/>
    <s v="hk.elvamendoza@gmail.com"/>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los hermanos Germán y Luis Felipe Ahumada Rusek."/>
    <m/>
    <x v="1"/>
    <m/>
    <d v="2015-03-05T00:00:00"/>
    <s v="UE/088/2015 DE 05 DE MARZO DE 2015"/>
    <s v="DG/DAHC/139/2015 DE 10 DE MARZO DE 2015"/>
    <s v="ENTREGA DE INFORMACIÓN EN MEDIO ELECTRÓNICO"/>
    <s v="SOLICITUD ELECTRONICA"/>
    <s v="N/A"/>
    <s v="N/A"/>
    <m/>
  </r>
  <r>
    <n v="120"/>
    <n v="-1"/>
    <n v="0"/>
    <s v="0495000012015"/>
    <x v="2"/>
    <d v="2015-03-05T00:00:00"/>
    <m/>
    <d v="2015-04-10T00:00:00"/>
    <d v="2015-03-17T00:00:00"/>
    <x v="0"/>
    <n v="9"/>
    <s v="LUCINA OJEDA MARQUEZ"/>
    <s v="Calle: ESTRELLA_x000a_Número Exterior: 20_x000a_Número Interior: H-301_x000a_Colonia: San Juan Xalpa_x000a_País: MÉXICO_x000a_Entidad Federativa: DISTRITO FEDERAL_x000a_Delegación o Municipio: IZTAPALAPA_x000a_Código Postal : 09850"/>
    <m/>
    <s v="INFOMEX"/>
    <s v="Solicito copia simple de: 1.-Título del Terreno denominado &quot;SAN LUIS Y PINDOCO&quot; con fecha de expedición 17 de Abril de 1888 con superficie de 2497 Has, 89 areas, 79 centiáreas, sección 1era, Foja 2, del libro de 1884 a 1888, a nombre del C. José Márquez en el Estado de Baja California Sur. Actualmente dicho terreno se llama Palo Escopeta, en Los Cabos Baja California Sur 2.- Documento en el cual se pueda observar el estatus y en que condiciones se encuentra el terreno denominado &quot;San Luis y Pindoco&quot;, con fecha con superficie de 2497 Has, 89 áreas, 79 centiáreas a nombre del C. José Márquez, en San José del Cabo el estado de Baja California Sur en la actualidad, colindancias, etc. si existe algún título de propiedad posterior al año de 1886 así como toda la documentación generada de este predio desde el año de 1886 a la fecha de respuesta a las presente solicitud."/>
    <m/>
    <x v="1"/>
    <m/>
    <d v="2015-03-06T00:00:00"/>
    <s v="UE/089/2015 DE 06 DE MARZO DE 2015"/>
    <s v="DG/DAHC/142/2015 DE 11 DE MARZO DE 2015"/>
    <s v="ENTREGA DE INFORMACIÓN EN MEDIO ELECTRÓNICO"/>
    <s v="SOLICITUD ELECTRONICA"/>
    <s v="N/A"/>
    <s v="N/A"/>
    <m/>
  </r>
  <r>
    <n v="121"/>
    <n v="-1"/>
    <n v="0"/>
    <s v="0495000012115"/>
    <x v="2"/>
    <d v="2015-03-06T00:00:00"/>
    <m/>
    <d v="2015-04-13T00:00:00"/>
    <d v="2015-03-06T00:00:00"/>
    <x v="0"/>
    <n v="1"/>
    <s v="JOSÉ ANGEL SEGURA CANO"/>
    <s v="Calle: EUCALIPTO_x000a_Número Exterior: 126_x000a_Número Interior: _x000a_Colonia: Colinas del Sur_x000a_País: MÉXICO_x000a_Entidad Federativa: QUERÉTARO_x000a_Delegación o Municipio: CORREGIDORA_x000a_Código Postal : 76903"/>
    <m/>
    <s v="INFOMEX"/>
    <s v="¿Desde que años tienen antecedentes?"/>
    <m/>
    <x v="0"/>
    <m/>
    <d v="2015-03-06T00:00:00"/>
    <s v="UE/R/105/2015 DE 06 DE MARZO DE 2015"/>
    <s v="N/A"/>
    <s v="ENTREGA DE INFORMACIÓN EN MEDIO ELECTRÓNICO"/>
    <s v="SOLICITUD ELECTRONICA"/>
    <s v="N/A"/>
    <s v="N/A"/>
    <m/>
  </r>
  <r>
    <n v="122"/>
    <n v="-1"/>
    <n v="0"/>
    <s v="0495000012215"/>
    <x v="2"/>
    <d v="2015-03-06T00:00:00"/>
    <m/>
    <d v="2015-04-13T00:00:00"/>
    <d v="2015-03-17T00:00:00"/>
    <x v="0"/>
    <n v="8"/>
    <s v="IDALIA GOMEZ"/>
    <s v="Calle: RICARDO CASTRO_x000a_Número Exterior: 54_x000a_Número Interior: 202_x000a_Colonia: Guadalupe Inn_x000a_País: MÉXICO_x000a_Entidad Federativa: DISTRITO FEDERAL_x000a_Delegación o Municipio: ALVARO OBREGON_x000a_Código Postal : 01020_x000a_Teléfono: 5555039408"/>
    <s v="idaliasip@gmail.com"/>
    <s v="INFOMEX"/>
    <s v="Por favor quiero que me informen a detalle y de manera desglosada por año, desde 2001 hasta 20009, especificando el monto entregado a cada una de las instituciones, asociaciones, personas o empresas que recibieron recursos a través del rubro del presupuesto Gastos Relacionados con Actividades Culturales, Deportivas y de Ayuda Extraordinaria, incluyendo, de existir, las razones o justificación por las que se entregó ese dinero."/>
    <m/>
    <x v="2"/>
    <m/>
    <d v="2015-03-06T00:00:00"/>
    <s v="UE/090/2015 DE 06 DE MARZO DE 2015"/>
    <s v="DG/DGAA/DA/228/2015 DE 12 DE MARZO DE 2015"/>
    <s v="ENTREGA DE INFORMACIÓN EN MEDIO ELECTRÓNICO"/>
    <s v="SOLICITUD ELECTRONICA"/>
    <s v="N/A"/>
    <s v="N/A"/>
    <m/>
  </r>
  <r>
    <n v="123"/>
    <n v="-1"/>
    <n v="0"/>
    <s v="0495000012315"/>
    <x v="2"/>
    <d v="2015-03-09T00:00:00"/>
    <m/>
    <d v="2015-04-14T00:00:00"/>
    <d v="2015-03-17T00:00:00"/>
    <x v="0"/>
    <n v="7"/>
    <s v="GUADALUPE HIPOLITO FLORES"/>
    <s v="Calle: SIN NUMERO_x000a_Número Exterior: 0_x000a_Número Interior: 0_x000a_Colonia: La Huerta_x000a_País: MÉXICO_x000a_Entidad Federativa: MÉXICO_x000a_Delegación o Municipio: TEMASCALCINGO_x000a_Código Postal : 50430_x000a_Teléfono: 0457121426843"/>
    <s v="lupe_flor@hotmail.com"/>
    <s v="INFOMEX"/>
    <s v="¿cuantos programas de capacitacion registrados ante la STPS en 2014? ¿cuantas empresas privadas estan registradas ante la STPS? ¿cuantos programas de capacitacion a docentes registrados ante la STPS en 2014?"/>
    <m/>
    <x v="0"/>
    <m/>
    <d v="2015-03-11T00:00:00"/>
    <s v="UE/R/130/2015 DE 17 DE MARZO DE 2015"/>
    <s v="N/A"/>
    <s v="ENTREGA DE INFORMACIÓN EN MEDIO ELECTRÓNICO"/>
    <s v="SOLICITUD ELECTRONICA"/>
    <s v="N/A"/>
    <s v="N/A"/>
    <m/>
  </r>
  <r>
    <n v="124"/>
    <n v="-1"/>
    <n v="0"/>
    <s v="0495000012415"/>
    <x v="2"/>
    <d v="2015-03-10T00:00:00"/>
    <m/>
    <d v="2015-04-15T00:00:00"/>
    <d v="2015-03-17T00:00:00"/>
    <x v="0"/>
    <n v="6"/>
    <s v="SARAHY SAENZ ARROYO"/>
    <s v="Calle: ALDAMA_x000a_Número Exterior: 2124_x000a_Número Interior: 0_x000a_Colonia: Centro SCT Chihuahua_x000a_País: MÉXICO_x000a_Entidad Federativa: CHIHUAHUA_x000a_Delegación o Municipio: CHIHUAHUA_x000a_Código Postal : 31091_x000a_Teléfono: 6275212639"/>
    <s v="sarahy_2410@hotmail.com"/>
    <s v="INFOMEX"/>
    <s v="presupuesto de la Universidad Autónoma de Chihuahua de la Facultad de Ciencias de la Cultura Física.... para premio por haber ganado concurso de baile autóctono del semestre Ago-Dic 2014"/>
    <m/>
    <x v="0"/>
    <m/>
    <d v="2015-03-11T00:00:00"/>
    <s v="UE/R/131/2015 DE 17 DE MARZO DE 2015"/>
    <s v="N/A"/>
    <s v="ENTREGA DE INFORMACIÓN EN MEDIO ELECTRÓNICO"/>
    <s v="SOLICITUD ELECTRONICA"/>
    <s v="N/A"/>
    <s v="N/A"/>
    <m/>
  </r>
  <r>
    <n v="125"/>
    <n v="-1"/>
    <n v="0"/>
    <s v="0495000012515"/>
    <x v="2"/>
    <d v="2015-03-10T00:00:00"/>
    <m/>
    <d v="2015-04-15T00:00:00"/>
    <d v="2015-03-17T00:00:00"/>
    <x v="0"/>
    <n v="6"/>
    <s v="ARTURO ESPINAL GARCÍA"/>
    <s v="Calle: PONIENTE 5_x000a_Número Exterior: MZ 43_x000a_Número Interior: LT 19_x000a_Colonia: Xico II_x000a_País: MÉXICO_x000a_Entidad Federativa: MÉXICO_x000a_Delegación o Municipio: VALLE DE CHALCO SOLIDARIDAD_x000a_Código Postal : 56613_x000a_Teléfono: 55 26454209"/>
    <s v="arturoespigar@hotmail.es"/>
    <s v="INFOMEX"/>
    <s v="Sentencia ,del Tribunal de lo Contencioso Administrativo del Distrito Federal y del Tribunal Federal de Justicia Fiscal y Administrativo, de los cuatro tipos de sentencia (lisa y llana, Para efectos, sobreseimiento y Validez del acto impugnado)"/>
    <m/>
    <x v="0"/>
    <m/>
    <d v="2015-03-11T00:00:00"/>
    <s v="UE/R/132/2015 DE 17 DE MARZO DE 2015"/>
    <s v="N/A"/>
    <s v="ENTREGA DE INFORMACIÓN EN MEDIO ELECTRÓNICO"/>
    <s v="SOLICITUD ELECTRONICA"/>
    <s v="N/A"/>
    <s v="N/A"/>
    <m/>
  </r>
  <r>
    <n v="126"/>
    <n v="-1"/>
    <n v="0"/>
    <s v="0495000012615"/>
    <x v="2"/>
    <d v="2015-03-10T00:00:00"/>
    <m/>
    <d v="2015-04-15T00:00:00"/>
    <d v="2015-04-14T00:00:00"/>
    <x v="0"/>
    <n v="26"/>
    <s v="EDUARDO DANIEL RODRÍGUEZ TREJO"/>
    <s v="Calle: MARIANO MATAMOROZ_x000a_Número Exterior: 62_x000a_Número Interior: 20_x000a_Colonia: Nueva Aragón_x000a_País: MÉXICO_x000a_Entidad Federativa: MÉXICO_x000a_Delegación o Municipio: ECATEPEC _x000a_Código Postal : 55260_x000a_ Teléfono: 5551143084"/>
    <s v="rotesdaniel@gmail.com"/>
    <s v="INFOMEX"/>
    <s v="José Muñoz Cota Ibáñez en Dirección Federal de Seguridad"/>
    <m/>
    <x v="1"/>
    <m/>
    <d v="2015-03-17T00:00:00"/>
    <s v="UE/094/2015 DE 17 DE MARZO DE 2015"/>
    <s v="DG/DAHC/189/2015 DE 10 DE ABRIL DE 2015"/>
    <s v="ENTREGA DE INFORMACIÓN EN MEDIO ELECTRÓNICO"/>
    <s v="SOLICITUD ELECTRONICA"/>
    <s v="N/A"/>
    <s v="N/A"/>
    <m/>
  </r>
  <r>
    <n v="127"/>
    <n v="-1"/>
    <n v="0"/>
    <s v="0495000012715"/>
    <x v="2"/>
    <d v="2015-03-11T00:00:00"/>
    <m/>
    <d v="2015-04-16T00:00:00"/>
    <d v="2015-03-27T00:00:00"/>
    <x v="0"/>
    <n v="13"/>
    <s v="SUSANA ZAVALA"/>
    <s v="Calle: PRIVADA_x000a_Número Exterior: 1_x000a_Número Interior: _x000a_Colonia: Aeronáutica Militar_x000a_País MÉXICO_x000a_Entidad Federativa: DISTRITO FEDERAL_x000a_Delegación o Municipio: VENUSTIANO CARRANZA_x000a_Código Postal : 15970"/>
    <s v="zavalasusana@gmail.com"/>
    <s v="INFOMEX"/>
    <s v="Solicito el fundamento legal que motivo la cancelación de la consulta directa del fondo documental DFS, resguardado en Galería No. 1 del AGN, así como copia del aviso o comunicado a los usuarios del acervo informando a partir de cuando se aplicaba esta esta medida."/>
    <m/>
    <x v="1"/>
    <m/>
    <d v="2015-03-17T00:00:00"/>
    <s v="UE/095/2015 DE 17 DE MARZO DE 2015"/>
    <s v="DG/DAHC/162/2015 DE 25 DE MARZO DE 2015"/>
    <s v="ENTREGA DE INFORMACIÓN EN MEDIO ELECTRÓNICO"/>
    <s v="SOLICITUD ELECTRONICA"/>
    <s v="RDA 1564/15"/>
    <s v="N/A"/>
    <m/>
  </r>
  <r>
    <n v="128"/>
    <n v="-1"/>
    <n v="0"/>
    <s v="0495000012815"/>
    <x v="2"/>
    <d v="2015-03-11T00:00:00"/>
    <m/>
    <d v="2015-04-16T00:00:00"/>
    <d v="2015-03-27T00:00:00"/>
    <x v="0"/>
    <n v="13"/>
    <s v="MAYTE PULIDO CRUZ"/>
    <s v="Calle: BLVD. PLAN DE TUXTEPEC_x000a_Número Exterior: 690-B_x000a_Número Interior: _x000a_Colonia: 5 de Mayo_x000a_País: MÉXICO_x000a_Entidad Federativa: OAXACA_x000a_Delegación o Municipio: SAN JUAN BAUTISTA TUXTEPEC_x000a_Código Postal : 68373_x000a_Teléfono: 2878833920"/>
    <s v="mayte_pulido@hotmail.com"/>
    <s v="INFOMEX"/>
    <s v="Solicito la información correspondiente a inmigrantes que viajaron por barco procedentes de Matanzas Cuba con puerto de Destino Veracruz"/>
    <m/>
    <x v="1"/>
    <m/>
    <d v="2015-03-17T00:00:00"/>
    <s v="UE/096/2015 DE 17 DE MARZO DE 2015"/>
    <s v="DG/DAHC/166/2015 DE 25 DE MARZO DE 2015"/>
    <s v="ENTREGA DE INFORMACIÓN EN MEDIO ELECTRÓNICO"/>
    <s v="SOLICITUD ELECTRONICA"/>
    <s v="N/A"/>
    <s v="N/A"/>
    <m/>
  </r>
  <r>
    <n v="129"/>
    <n v="-1"/>
    <n v="0"/>
    <s v="0495000012915"/>
    <x v="2"/>
    <d v="2015-03-11T00:00:00"/>
    <m/>
    <d v="2015-04-16T00:00:00"/>
    <d v="2015-03-18T00:00:00"/>
    <x v="0"/>
    <n v="6"/>
    <s v="FRANCISCO JAVIER LÓPEZ DE HORTA"/>
    <s v="Calle: ACERINA_x000a_Número Exterior: 64_x000a_Número Interior: _x000a_Colonia: Residencial Esmeralda Norte_x000a_País: MÉXICO_x000a_Entidad Federativa: COLIMA_x000a_Delegación o Municipio: COLIMA_x000a_Código Postal : 28017_x000a_Teléfono: 3123115611"/>
    <s v="pacolop10@gmail.com"/>
    <s v="INFOMEX"/>
    <s v="¿porcentaje de votantes en colima?"/>
    <m/>
    <x v="0"/>
    <m/>
    <d v="2015-03-11T00:00:00"/>
    <s v="UE/R/133/2015 DE 18 DE MARZO DE 2015"/>
    <s v="N/A"/>
    <s v="ENTREGA DE INFORMACIÓN EN MEDIO ELECTRÓNICO"/>
    <s v="SOLICITUD ELECTRONICA"/>
    <s v="N/A"/>
    <s v="N/A"/>
    <m/>
  </r>
  <r>
    <n v="130"/>
    <n v="-1"/>
    <n v="0"/>
    <s v="0495000013015"/>
    <x v="2"/>
    <d v="2015-03-12T00:00:00"/>
    <m/>
    <d v="2015-04-17T00:00:00"/>
    <d v="2015-04-17T00:00:00"/>
    <x v="0"/>
    <n v="27"/>
    <s v="ZÓSIMO CAMACHO"/>
    <s v="Calle: RÍO CHURUBUSCO_x000a_Número Exterior: 590_x000a_Número Interior: _x000a_Colonia: Del Carmen_x000a_País: MÉXICO_x000a_Entidad Federativa: DISTRITO FEDERAL_x000a_Delegación o Municipio: COYOACAN_x000a_Código Postal : 04100_x000a_Teléfono: 015555549194"/>
    <s v="zosimo@contralinea.com.mx"/>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l empresario Eugenio Garza Lagüera"/>
    <m/>
    <x v="1"/>
    <m/>
    <d v="2015-03-18T00:00:00"/>
    <s v="UE/097/2015 DE 18 DE MARZO DE 2015"/>
    <s v="DG/DAHC/195/2015 DE 15 DE ABRIL DE 2015"/>
    <s v="ENTREGA DE INFORMACIÓN EN MEDIO ELECTRÓNICO"/>
    <s v="SOLICITUD ELECTRONICA"/>
    <s v="N/A"/>
    <s v="N/A"/>
    <m/>
  </r>
  <r>
    <n v="131"/>
    <n v="-1"/>
    <n v="0"/>
    <s v="0495000013115"/>
    <x v="2"/>
    <d v="2015-03-12T00:00:00"/>
    <m/>
    <d v="2015-04-17T00:00:00"/>
    <d v="2015-04-14T00:00:00"/>
    <x v="0"/>
    <n v="24"/>
    <s v="ZÓSIMO CAMACHO"/>
    <s v="Calle: RÍO CHURUBUSCO_x000a_Número Exterior: 590_x000a_Número Interior: _x000a_Colonia: Del Carmen_x000a_País: MÉXICO_x000a_Entidad Federativa: DISTRITO FEDERAL_x000a_Delegación o Municipio: COYOACAN_x000a_Código Postal : 04100_x000a_Teléfono: 015555549194"/>
    <s v="zosimo@contralinea.com.mx"/>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José Antonio Fernández Carbajal"/>
    <m/>
    <x v="1"/>
    <m/>
    <d v="2015-03-18T00:00:00"/>
    <s v="UE/098/2015 DE 18 DE MARZO DE 2015"/>
    <s v="DG/DAHC/190/2015 DE 10 DE ABRIL DE 2015"/>
    <s v="ENTREGA DE INFORMACIÓN EN MEDIO ELECTRÓNICO"/>
    <s v="SOLICITUD ELECTRONICA"/>
    <s v="N/A"/>
    <s v="N/A"/>
    <m/>
  </r>
  <r>
    <n v="132"/>
    <n v="-1"/>
    <n v="0"/>
    <s v="0495000013215"/>
    <x v="2"/>
    <d v="2015-03-12T00:00:00"/>
    <m/>
    <d v="2015-04-17T00:00:00"/>
    <d v="2015-04-14T00:00:00"/>
    <x v="0"/>
    <n v="24"/>
    <s v="ZÓSIMO CAMACHO"/>
    <s v="Calle: RÍO CHURUBUSCO_x000a_Número Exterior: 590_x000a_Número Interior: _x000a_Colonia: Del Carmen_x000a_País: MÉXICO_x000a_Entidad Federativa: DISTRITO FEDERAL_x000a_Delegación o Municipio: COYOACAN_x000a_Código Postal : 04100_x000a_Teléfono: 015555549194"/>
    <s v="zosimo@contralinea.com.mx"/>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Eva María Garza Lagüera Gonda."/>
    <m/>
    <x v="1"/>
    <m/>
    <d v="2015-03-18T00:00:00"/>
    <s v="UE/099/2015 DE 18 DE MARZO DE 2015"/>
    <s v="DG/DAHC/191/2015 DE 10 DE ABRIL DE 2015"/>
    <s v="ENTREGA DE INFORMACIÓN EN MEDIO ELECTRÓNICO"/>
    <s v="SOLICITUD ELECTRONICA"/>
    <s v="N/A"/>
    <s v="N/A"/>
    <m/>
  </r>
  <r>
    <n v="133"/>
    <n v="-1"/>
    <n v="0"/>
    <s v="0495000013315"/>
    <x v="2"/>
    <d v="2015-03-12T00:00:00"/>
    <m/>
    <d v="2015-04-17T00:00:00"/>
    <d v="2015-04-17T00:00:00"/>
    <x v="0"/>
    <n v="27"/>
    <s v="ZÓSIMO CAMACHO"/>
    <s v="Calle: RÍO CHURUBUSCO_x000a_Número Exterior: 590_x000a_Número Interior: _x000a_Colonia: Del Carmen_x000a_País: MÉXICO_x000a_Entidad Federativa: DISTRITO FEDERAL_x000a_Delegación o Municipio: COYOACAN_x000a_Código Postal : 04100_x000a_Teléfono: 015555549194"/>
    <s v="zosimo@contralinea.com.mx"/>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Eva Gonda Rivera."/>
    <m/>
    <x v="1"/>
    <m/>
    <d v="2015-03-18T00:00:00"/>
    <s v="UE/100/2015 DE 18 DE MARZO DE 2015"/>
    <s v="DG/DAHC/196/2015 DE 15 DE ABRIL DE 2015"/>
    <s v="ENTREGA DE INFORMACIÓN EN MEDIO ELECTRÓNICO"/>
    <s v="SOLICITUD ELECTRONICA"/>
    <s v="N/A"/>
    <s v="N/A"/>
    <m/>
  </r>
  <r>
    <n v="134"/>
    <n v="-1"/>
    <n v="0"/>
    <s v="0495000013415"/>
    <x v="2"/>
    <d v="2015-03-12T00:00:00"/>
    <m/>
    <d v="2015-04-17T00:00:00"/>
    <d v="2015-04-14T00:00:00"/>
    <x v="0"/>
    <n v="24"/>
    <s v="ZÓSIMO CAMACHO"/>
    <s v="Calle: RÍO CHURUBUSCO_x000a_Número Exterior: 590_x000a_Número Interior: _x000a_Colonia: Del Carmen_x000a_País: MÉXICO_x000a_Entidad Federativa: DISTRITO FEDERAL_x000a_Delegación o Municipio: COYOACAN_x000a_Código Postal : 04100_x000a_Teléfono: 015555549194"/>
    <s v="zosimo@contralinea.com.mx"/>
    <s v="INFOMEX"/>
    <s v="Solicito copia de los documentos generados por el Departamento Confidencial; la Oficina de Información Política; el Departamento de Investigación Política y Social; la Dirección Federal de Seguridad; la Dirección General de Investigaciones Políticas y Sociales; la Dirección General de Investigación y Seguridad Nacional, y el Centro de Investigación y Seguridad Nacional acerca de Fomento Económico Mexicano, SA, y/o Fomento Económico Mexicano, SAB de CV, y/o FEMSA"/>
    <m/>
    <x v="1"/>
    <m/>
    <d v="2015-03-18T00:00:00"/>
    <s v="UE/101/2015 DE 18 DE MARZO DE 2015"/>
    <s v="DG/DAHC/192/2015 DE 10 DE ABRIL DE 2015"/>
    <s v="ENTREGA DE INFORMACIÓN EN MEDIO ELECTRÓNICO"/>
    <s v="SOLICITUD ELECTRONICA"/>
    <s v="N/A"/>
    <s v="N/A"/>
    <m/>
  </r>
  <r>
    <n v="135"/>
    <n v="-1"/>
    <n v="0"/>
    <s v="0495000013515"/>
    <x v="2"/>
    <d v="2015-03-12T00:00:00"/>
    <m/>
    <d v="2015-04-17T00:00:00"/>
    <d v="2015-04-17T00:00:00"/>
    <x v="0"/>
    <n v="27"/>
    <s v="ENRIQUE MARTÍNEZ"/>
    <s v="Calle: ROBALO_x000a_Número Exterior: 8_x000a_Número Interior: _x000a_Colonia: Indeco_x000a_País: MÉXICO_x000a_Entidad Federativa: DISTRITO FEDERAL_x000a_Delegación o Municipio: GUSTAVO A. MADERO_x000a_Código Postal : 07930"/>
    <s v="histor777@gmail.com"/>
    <s v="INFOMEX"/>
    <s v="Consulta en sitio del archivo original sobre Vicente Fox Quesada, durante las décadas de los setenta, ochenta y noventas en el fondo Dirección Federal de Seguridad, Archivo General de la Nación"/>
    <m/>
    <x v="1"/>
    <m/>
    <d v="2015-03-18T00:00:00"/>
    <s v="UE/102/2015 DE 18 DE MARZO DE 2015"/>
    <s v="DG/DAHC/198/2015 DE 17 DE ABRIL DE 2015"/>
    <s v="ENTREGA DE INFORMACIÓN EN MEDIO ELECTRÓNICO"/>
    <s v="SOLICITUD ELECTRONICA"/>
    <s v="N/A"/>
    <s v="N/A"/>
    <m/>
  </r>
  <r>
    <n v="136"/>
    <n v="-1"/>
    <n v="0"/>
    <s v="0495000013615"/>
    <x v="2"/>
    <d v="2015-03-12T00:00:00"/>
    <m/>
    <d v="2015-04-17T00:00:00"/>
    <d v="2015-03-27T00:00:00"/>
    <x v="0"/>
    <n v="12"/>
    <s v="RAMSES ALDECO REYES RETANA"/>
    <s v="Calle: BELISARIO DOMINGUEZ_x000a_Número Exterior: 1004_x000a_Número Interior: _x000a_Colonia: Reforma_x000a_País: MÉXICO_x000a_Entidad Federativa: OAXACA_x000a_Delegación o Municipio: OAXACA DE JUAREZ_x000a_Código Postal : 68050_x000a_Teléfono: 95161902"/>
    <s v="aldecoreyes@hotmail.com"/>
    <s v="INFOMEX"/>
    <s v="1.- Con cuanto personal dispone el Archivo General de la Nación para los dictámenes de autenticidad de acuerdo a su facultad del artículo 44, fracción XXVI de la Ley Federal de Archivos. 2.- Que especialidad tiene el personal del Archivo General de la Nación para los dictámenes de autenticidad de acuerdo a su facultad del artículo 44, fracción XXVI de la Ley Federal de Archivos. 3.- Que tipos de dictámenes realiza el Archivo General de la Nación en la autenticidad de documentos de acuerdo a su facultad del artículo 44, fracción XXVI de la Ley Federal de Archivos. 4.- Cuantos dictámenes de autenticidad ha realizado en el año 2014. 5.- Cuantos dictámenes de autenticidad ha realizado en el año 2015."/>
    <m/>
    <x v="1"/>
    <m/>
    <d v="2015-03-18T00:00:00"/>
    <s v="UE/103/2015 DE 18 DE MARZO DE 2015"/>
    <s v="DG/DAHC/164/2015 DE 25 DE MARZO DE 2015"/>
    <s v="ENTREGA DE INFORMACIÓN EN MEDIO ELECTRÓNICO"/>
    <s v="SOLICITUD ELECTRONICA"/>
    <s v="N/A"/>
    <s v="N/A"/>
    <m/>
  </r>
  <r>
    <n v="137"/>
    <n v="-1"/>
    <n v="0"/>
    <s v="0495000013715"/>
    <x v="2"/>
    <d v="2015-03-13T00:00:00"/>
    <m/>
    <d v="2015-04-20T00:00:00"/>
    <d v="2015-03-23T00:00:00"/>
    <x v="0"/>
    <n v="7"/>
    <s v="FRANCISCO ANGULO"/>
    <s v="Calle: 39C_x000a_Número Exterior: 253_x000a_Número Interior: _x000a_Colonia: Francisco de Montejo_x000a_País: MÉXICO_x000a_Entidad Federativa: YUCATÁN_x000a_Delegación o Municipio: MERIDA_x000a_Código Postal : 97203_x000a_Teléfono: 9999478842"/>
    <s v="francisco-1115@hotmail.com"/>
    <s v="INFOMEX"/>
    <s v="Para que es la información de la pagina"/>
    <m/>
    <x v="0"/>
    <m/>
    <d v="2015-03-19T00:00:00"/>
    <s v="UE/R/135/2015 DE 20 DE MARZO DE 2015"/>
    <s v="N/A"/>
    <s v="REQUERIMIENTO DE INFORMACIÓN ADICIONAL"/>
    <s v="SOLICITUD ELECTRONICA"/>
    <s v="N/A"/>
    <s v="N/A"/>
    <m/>
  </r>
  <r>
    <n v="138"/>
    <n v="-1"/>
    <n v="0"/>
    <s v="0495000013815"/>
    <x v="2"/>
    <d v="2015-03-13T00:00:00"/>
    <m/>
    <d v="2015-04-20T00:00:00"/>
    <d v="2015-03-25T00:00:00"/>
    <x v="0"/>
    <n v="9"/>
    <s v="DANIEL DE LA HUERTA PÉREZ "/>
    <s v="Calle: AV. INSURGENTES SUR_x000a_Número Exterior: 1605_x000a_Número Interior: 14-IV_x000a_Colonia: San José Insurgentes_x000a_País: MÉXICO_x000a_Entidad Federativa: DISTRITO FEDERAL_x000a_Delegación o Municipio: BENITO JUAREZ_x000a_Código Postal : 03900_x000a_Teléfono: 55-56635650"/>
    <s v="danieldelahuerta@bufeteserrano.com"/>
    <s v="INFOMEX"/>
    <s v="1.- ¿Existen en términos de la Ley Federal de Archivos en vigor archivos de concentración, de trámite e histórico del Servicio de Administración Tributaria (SAT)? 2.- En cumplimiento de la Ley Federal de Archivos y su Reglamento ¿el SAT creó el puesto de Titular de sus archivos de concentración, de trámite e histórico? 3.- ¿Quién(quiénes) es(son), en su caso, el(los) Titular(es) de los archivos de concentración, de trámite e histórico del SAT? 4.- ¿Cuáles son los datos de ubicación, localización y de contacto del(de los) Titular(es) de los archivos de concentración, de trámite e histórico del SAT?"/>
    <m/>
    <x v="4"/>
    <m/>
    <d v="2015-03-18T00:00:00"/>
    <s v="UE/104/2015 DE 18 DE MARZO DE 2015"/>
    <s v="DG/DSNA/0230/2015 DE 23 DE MARZO DE 2015"/>
    <s v="ENTREGA DE INFORMACIÓN EN MEDIO ELECTRÓNICO"/>
    <s v="SOLICITUD ELECTRONICA"/>
    <s v="N/A"/>
    <s v="N/A"/>
    <m/>
  </r>
  <r>
    <n v="139"/>
    <n v="-1"/>
    <n v="0"/>
    <s v="0495000013915"/>
    <x v="2"/>
    <d v="2015-03-17T00:00:00"/>
    <m/>
    <d v="2015-04-21T00:00:00"/>
    <d v="2015-04-06T00:00:00"/>
    <x v="0"/>
    <n v="15"/>
    <s v="OSCAR PEREZ SANTAMARINA"/>
    <s v="Calle: CORDOBA_x000a_Número Exterior: 32_x000a_Número Interior: 101_x000a_Colonia: Roma Norte_x000a_País: MÉXICO_x000a_Entidad Federativa: DISTRITO FEDERAL_x000a_Delegación o Municipio: CUAUHTEMOC_x000a_Código Postal : 06700_x000a_Teléfono: 5555648414"/>
    <s v="pesar2105@gmail.com"/>
    <s v="INFOMEX"/>
    <s v="¿Se encuentran validados los instrumentos de consulta y control archivístico del IMSS por parte del AGN? En caso afirmativo informar cuál es el estado al que se han sometido dichos instrumentos?"/>
    <m/>
    <x v="4"/>
    <m/>
    <d v="2015-03-18T00:00:00"/>
    <s v="UE/105/2015 DE 18 DE MARZO DE 2015"/>
    <s v="DG/DSNA/0229/2015 DE 30 DE MARZO DE 2015"/>
    <s v="ENTREGA DE INFORMACIÓN EN MEDIO ELECTRÓNICO"/>
    <s v="SOLICITUD ELECTRONICA"/>
    <s v="N/A"/>
    <s v="N/A"/>
    <m/>
  </r>
  <r>
    <n v="140"/>
    <n v="-1"/>
    <n v="0"/>
    <s v="0495000014015"/>
    <x v="2"/>
    <d v="2015-03-17T00:00:00"/>
    <m/>
    <d v="2015-04-21T00:00:00"/>
    <d v="2015-03-23T00:00:00"/>
    <x v="0"/>
    <n v="5"/>
    <s v="MIGUEL ANDOAGA MEJIA"/>
    <s v="Calle: FLOR DE LIZ_x000a_Número Exterior: 18_x000a_Número Interior: _x000a_Colonia: Lomas de San Lorenzo_x000a_País: MÉXICO_x000a_Entidad Federativa: DISTRITO FEDERAL_x000a_Delegación o Municipio: IZTAPALAPA_x000a_Código Postal : 09780"/>
    <s v="migueldignox@webadictos.net"/>
    <s v="INFOMEX"/>
    <s v="A quien corresponda: Accediendo a mi derecho a la información pública solicito la siguiente información, pero, antes doy introducción a mi petición. En México, la Cámara de diputados tiene 500 miembros, con un sueldo neto mensual por diputado de 73, 910.81 pesos , además de 45,786 pesos para asistencia legislativa y 28,772 pesos para atención ciudadana, dando un total de 1,697,020 pesos de salario total por diputado sin contar prestaciones, tras estos datos se puede deducir que el gasto generado por la remuneración total del trabajo de los diputados es de 848,510,000 pesos sin contar prestaciones, sin embargo, (citando información el 28 de febrero de 2015 a las 20:05 de m.elfinanciero.com.mx/política/con-educacion-basica-15-de-los-diputados.html) en la Cámara de Diputados hay servidores los cuales 2 tienen educación primaria concluida, 5 educación secundaria, 10 educación preparatoria, 72 con carrera trunca en ingeniera o licenciatura, 23 ingenieros, 8 médicos, 225 licenciados, 14 postgrados 117 maestrías y 24 doctorados. Se puede observar que hay 89 individuos sin carrera terminada a los cuales corresponde al 17.8 % del total de diputados y al cual corresponden 151, 034,780 pesos; los diputados que no tienen carrera ganan lo mismo que sus compañeros preparados, ¿Cómo es posible que un persona con esta preparación gane 100 veces o hasta 1000 veces más de lo que debería ganar por su nivel de preparación? El sueldo de los funcionaros en México es muy alto, sobre todo el de los diputados, ¿Por qué ganan tanto, si sólo demuestran a que parte apoyan en una decisión, ya que muchas veces ni siquiera aportan soluciones?. En otros países hay menos diputados, les pagan menos y se mantienen libres de un gasto innecesario, en Costa Rica hay 57 diputados, en Chile hay 120 diputados, en Guatemala hay 158 diputados, en la Unión europea hay 788 (abarca a una gran zona), en fin ,un diputado es un representante de una zona, pero muchas veces no aportan sugerencias y no expanden a nuevas soluciones que satisfagan a los representados, ¿No es mejor usar consultas populares, las cuales son más baratas y efectivas que pagar un sueldo exagerado a un individuo por un trabajo que no es realizado correctamente la mayoría de los casos?¿No se puede usa el dinero de la paga de 100 o 200 diputados en otros proyectos, aquéllos que satisfagan las necesidades de vivienda, educación, alimentación o recreación? En conclusión, pido respuesta a las siguientes preguntas: ¿Por qué se les paga tanto a los diputados? ¿Por qué hay tantos? ¿Por qué no los despiden a aquellos que no cumplan con su obligación correctamente y usan el dinero en satisfacer las necesidades del pueblo? ¿Por qué no usan métodos más precisos y baratos como la consulta popular? ¿Cómo es posible que una persona gane desde 100 hasta 1000 veces más de lo que debería ganar por su nivel de preparación? También pido corrección a los datos que expongo en caso de que fuesen erróneos, y que se me muestren los datos correctos."/>
    <m/>
    <x v="0"/>
    <m/>
    <d v="2015-03-19T00:00:00"/>
    <s v="UE/R/136/2015 DE 20 DE MARZO DE 2015"/>
    <s v="N/A"/>
    <s v="ENTREGA DE INFORMACIÓN EN MEDIO ELECTRÓNICO"/>
    <s v="SOLICITUD ELECTRONICA"/>
    <s v="N/A"/>
    <s v="N/A"/>
    <m/>
  </r>
  <r>
    <n v="141"/>
    <n v="-1"/>
    <n v="0"/>
    <s v="04950000014115"/>
    <x v="2"/>
    <d v="2015-03-17T00:00:00"/>
    <m/>
    <d v="2015-04-21T00:00:00"/>
    <d v="2015-03-27T00:00:00"/>
    <x v="0"/>
    <n v="9"/>
    <s v="JOSÉ DANIEL NAVARRO WILSON"/>
    <s v="Calle: DOMICILIO CONOCIDO_x000a_Número Exterior: 19_x000a_Número Interior: _x000a_Colonia: Los Portales_x000a_País: MÉXICO_x000a_Entidad Federativa: SONORA_x000a_Delegación o Municipio: HERMOSILLO_x000a_Código Postal : 83247"/>
    <s v="jdnw85@gmail.com"/>
    <s v="INFOMEX"/>
    <s v="La Ley Organica del Seminario de Cultura Mexicana, publicada el 31 de Diciembre de 1949 en el Diario Oficial de la Federación, hace referencia a un Acuerdo Presidencial del 28 de Febrero de 1942, mismo que crea al Seminario de Cultura Mexicana. Se solicita se remita dicho Acuerdo Presidencial y/o cualquier documento oficial de la Presidencia de Manuel Avila Camacho que avale la existencia de dicho Acuerdo Presidencial."/>
    <m/>
    <x v="1"/>
    <m/>
    <d v="2015-03-18T00:00:00"/>
    <s v="UE/106/2015 DE 18 DE MARZO DE 2015"/>
    <s v="DG/DAHC/165/2015 DE 25 DE MARZO DE 2015"/>
    <s v="ENTREGA DE INFORMACIÓN EN MEDIO ELECTRÓNICO"/>
    <s v="SOLICITUD ELECTRONICA"/>
    <s v="RDA 1547/15"/>
    <s v="N/A"/>
    <m/>
  </r>
  <r>
    <n v="142"/>
    <n v="-1"/>
    <n v="0"/>
    <s v="0495000014215"/>
    <x v="2"/>
    <d v="2015-03-18T00:00:00"/>
    <m/>
    <d v="2015-04-22T00:00:00"/>
    <d v="2015-04-06T00:00:00"/>
    <x v="0"/>
    <n v="14"/>
    <s v="OSCAR PEREZ SANTAMARINA"/>
    <s v="Calle: CÓRDOBA_x000a_Número Exterior: 32_x000a_Número Interior: 101_x000a_Colonia: Roma Norte_x000a_País: MÉXICO_x000a_Entidad Federativa: DISTRITO FEDERAL_x000a_Delegación o Municipio: CUAUHTEMOC_x000a_Código Postal : 06700_x000a_Teléfono: 5555648414"/>
    <s v="pesar2105@gmail.com"/>
    <s v="INFOMEX"/>
    <s v="1. Deseo saber que instituciones cuentan al día de hoy con instrumentos de consulta y control archivístico autorizados, qué instituciones no cuentan con dichos instrumentos y qué instituciones están en revisión con la descripción del estatus correspondiente. 2. Deseo saber cuál es la metodología para determinar qué el Cuadro de Clasificación y Catálogo de Disposición Documental de las dependencias que presentan dichos instrumentos cumple en su totalidad con las técnicas archivísticas y las disposiciones normativas. (Ser lo más específico)"/>
    <m/>
    <x v="4"/>
    <m/>
    <d v="2015-03-18T00:00:00"/>
    <s v="UE/107/2015 DE 18 DE MARZO DE 2015"/>
    <s v="DG/DSNA/0242/2015 DE 30 DE MARZO DE 2015"/>
    <s v="ENTREGA DE INFORMACIÓN EN MEDIO ELECTRÓNICO"/>
    <s v="SOLICITUD ELECTRONICA"/>
    <s v="N/A"/>
    <s v="N/A"/>
    <m/>
  </r>
  <r>
    <n v="143"/>
    <n v="-1"/>
    <n v="0"/>
    <s v="0495000014315"/>
    <x v="2"/>
    <d v="2015-03-18T00:00:00"/>
    <m/>
    <d v="2015-04-22T00:00:00"/>
    <d v="2015-03-27T00:00:00"/>
    <x v="0"/>
    <n v="7"/>
    <s v="MARIA DE LOS ANGELES MAGDALENO CARDENAS"/>
    <s v="Calle: CERRADA 13 DE SEPTIEMBE_x000a_Número Exterior: 19_x000a_Número Interior: 101_x000a_Colonia: Escandón I Sección_x000a_País: MÉXICO_x000a_Entidad Federativa: DISTRITO FEDERAL_x000a_Delegación o Municipio: MIGUEL HIDALGO_x000a_Código Postal : 11800_x000a_Teléfono: 5552718436"/>
    <s v="angeles.magdaleno@yahoo.com.mx"/>
    <s v="INFOMEX"/>
    <s v="Que funde y motive la cancelación de la consulta directa de los expedientes resguardados en la Galería no. 1., correspondientes al acervo de la extinta DIrección Federal de Seguridad."/>
    <m/>
    <x v="1"/>
    <m/>
    <d v="2015-03-18T00:00:00"/>
    <s v="UE/108/2015 DE 18 DE MARZO DE 2015"/>
    <s v="DG/DAHC/163/2015 DE 25 DE MARZO DE 2015"/>
    <s v="ENTREGA DE INFORMACIÓN EN MEDIO ELECTRÓNICO"/>
    <s v="SOLICITUD ELECTRONICA"/>
    <s v="N/A"/>
    <s v="N/A"/>
    <m/>
  </r>
  <r>
    <n v="144"/>
    <n v="-1"/>
    <n v="0"/>
    <s v="0495000014415"/>
    <x v="2"/>
    <d v="2015-03-18T00:00:00"/>
    <m/>
    <d v="2015-04-22T00:00:00"/>
    <d v="2015-03-23T00:00:00"/>
    <x v="0"/>
    <n v="4"/>
    <s v="KATTIA ARLETTE RAYMUNDO VENTURA"/>
    <s v="Calle: FRANCISCO VILLA_x000a_Número Exterior: 214_x000a_Número Interior: _x000a_Colonia: Metztitlán_x000a_País:MÉXICO_x000a_Entidad Federativa:HIDALGO_x000a_Delegación o Municipio: METZTITLAN_x000a_Código Postal : 43350_x000a_Teléfono: 7711432317"/>
    <s v="arletteraymundo@hotmail.com"/>
    <s v="INFOMEX"/>
    <s v="¿Que es el archivo general de la nación? ¿Cuales son los Objetivos Estratégicos del archivo general de la nación?"/>
    <m/>
    <x v="6"/>
    <m/>
    <d v="2015-03-19T00:00:00"/>
    <s v="UE/115/2015 DE 20 DE MARZO DE 2015"/>
    <s v="DDNA/016/2015 DE 23 DE MARZO DE 2015"/>
    <s v="ENTREGA DE INFORMACIÓN EN MEDIO ELECTRÓNICO"/>
    <s v="SOLICITUD ELECTRONICA"/>
    <s v="N/A"/>
    <s v="N/A"/>
    <m/>
  </r>
  <r>
    <n v="145"/>
    <n v="-1"/>
    <n v="0"/>
    <s v="0495000014515"/>
    <x v="2"/>
    <d v="2015-03-19T00:00:00"/>
    <m/>
    <d v="2015-04-23T00:00:00"/>
    <d v="2015-03-23T00:00:00"/>
    <x v="0"/>
    <n v="4"/>
    <s v="YAEL FLORES LOPEZ"/>
    <s v="Calle: MANUEL M DIEGUEZ 885_x000a_Número Exterior: 885_x000a_Número Interior: _x000a_Colonia: Américas Colomos_x000a_País: MÉXICO_x000a_Entidad Federativa: JALISCO_x000a_Delegación o Municipio: GUADALAJARA_x000a_Código Postal : 44620_x000a_Teléfono: 36414944"/>
    <s v="yaelchino9@hotmail.com"/>
    <s v="INFOMEX"/>
    <s v="¿Porque poner a un Cuauhtémoc Blanco, a un Lagrimita o a una Carmen salinas de políticos? Si los que se supone que estan &quot;Preparados&quot; tienen en una muy mala situación al país."/>
    <m/>
    <x v="0"/>
    <m/>
    <d v="2015-03-19T00:00:00"/>
    <s v="UE/R/137/2015 DE 20 DE MARZO DE 2015"/>
    <s v="N/A"/>
    <s v="ENTREGA DE INFORMACIÓN EN MEDIO ELECTRÓNICO"/>
    <s v="SOLICITUD ELECTRONICA"/>
    <s v="N/A"/>
    <s v="N/A"/>
    <m/>
  </r>
  <r>
    <n v="146"/>
    <n v="-1"/>
    <n v="0"/>
    <s v="0495000014615"/>
    <x v="2"/>
    <d v="2015-03-19T00:00:00"/>
    <m/>
    <d v="2015-04-23T00:00:00"/>
    <d v="2015-04-06T00:00:00"/>
    <x v="0"/>
    <n v="13"/>
    <s v="LUCINA GÓMEZ SÁNCHEZ"/>
    <s v="Calle: MERIDA_x000a_Número Exterior: 900_x000a_Número Interior: _x000a_Colonia: Condesa_x000a_País: MÉXICO_x000a_Entidad Federativa: DISTRITO FEDERAL_x000a_Delegación o Municipio: CUAUHTEMOC_x000a_Código Postal : 06140_x000a_Teléfono: 55 53 71 65"/>
    <m/>
    <s v="INFOMEX"/>
    <s v="normatividad, para archivar en el expediente de archivo en el Archivo de Trámite al momento de iniciar su apertura, es decir se archiva en forma cronológica"/>
    <m/>
    <x v="4"/>
    <m/>
    <d v="2015-03-20T00:00:00"/>
    <s v="UE/111/2015 DE 20 DE MARZO DE 2015"/>
    <s v="DG/DSNA/0238/2015 DE 30 DE MARZO DE 2015"/>
    <s v="ENTREGA DE INFORMACIÓN EN MEDIO ELECTRÓNICO"/>
    <s v="SOLICITUD ELECTRONICA"/>
    <s v="N/A"/>
    <s v="N/A"/>
    <m/>
  </r>
  <r>
    <n v="147"/>
    <n v="-1"/>
    <n v="0"/>
    <s v="0495000014715"/>
    <x v="2"/>
    <d v="2015-03-19T00:00:00"/>
    <m/>
    <d v="2015-04-23T00:00:00"/>
    <d v="2015-04-23T00:00:00"/>
    <x v="0"/>
    <n v="26"/>
    <s v="LUCINA GÓMEZ SÁNCHEZ"/>
    <s v="Calle: MERIDA_x000a_Número Exterior: 900_x000a_Número Interior: _x000a_Colonia: Condesa_x000a_País: MÉXICO_x000a_Entidad Federativa: DISTRITO FEDERAL_x000a_Delegación o Municipio: CUAUHTEMOC_x000a_Código Postal : 06140_x000a_Teléfono: 55 53 71 65"/>
    <m/>
    <s v="INFOMEX"/>
    <s v="curículum de la c. Claudia iglesias, directora del sistema nacional de archivos del agn"/>
    <m/>
    <x v="2"/>
    <m/>
    <d v="2015-03-20T00:00:00"/>
    <s v="UE/112/2015 DE 20 DE MARZO DE 2015"/>
    <s v="DG/DGAA/DA/279/2015 DE 27 DE MARZO DE 2015"/>
    <s v="ENTREGA DE INFORMACIÓN EN MEDIO ELECTRÓNICO"/>
    <s v="SOLICITUD ELECTRONICA"/>
    <s v="N/A"/>
    <s v="N/A"/>
    <m/>
  </r>
  <r>
    <n v="148"/>
    <n v="-1"/>
    <n v="0"/>
    <s v="0495000014815"/>
    <x v="2"/>
    <d v="2015-03-19T00:00:00"/>
    <m/>
    <d v="2015-04-23T00:00:00"/>
    <d v="2015-04-09T00:00:00"/>
    <x v="0"/>
    <n v="16"/>
    <s v="ALBERTO CASTRO"/>
    <s v="Calle: AV. DE LOS PINOS_x000a_Número Exterior: 26_x000a_Número Interior: _x000a_Colonia: Ampliación Providencia_x000a_País: MÉXICO_x000a_Entidad Federativa: DISTRITO FEDERAL_x000a_Delegación o Municipio: GUSTAVO A. MADERO_x000a_Código Postal : 07560"/>
    <m/>
    <s v="INFOMEX"/>
    <s v="Solicito se me informe: ¿Cuáles fueron las acciones que en materia de rendición de cuentas llevó a cabo ese Ente Obligado durante el periodo comprendido del 1° de enero de 2013 al 31 de diciembre de 2013?"/>
    <m/>
    <x v="2"/>
    <m/>
    <d v="2015-03-20T00:00:00"/>
    <s v="UE/113/2015 DE 20 DE MARZO DE 2015"/>
    <s v="DG/DGAA/DA/288/2015 DE 31 DE MARZO DE 2015"/>
    <s v="ENTREGA DE INFORMACIÓN EN MEDIO ELECTRÓNICO"/>
    <s v="SOLICITUD ELECTRONICA"/>
    <s v="N/A"/>
    <s v="N/A"/>
    <m/>
  </r>
  <r>
    <n v="149"/>
    <n v="-1"/>
    <n v="0"/>
    <s v="0495000014915"/>
    <x v="2"/>
    <d v="2015-03-19T00:00:00"/>
    <m/>
    <d v="2015-04-23T00:00:00"/>
    <d v="2015-03-23T00:00:00"/>
    <x v="0"/>
    <n v="3"/>
    <s v="MIGUEL ANGEL CARRAL GONZALEZ"/>
    <s v="Calle: GABINO BARREDA_x000a_Número Exterior: 118_x000a_Número Interior: C_x000a_Colonia: San Rafael_x000a_País: MÉXICO_x000a_Entidad Federativa: DISTRITO FEDERAL_x000a_Delegación o Municipio: CUAUHTEMOC_x000a_Código Postal : 06470_x000a_Teléfono: 5553596675"/>
    <s v="cagoma3105@hotmail.com"/>
    <s v="INFOMEX"/>
    <s v="¡Cuál es la metodología para que den su informe patrimonial los Cenadores y Diputados?"/>
    <m/>
    <x v="0"/>
    <m/>
    <d v="2015-03-20T00:00:00"/>
    <s v="UE/R/138/2015 DE 20 DE MARZO DE 2015"/>
    <s v="N/A"/>
    <s v="ENTREGA DE INFORMACIÓN EN MEDIO ELECTRÓNICO"/>
    <s v="SOLICITUD ELECTRONICA"/>
    <s v="N/A"/>
    <s v="N/A"/>
    <m/>
  </r>
  <r>
    <n v="150"/>
    <n v="-1"/>
    <n v="0"/>
    <s v="0495000015015"/>
    <x v="2"/>
    <d v="2015-03-19T00:00:00"/>
    <m/>
    <d v="2015-04-23T00:00:00"/>
    <d v="2015-03-27T00:00:00"/>
    <x v="0"/>
    <n v="7"/>
    <s v="AGENCE FRANCE-PRESSE   LAURENT THOMET "/>
    <s v="Calle: DURANGO_x000a_Número Exterior: 183_x000a_Número Interior: _x000a_Colonia: Roma Norte_x000a_País: MÉXICO_x000a_Entidad Federativa: DISTRITO FEDERAL_x000a_Delegación o Municipio: CUAUHTEMOC_x000a_Código Postal : 06700_x000a_Teléfono: 0445554536198"/>
    <s v="laurent.thomet@afp.com"/>
    <s v="INFOMEX"/>
    <s v="Solicito cualquier documento oficial o extraoficial relativo a la estancia del estadounidense Lee Harvey Oswald en Mexico en el ano 1963."/>
    <m/>
    <x v="1"/>
    <m/>
    <d v="2015-03-20T00:00:00"/>
    <s v="UE/114/2015 DE 20 DE MARZO DE 2015"/>
    <s v="DG/DAHC/167/2015 DE 25 DE MARZO DE 2015"/>
    <s v="ENTREGA DE INFORMACIÓN EN MEDIO ELECTRÓNICO"/>
    <s v="SOLICITUD ELECTRONICA"/>
    <s v="N/A"/>
    <s v="N/A"/>
    <m/>
  </r>
  <r>
    <n v="151"/>
    <n v="-1"/>
    <n v="0"/>
    <s v="0495000015115"/>
    <x v="2"/>
    <d v="2015-03-23T00:00:00"/>
    <m/>
    <d v="2015-04-27T00:00:00"/>
    <d v="2015-03-27T00:00:00"/>
    <x v="0"/>
    <n v="5"/>
    <s v="MARCELA CHACÓN SÁYAGO"/>
    <s v="Calle: AV. BUGAMBILAS_x000a_Número Exterior: 6130_x000a_Número Interior: 07_x000a_Colonia: Bugambilias_x000a_País: MÉXICO_x000a_Entidad Federativa:PUEBLA_x000a_Delegación o Municipio: PUEBLA_x000a_Código Postal : 72580"/>
    <s v="marcechsayago@gmail.com"/>
    <s v="INFOMEX"/>
    <s v="Quiero saber como fue el reparto agrario en México, de 1924 a 1982, con sus respectivos presidentes. Me interesa saber la extensión de las tierras, la ubicación, que presidente la realizó."/>
    <m/>
    <x v="1"/>
    <m/>
    <d v="2015-03-23T00:00:00"/>
    <s v="UE/116/2015 DE 23 DE MARZO DE 2015"/>
    <s v="DG/DAHC/168/2015 DE 25 DE MARZO DE 2015"/>
    <s v="ENTREGA DE INFORMACIÓN EN MEDIO ELECTRÓNICO"/>
    <s v="SOLICITUD ELECTRONICA"/>
    <s v="N/A"/>
    <s v="N/A"/>
    <m/>
  </r>
  <r>
    <n v="152"/>
    <n v="-1"/>
    <n v="0"/>
    <s v="0495000015215"/>
    <x v="2"/>
    <d v="2015-03-23T00:00:00"/>
    <m/>
    <d v="2015-04-27T00:00:00"/>
    <d v="2015-03-27T00:00:00"/>
    <x v="0"/>
    <n v="5"/>
    <s v="GILBERTO TADEO MELQUIADES ESPONDA"/>
    <s v="Calle: NICOLÁS BRAVO_x000a_Número Exterior: 214_x000a_Número Interior: _x000a_Colonia: Atasta _x000a_País:MÉXICO_x000a_Entidad Federativa:TABASCO_x000a_Delegación o Municipio: CENTRO_x000a_Código Postal : 86100"/>
    <s v="gmesponda@yahoo.com.mx"/>
    <s v="INFOMEX"/>
    <s v="Informe si la isla Santa Barbara, San Miguel Anacapa, San Nicolas, San Clemente, Santa Catalina, Santa Rosa, Santa Cruz, ubicadas todas ellas frente a las costas de California, Estados Unidos de America, forman parte del territorio nacional mexicano. Describiendo el documento legal que así lo sustente."/>
    <m/>
    <x v="1"/>
    <m/>
    <d v="2015-03-23T00:00:00"/>
    <s v="UE/117/2015 DE 23 DE MARZO DE 2015"/>
    <s v="DG/DAHC/169/2015 DE 25 DE MARZO DE 2015"/>
    <s v="ENTREGA DE INFORMACIÓN EN MEDIO ELECTRÓNICO"/>
    <s v="SOLICITUD ELECTRONICA"/>
    <s v="N/A"/>
    <s v="N/A"/>
    <m/>
  </r>
  <r>
    <n v="153"/>
    <n v="-1"/>
    <n v="0"/>
    <s v="0495000015315"/>
    <x v="2"/>
    <d v="2015-03-23T00:00:00"/>
    <m/>
    <d v="2015-04-27T00:00:00"/>
    <d v="2015-04-27T00:00:00"/>
    <x v="0"/>
    <n v="26"/>
    <s v="TANIA ROSAS "/>
    <s v="Calle: ANAXAGORAS_x000a_Número Exterior: 339_x000a_Número Interior: _x000a_Colonia: Narvarte Poniente_x000a_País: MÉXICO_x000a_Entidad Federativa: DISTRITO FEDERAL_x000a_Delegación o Municipio: BENITO JUAREZ_x000a_Código Postal : 03020"/>
    <m/>
    <s v="INFOMEX"/>
    <s v="Solicito el proyecto de Ley General de Archivos o el avance del proyecto. Con base en el principio constitucional de máxima publicidad, en el entendido que la difusión del proyecto o avance no son en perjuicio de alguna resolución o toma de decisión."/>
    <m/>
    <x v="5"/>
    <m/>
    <d v="2015-03-23T00:00:00"/>
    <s v="UE/118/2015 DE 23 DE MARZO DE 2015"/>
    <s v="DG/DAJ/079/2015 DE 17 DE ABRIL DE 2015"/>
    <s v="ENTREGA DE INFORMACIÓN EN MEDIO ELECTRÓNICO"/>
    <s v="SOLICITUD ELECTRONICA"/>
    <s v="RDA 2114/15"/>
    <s v="N/A"/>
    <m/>
  </r>
  <r>
    <n v="154"/>
    <n v="-1"/>
    <n v="0"/>
    <s v="0495000015415"/>
    <x v="2"/>
    <d v="2015-03-24T00:00:00"/>
    <m/>
    <d v="2015-04-28T00:00:00"/>
    <d v="2015-04-22T00:00:00"/>
    <x v="0"/>
    <n v="22"/>
    <s v="ANUAR ISRAEL ORTEGA GALINDO"/>
    <s v="Calle: MEXICALI_x000a_Número Exterior: 4_x000a_Número Interior: _x000a_Colonia: Valle Ceylan_x000a_País: MÉXICO_x000a_Entidad Federativa: MÉXICO_x000a_Delegación o Municipio: TLALNEPANTLA DE BAZ_x000a_Código Postal : 54150_x000a_Teléfono: 5553889894"/>
    <s v="anuardo13@yahoo.com.mx"/>
    <s v="INFOMEX"/>
    <s v="Solicito al Archivo General de la Nación (AGN) la información que pueda existir en el acervo de la Dirección Federal de Seguridad (DFS) de la Secretaría de Gobernación , que según información proporcionada en el mismo archivo pertenece al CISEN, sin embargo está resguarda en el AGN , la información relacionada con el ciudadano Sergio Aguayo Quezada."/>
    <m/>
    <x v="1"/>
    <m/>
    <d v="2015-03-25T00:00:00"/>
    <s v="UE/119/2015 DE 25 DE MARZO DE 2015"/>
    <s v="DG/DAHC/204/2015 DE 20 DE ABRIL DE 2015"/>
    <s v="ENTREGA DE INFORMACIÓN EN MEDIO ELECTRÓNICO"/>
    <s v="SOLICITUD ELECTRONICA"/>
    <s v="N/A"/>
    <s v="N/A"/>
    <m/>
  </r>
  <r>
    <n v="155"/>
    <n v="-1"/>
    <n v="0"/>
    <s v="0495000015515"/>
    <x v="2"/>
    <d v="2015-03-24T00:00:00"/>
    <m/>
    <d v="2015-04-28T00:00:00"/>
    <d v="2015-04-22T00:00:00"/>
    <x v="0"/>
    <n v="22"/>
    <s v="ANUAR ISRAEL ORTEGA GALINDO"/>
    <s v="Calle: MEXICALI_x000a_Número Exterior: 4_x000a_Número Interior: _x000a_Colonia: Valle Ceylan_x000a_País: MÉXICO_x000a_Entidad Federativa: MÉXICO_x000a_Delegación o Municipio: TLALNEPANTLA DE BAZ_x000a_Código Postal : 54150_x000a_Teléfono: 5553889894"/>
    <s v="anuardo13@yahoo.com.mx"/>
    <s v="INFOMEX"/>
    <s v="Solicito al Archivo General de la Nación me sean proporcionada la información existente a los ciudadanos Jesús Aguayo Zaragoza y Rafael Aguayo Zaragoza en el acervo de la Dirección Federal de Seguridad (DFS) de la Secretaría de Gobernación, resguardado en la galería 1."/>
    <m/>
    <x v="1"/>
    <m/>
    <d v="2015-03-25T00:00:00"/>
    <s v="UE/120/2015 DE 25 DE MARZO DE 2015"/>
    <s v="DG/DAHC/205/2015 DE 20 DE ABRIL DE 2015"/>
    <s v="ENTREGA DE INFORMACIÓN EN MEDIO ELECTRÓNICO"/>
    <s v="SOLICITUD ELECTRONICA"/>
    <s v="N/A"/>
    <s v="N/A"/>
    <m/>
  </r>
  <r>
    <n v="156"/>
    <n v="-1"/>
    <n v="0"/>
    <s v="0495000015615"/>
    <x v="2"/>
    <d v="2015-03-25T00:00:00"/>
    <m/>
    <d v="2015-04-29T00:00:00"/>
    <d v="2015-04-22T00:00:00"/>
    <x v="0"/>
    <n v="21"/>
    <s v="ENRIQUE MARTÍNEZ"/>
    <s v="Calle: ROBALO_x000a_Número Exterior: 8_x000a_Número Interior: _x000a_Colonia: Indeco_x000a_País: MÉXICO_x000a_Entidad Federativa: DISTRITO FEDERAL_x000a_Delegación o Municipio: GUSTAVO A. MADERO_x000a_Código Postal : 07930"/>
    <s v="histor777@gmail.com"/>
    <s v="INFOMEX"/>
    <s v="Solicito expedientes originales para consulta en sitio de los siguientes personajes:Valentín Campa, Arnoldo Martínez Verdugo, Rosario Ibarra de Piedra, Ignacio González Gollás, Cándido Díaz Cerecedo, Manuel Moreno Sánchez y Pablo Emilio Madero. Que se ubican en el fondo Secretaría de Gobernación siglo XX, subfondo Dirección Federal de Seguridad, ubicados en la galería 1"/>
    <m/>
    <x v="1"/>
    <m/>
    <d v="2015-03-25T00:00:00"/>
    <s v="UE/121/2015 DE 25 DE MARZO DE 2015"/>
    <s v="DG/DAHC/206/2015 DE 20 DE ABRIL DE 2015"/>
    <s v="ENTREGA DE INFORMACIÓN EN MEDIO ELECTRÓNICO"/>
    <s v="SOLICITUD ELECTRONICA"/>
    <s v="N/A"/>
    <s v="N/A"/>
    <m/>
  </r>
  <r>
    <n v="157"/>
    <n v="-1"/>
    <n v="0"/>
    <s v="0495000015715"/>
    <x v="2"/>
    <d v="2015-03-25T00:00:00"/>
    <m/>
    <d v="2015-04-29T00:00:00"/>
    <d v="2015-03-27T00:00:00"/>
    <x v="0"/>
    <n v="3"/>
    <s v="ANDREA GALLEGOS MARTÍNEZ"/>
    <s v="Calle: JOAQUINITA_x000a_Número Exterior: 355_x000a_Número Interior: _x000a_Colonia: Benito Juárez_x000a_País: MÉXICO_x000a_Entidad Federativa: MÉXICO_x000a_Delegación o Municipio: NEZAHUALCOYOTL_x000a_Código Postal : 57000"/>
    <s v="andreagallegos.mtz@hotmail.com"/>
    <s v="INFOMEX"/>
    <s v="Número de egresados de la UNAM y IPN desde el año 2000"/>
    <m/>
    <x v="0"/>
    <m/>
    <d v="2015-03-25T00:00:00"/>
    <s v="UE/R/154/2015 DE 27 DE MARZO DE 2015"/>
    <s v="N/A"/>
    <s v="ENTREGA DE INFORMACIÓN EN MEDIO ELECTRÓNICO"/>
    <s v="SOLICITUD ELECTRONICA"/>
    <s v="N/A"/>
    <s v="N/A"/>
    <m/>
  </r>
  <r>
    <n v="158"/>
    <n v="-1"/>
    <n v="0"/>
    <s v="0495000015815"/>
    <x v="2"/>
    <d v="2015-03-27T00:00:00"/>
    <m/>
    <d v="2015-05-05T00:00:00"/>
    <d v="2015-05-04T00:00:00"/>
    <x v="0"/>
    <n v="27"/>
    <s v="RUBEN GALINDO "/>
    <s v="Calle: SAN MARQUEÑA_x000a_Número Exterior: 521_x000a_Número Interior: _x000a_Colonia: Benito Juárez_x000a_País: MÉXICO_x000a_Entidad Federativa: MÉXICO_x000a_Delegación o Municipio: NEZAHUALCOYOTL_x000a_Código Postal : 57000"/>
    <s v="rubengalindo77@latinmail.com"/>
    <s v="INFOMEX"/>
    <s v="Requiero en formato excel, editable, el listado de direcciones de correo electrónico de todas y todos los servidores públicos, prestadores de servicios o personal que suministre servicios profesionales a esa dependencia y que tenga formación de licenciatura en Derecho, abogado o ciencias jurídicas"/>
    <m/>
    <x v="2"/>
    <m/>
    <d v="2015-03-30T00:00:00"/>
    <s v="UE/122/2015 DE 31 DE MARZO DE 2015"/>
    <s v="DG/DGAA/DA/290/2015 DE 06 DE ABRIL DE 2015"/>
    <s v="ENTREGA DE INFORMACIÓN EN MEDIO ELECTRÓNICO"/>
    <s v="SOLICITUD ELECTRONICA"/>
    <s v="N/A"/>
    <s v="N/A"/>
    <m/>
  </r>
  <r>
    <n v="159"/>
    <n v="-1"/>
    <n v="0"/>
    <s v="0495000015915"/>
    <x v="2"/>
    <d v="2015-03-27T00:00:00"/>
    <m/>
    <d v="2015-05-05T00:00:00"/>
    <d v="2015-04-06T00:00:00"/>
    <x v="0"/>
    <n v="7"/>
    <s v="ERNESTO ALFREDO RUBIO MORALES"/>
    <s v="Calle: CALLE 10 Y GENARO VAZQUES_x000a_Número Exterior: 1001_x000a_Número Interior: _x000a_Colonia: División del Norte Etapa I, II y III_x000a_País: MÉXICO_x000a_Entidad Federativa: CHIHUAHUA_x000a_Delegación o Municipio: CHIHUAHUA_x000a_Código Postal : 31064"/>
    <s v="alfredomoralesrubio18@gmail.com"/>
    <s v="INFOMEX"/>
    <s v="Deso conocer cuantos medicos ortopedistas laboran actualmente en el pais."/>
    <m/>
    <x v="0"/>
    <m/>
    <d v="2015-03-30T00:00:00"/>
    <s v="UE/R/155/2015 DE 01 ABRIL DE 2015"/>
    <s v="N/A"/>
    <s v="ENTREGA DE INFORMACIÓN EN MEDIO ELECTRÓNICO"/>
    <s v="SOLICITUD ELECTRONICA"/>
    <s v="N/A"/>
    <s v="N/A"/>
    <m/>
  </r>
  <r>
    <n v="160"/>
    <n v="-1"/>
    <n v="0"/>
    <s v="0495000016015"/>
    <x v="2"/>
    <d v="2015-03-27T00:00:00"/>
    <m/>
    <d v="2015-05-05T00:00:00"/>
    <d v="2015-03-31T00:00:00"/>
    <x v="0"/>
    <n v="3"/>
    <s v="EDUARDO HERNÁNDEZ VANEGAS"/>
    <s v="Calle: CARRETERA PANAMERICANA TAPANATEPEC - TUXTLA GUTIERREZ_x000a_Número Exterior: S/N_x000a_Número Interior: _x000a_Colonia: Lázaro Cárdenas_x000a_País: MÉXICO_x000a_Entidad Federativa: CHIAPAS_x000a_Delegación o Municipio: CINTALAPA_x000a_Código Postal : 30410_x000a_Teléfono: 5540493103"/>
    <s v="urieltron@hotmail.com"/>
    <s v="INFOMEX"/>
    <s v="Solicito la &quot;Base de Datos que Administra el Coité Técnico del Consejo de Seguridad Nacional que menciona el Reglamento de la Ley de Adquisiciones, Arrendamientos y Servicios del Sector Público en su art 72 F V para su aplicación especifica en proyecto para el Consejo de la Judicatura Federal"/>
    <m/>
    <x v="0"/>
    <m/>
    <d v="2015-03-30T00:00:00"/>
    <s v="UE/R/156/2015 DE 31 DE MARZO DE 2015"/>
    <s v="N/A"/>
    <s v="ENTREGA DE INFORMACIÓN EN MEDIO ELECTRÓNICO"/>
    <s v="SOLICITUD ELECTRONICA"/>
    <s v="N/A"/>
    <s v="N/A"/>
    <m/>
  </r>
  <r>
    <n v="161"/>
    <n v="-1"/>
    <n v="0"/>
    <s v="0495000016115"/>
    <x v="3"/>
    <d v="2015-04-06T00:00:00"/>
    <m/>
    <d v="2015-05-06T00:00:00"/>
    <d v="2015-04-16T00:00:00"/>
    <x v="0"/>
    <n v="9"/>
    <s v="JESUS LOPEZ MARES"/>
    <s v="Calle: LAGUNA DE TAMIAHUA_x000a_Número Exterior: 24_x000a_Número Interior: _x000a_Colonia: Agua Azul Sección Pirules_x000a_País: MÉXICO_x000a_Entidad Federativa: MÉXICO_x000a_Delegación o Municipio: NEZAHUALCOYOTL_x000a_Código Postal : 57510_x000a_Teléfono: 5532352210"/>
    <s v="jesus.lopez1968@yahoo.com.mx"/>
    <s v="INFOMEX"/>
    <s v="Solicito de la manera mas atenta los Temas de los últimos 10 años de los congresos nacionales de archivos. Es decir el nombre de los temas que se a tratado en los ultimos 10 años con motivo del congreso nacional de archivos. Así como las cedes de los lugares donde se a hacho estos congresos"/>
    <m/>
    <x v="3"/>
    <m/>
    <d v="2015-04-08T00:00:00"/>
    <s v="UE/127/2015 DE 08 DE ABRIL DE 2015"/>
    <s v="DPD/062/2015 DE 13 DE ABRIL DE 2015"/>
    <s v="ENTREGA DE INFORMACIÓN EN MEDIO ELECTRÓNICO"/>
    <s v="SOLICITUD ELECTRONICA"/>
    <s v="N/A"/>
    <s v="N/A"/>
    <m/>
  </r>
  <r>
    <n v="162"/>
    <n v="-1"/>
    <n v="0"/>
    <s v="0495000016215"/>
    <x v="3"/>
    <d v="2015-04-06T00:00:00"/>
    <m/>
    <d v="2015-05-06T00:00:00"/>
    <d v="2015-04-16T00:00:00"/>
    <x v="0"/>
    <n v="9"/>
    <s v="JESUS LOPEZ MARES"/>
    <s v="Calle: LAGUNA DE TAMIAHUA_x000a_Número Exterior: 24_x000a_Número Interior: _x000a_Colonia: Agua Azul Sección Pirules_x000a_País: MÉXICO_x000a_Entidad Federativa: MÉXICO_x000a_Delegación o Municipio: NEZAHUALCOYOTL_x000a_Código Postal : 57510_x000a_Teléfono: 5532352210"/>
    <s v="jesus.lopez1968@yahoo.com.mx"/>
    <s v="INFOMEX"/>
    <s v="Por este medio solicito la información de los Directores del Archivo General de la Nación tales como Nombre, Periodo de Gestión y Escolaridad desde el inicio a a la actualidad del A.G.N."/>
    <m/>
    <x v="2"/>
    <m/>
    <d v="2015-04-06T00:00:00"/>
    <s v="UE/123/2015 DE 31 DE MARZO DE 2015"/>
    <m/>
    <s v="REQUERIMIENTO DE INFORMACIÓN ADICIONAL"/>
    <s v="SOLICITUD ELECTRONICA"/>
    <s v="N/A"/>
    <s v="N/A"/>
    <m/>
  </r>
  <r>
    <n v="163"/>
    <n v="-1"/>
    <n v="0"/>
    <s v="0495000016315"/>
    <x v="3"/>
    <d v="2015-04-06T00:00:00"/>
    <m/>
    <d v="2015-05-06T00:00:00"/>
    <d v="2015-04-22T00:00:00"/>
    <x v="0"/>
    <n v="13"/>
    <s v="PABLO SALCIDO"/>
    <s v="Calle: RINCONADA POETAS_x000a_Número Exterior: ED. ANDRÉS BELLO_x000a_Número Interior: 304_x000a_Colonia: Pedregal de Carrasco_x000a_País: MÉXICO_x000a_Entidad Federativa: DISTRITO FEDERAL_x000a_Delegación o Municipio: COYOACAN_x000a_Código Postal : 04700_x000a_Teléfono: 5510716413_x000a_"/>
    <s v="salcido13@hotmail.com"/>
    <s v="INFOMEX"/>
    <s v="A quien corresponda: Por este medio me permito solicitar de la forma más atenta se me proporcione información en dos aspectos: - cantidad de personal presente en los edificios gubernamentales, según el consumo de agua incluyendo: empleados permanentes, temporales y de limpieza. - información relativa a los consumos de agua embotellada para consumo humano en el periodo del 1 de enero de 2012 al 31 de diciembre de 2014 para cada edificio, incluyendo: tamaño de presentación y contenido neto. Dicha información solicito me sea proporcionada tanto por unidades compradas, como por monto económico de gasto. Para mayor facilidad, sugiero utilizar formato como los de las Tablas que se incluyen en el archivo anexo."/>
    <m/>
    <x v="2"/>
    <m/>
    <d v="2015-04-06T00:00:00"/>
    <s v="UE/124/2015 DE 6 DE ABRIL DE 2015"/>
    <s v="DG/DGAA/DA/337/2015 DE 13 DE ABRIL DE 2015"/>
    <s v="ENTREGA DE INFORMACIÓN EN MEDIO ELECTRÓNICO"/>
    <s v="SOLICITUD ELECTRONICA"/>
    <s v="N/A"/>
    <s v="N/A"/>
    <m/>
  </r>
  <r>
    <n v="164"/>
    <n v="-1"/>
    <m/>
    <s v="0495000016415"/>
    <x v="3"/>
    <d v="2015-04-06T00:00:00"/>
    <m/>
    <s v="06/05/20158"/>
    <d v="2015-04-14T00:00:00"/>
    <x v="0"/>
    <n v="7"/>
    <s v="MARÍA PATRICIA JUÁREZ VALDOVINOS "/>
    <s v="Calle: CONSTITUCIÓN_x000a_Número Exterior: 255_x000a_Número Interior: _x000a_Colonia: Coquimatlán_x000a_País: MÉXICO_x000a_Entidad Federativa: COLIMA_x000a_Delegación o Municipio: COQUIMATLAN_x000a_Código Postal : 28400_x000a_Teléfono: 0443121321851"/>
    <s v="pattyval03@hotmail.com"/>
    <s v="INFOMEX"/>
    <s v="accion penal para personas juridicas"/>
    <m/>
    <x v="0"/>
    <m/>
    <d v="2015-04-06T00:00:00"/>
    <s v="UE/R/160/2015 DE 13 DE ABRIL DE 2015"/>
    <s v="N/A"/>
    <s v="REQUERIMIENTO DE INFORMACIÓN ADICIONAL"/>
    <s v="SOLICITUD ELECTRONICA"/>
    <s v="N/A"/>
    <s v="N/A"/>
    <m/>
  </r>
  <r>
    <n v="165"/>
    <n v="-1"/>
    <n v="0"/>
    <s v="0495000016515"/>
    <x v="3"/>
    <d v="2015-04-06T00:00:00"/>
    <m/>
    <d v="2015-05-06T00:00:00"/>
    <d v="2015-05-06T00:00:00"/>
    <x v="0"/>
    <n v="23"/>
    <s v="SOFIA MENDOZA"/>
    <s v="Calle: MORELOS_x000a_Número Exterior: 16_x000a_Número Interior: _x000a_Colonia: Centro (área 1)_x000a_País: MÉXICO_x000a_Entidad Federativa: DISTRITO FEDERAL_x000a_Delegación o Municipio: CUAUHTEMOC_x000a_Código Postal : 06000"/>
    <s v="mendozamendozasofia@gmail.com"/>
    <s v="INFOMEX"/>
    <s v="Solicito la lista especifica de &quot;las fuentes alternas de información&quot; que sugiere utilizar la directora del AGN María de las Mercedes de Vega, para subsanar la prohibición a la consulta directa de documentos y tarjetas, del fondo Dirección Federal de Seguridad de la Galería No. 1, según lo declarado por ella al periódico La Jornada el día 23 de marzo del presente http://www.jornada.unam.mx/2015/03/23/politica/003n2pol Así como también le solicito por escrito la instrucción al personal de la galería donde estable que no ha habido ningún cambio en el proceso de consulta. Puesto que es una realidad que ya no se permite consultar documentos originales y fichas (bibliográficas) como anteriormente se hacía."/>
    <m/>
    <x v="7"/>
    <m/>
    <d v="2015-04-09T00:00:00"/>
    <s v="UE/128/2015 DE 09 DE ABRIL DE 2015"/>
    <s v="DG/090/2015 DE 23 DE ABRIL DE 2015"/>
    <s v="ENTREGA DE INFORMACIÓN EN MEDIO ELECTRÓNICO"/>
    <s v="SOLICITUD ELECTRONICA"/>
    <s v="RDA2230/15"/>
    <s v="N/A"/>
    <m/>
  </r>
  <r>
    <n v="166"/>
    <n v="-1"/>
    <n v="0"/>
    <s v="0495000016615"/>
    <x v="3"/>
    <d v="2015-04-06T00:00:00"/>
    <m/>
    <d v="2015-05-06T00:00:00"/>
    <d v="2015-05-06T00:00:00"/>
    <x v="0"/>
    <n v="23"/>
    <s v="ARTURO SANCHEZ "/>
    <s v="Calle: ANDADOR LOS SOLICES_x000a_Número Exterior: 120_x000a_Número Interior: _x000a_Colonia: San Francisco Ayotuxco_x000a_País: MÉXICO_x000a_Entidad Federativa: MÉXICO_x000a_Delegación o Municipio: HUIXQUILUCAN_x000a_Código Postal : 52798_x000a_Teléfono: 5510612990"/>
    <s v="arthur-aj-xiinbal@hotmail.com"/>
    <s v="INFOMEX"/>
    <s v="Me gustaría obtener toda la información escrita, fotográfica y audiovisual acerca de el grupo guerrillero Fuerzas de Liberación Nacional (FLN) así como del Ejército Zapatista de Liberación Nacional (EZLN), particularmente la información de los individuos que formaron parte de dichas organizaciones."/>
    <m/>
    <x v="1"/>
    <m/>
    <d v="2015-04-06T00:00:00"/>
    <s v="UE/125/2015 DE 06 DE ABRIL DE 2015"/>
    <s v="DG/DAHC/231/2015 DE 04 DE MAYO DE 2015"/>
    <s v="ENTREGA DE INFORMACIÓN EN MEDIO ELECTRÓNICO"/>
    <s v="SOLICITUD ELECTRONICA"/>
    <s v="N/A"/>
    <s v="N/A"/>
    <m/>
  </r>
  <r>
    <n v="167"/>
    <n v="-1"/>
    <n v="0"/>
    <s v="0495000016715"/>
    <x v="3"/>
    <d v="2015-04-06T00:00:00"/>
    <m/>
    <d v="2015-05-06T00:00:00"/>
    <d v="2015-04-13T00:00:00"/>
    <x v="0"/>
    <n v="6"/>
    <s v="PATRICIA ALVIRDE RAMÍREZ"/>
    <s v="Calle: URUGUAY_x000a_Número Exterior: 182_x000a_Número Interior: 11_x000a_Colonia: Centro (área 6)_x000a_País: MÉXICO_x000a_Entidad Federativa: DISTRITO FEDERAL_x000a_Delegación o Municipio: CUAUHTEMOC_x000a_Código Postal : 06060_x000a_Teléfono: 5555220936"/>
    <s v="patyloveone1@gmail.com"/>
    <s v="INFOMEX"/>
    <s v="Solicito información del número de presos que se tenía al cierre de la Ex Prisión de Lecunberri en la Ciudad de México"/>
    <m/>
    <x v="1"/>
    <m/>
    <d v="2015-04-06T00:00:00"/>
    <s v="UE/126/2015 DE 06 DE ABRIL DE 2015"/>
    <s v="N/A"/>
    <s v="ENTREGA DE INFORMACIÓN EN MEDIO ELECTRÓNICO"/>
    <s v="SOLICITUD ELECTRONICA"/>
    <s v="N/A"/>
    <s v="N/A"/>
    <m/>
  </r>
  <r>
    <n v="168"/>
    <n v="-1"/>
    <n v="0"/>
    <s v="0495000016815"/>
    <x v="3"/>
    <d v="2015-04-06T00:00:00"/>
    <m/>
    <d v="2015-05-06T00:00:00"/>
    <d v="2015-04-09T00:00:00"/>
    <x v="0"/>
    <n v="4"/>
    <s v="VICTOR BECERRA MARTÍNEZ"/>
    <s v="Calle: AV. 20 NOVIEMBRE_x000a_Número Exterior: 234_x000a_Número Interior:  _x000a_Colonia: A¿¿o de Juárez_x000a_País MÉXICO_x000a_Entidad Federativa: DISTRITO FEDERAL_x000a_Delegación o Municipio: IZTAPALAPA_x000a_Código Postal : 09780"/>
    <s v="sjulian_35@hotmail.com"/>
    <s v="INFOMEX"/>
    <s v="Buenas tardes! Quiero saber los nombres y a que partido pertenecen todos los candidatos a gobernadores de los 9 estados que tendrán elecciones, nombres y a que partido pertenecen, los candidatos a 300 diputados federales nombres y a que partido pertenecen los 200 diputados plurinominales. Los nombres y a que partido pertenecen los candidatos a puestos de elección popular como son: jefes delegaciones en el d.f., alcadias, etc... que se celebraran este 7 de junio del 2015. Espero puedan orientar mi petición, sin mas por el momento, gracias!"/>
    <m/>
    <x v="0"/>
    <m/>
    <d v="2015-04-06T00:00:00"/>
    <s v="UE/R/161/2015 DE 06 DE ABRIL DE 2015"/>
    <s v="N/A"/>
    <s v="ENTREGA DE INFORMACIÓN EN MEDIO ELECTRÓNICO"/>
    <s v="SOLICITUD ELECTRONICA"/>
    <s v="N/A"/>
    <s v="N/A"/>
    <m/>
  </r>
  <r>
    <n v="169"/>
    <n v="-1"/>
    <n v="0"/>
    <s v="0495000016915"/>
    <x v="3"/>
    <d v="2015-04-06T00:00:00"/>
    <m/>
    <d v="2015-05-06T00:00:00"/>
    <d v="2015-04-27T00:00:00"/>
    <x v="0"/>
    <n v="16"/>
    <s v="FERNANDO ROMUALDO ZAPATA VEGA"/>
    <s v="Calle: PRIMERA DE NUEVO LEON_x000a_Número Exterior: 2903_x000a_Número Interior: _x000a_Colonia: La República_x000a_País: MÉXICO_x000a_Entidad Federativa: NUEVO LEÓN_x000a_Delegación o Municipio: MONTERREY_x000a_Código Postal : 64900_x000a_Teléfono: 81-11000568"/>
    <s v="fernandozapatavega@hotmail.com"/>
    <s v="INFOMEX"/>
    <s v="Archivo General de la Nación/ Instituciones Coloniales/ Gobierno Virreinal/ Reales Cédulas Originales y Duplicados (100)/ Reales Cédulas Duplicadas/ Volumen D9/ Título: Expediente 2 Fecha(s): MAYO 26 DE 1625 Nivel de descripción: Unidad documental compuesta (Expediente) Volumen y soporte: Fojas: 3 Productores: (Pendiente) Archivo General de la Nación/ Instituciones Coloniales/ Gobierno Virreinal/ Reales Cédulas Originales y Duplicados (100)/ Reales Cédulas Duplicadas/ Volumen D9/ Título: Expediente 6 Fecha(s): MAYO 26 DE 1625 Nivel de descripción: Unidad documental compuesta (Expediente) Volumen y soporte: Fojas: 7 Productores: (Pendiente) Archivo General de la Nación/ Instituciones Coloniales/ Gobierno Virreinal/ Reales Cédulas Originales y Duplicados (100)/ Reales Cédulas Duplicadas/ Volumen D9/ Título: Expediente 1 Fecha(s): ABRIL 3 DE 1625 Nivel de descripción: Unidad documental compuesta (Expediente) Volumen y soporte: Fojas: 1 Productores: (Pendiente) Archivo General de la Nación/ Instituciones Coloniales/ Gobierno Virreinal/ Reales Cédulas Originales y Duplicados (100)/ Reales Cédulas Duplicadas/ Volumen D9/ Título: Expediente 24 Fecha(s): OCTUBRE 1o. DE 1641 Nivel de descripción: Unidad documental compuesta (Expediente) Volumen y soporte: Fojas: 51 Productores: (Pendiente) Archivo General de la Nación/ Instituciones Coloniales/ Gobierno Virreinal/ Reales Cédulas Originales y Duplicados (100)/ Reales Cédulas Duplicadas/ Volumen D9/ Título: Expediente 8 Fecha(s): MAYO 26 DE 1625 Nivel de descripción: Unidad documental compuesta (Expediente) Volumen y soporte: Fojas: 7 Vta Productores: (Pendiente)"/>
    <m/>
    <x v="1"/>
    <m/>
    <d v="2015-04-09T00:00:00"/>
    <s v="UE/129/2015 DE 09 DE ABRIL DE 2015"/>
    <s v="DG/DAHC/221/2015 DE 24 DE ABRIL DE 2015"/>
    <s v="ENTREGA DE INFORMACIÓN EN MEDIO ELECTRÓNICO"/>
    <s v="SOLICITUD ELECTRONICA"/>
    <s v="RDA 1946/15"/>
    <s v="N/A"/>
    <m/>
  </r>
  <r>
    <n v="170"/>
    <n v="-1"/>
    <n v="0"/>
    <s v="0495000017015"/>
    <x v="3"/>
    <d v="2015-04-07T00:00:00"/>
    <m/>
    <d v="2015-05-07T00:00:00"/>
    <d v="2015-05-04T00:00:00"/>
    <x v="0"/>
    <n v="20"/>
    <s v="EMILIA MUÑOZ PÉREZ"/>
    <s v="Calle: ARTEMISA_x000a_Número Exterior: 102_x000a_Número Interior: _x000a_Colonia: PRI Chacón_x000a_País: MÉXICO_x000a_Entidad Federativa: HIDALGO_x000a_Delegación o Municipio: MINERAL DE LA REFORMA                                                 Código Postal : 42186_x000a_Teléfono: 7711986387"/>
    <s v="emi6princess@hotmail.com"/>
    <s v="INFOMEX"/>
    <s v="¿Qué establece el acta de independencia de México?"/>
    <m/>
    <x v="1"/>
    <m/>
    <d v="2015-04-09T00:00:00"/>
    <s v="UE/130/2015 DE 09 DE ABRIL DE 2015"/>
    <s v="DG/DAHC/224/2015 DE 29 DE ABRIL DE 2015"/>
    <s v="ENTREGA DE INFORMACIÓN EN MEDIO ELECTRÓNICO"/>
    <s v="SOLICITUD ELECTRONICA"/>
    <s v="N/A"/>
    <s v="N/A"/>
    <m/>
  </r>
  <r>
    <n v="171"/>
    <n v="-1"/>
    <n v="0"/>
    <s v="0495000017115"/>
    <x v="3"/>
    <d v="2015-04-07T00:00:00"/>
    <m/>
    <d v="2015-05-07T00:00:00"/>
    <d v="2015-04-16T00:00:00"/>
    <x v="0"/>
    <n v="8"/>
    <s v="ENRIQUE OLMOS AVILÉS"/>
    <s v="Calle: AVENIDA PASEO DEL ÁLAMO_x000a_Número Exterior: 201_x000a_Número Interior: 9_x000a_Colonia: álamo Rustico_x000a_País: MÉXICO_x000a_Entidad Federativa: HIDALGO_x000a_Delegación o Municipio: MINERAL DE LA REFORMA_x000a_Código Postal : 42184_x000a_Teléfono: 017919154178"/>
    <s v="yo@enriqueolmos.com"/>
    <s v="INFOMEX"/>
    <s v="Actividades artísticas, presentaciones públicas con énfasis en las artes escénicas que hayan propuesto, llevado a cabo en colaboración, coinversión o desarrollo de proyectos para la prevención, información o celebración de alguna efeméride relativa al plan nacional de desarrollo que se inscriba dentro del marco institucional de las atribuciones de la institución. Lo anterior en los últimos tres años, persona encargada de dichos eventos y monto autorizado para llevar a cabo la actividad artística, cultural o de divulgación. Destacar el tipo de actividad cultural y el recinto donde se llevó a cabo en caso que hubiere existido."/>
    <m/>
    <x v="3"/>
    <m/>
    <d v="2015-04-09T00:00:00"/>
    <s v="UE/131/2015 DE 09 DE ABRIL DE 2015"/>
    <s v="DPD/061/2015 DE 14 DE ABRIL DE 2015      __________________      DPD/073/2015 DE 30 DE ABRIL DE 2015"/>
    <s v="REQUERIMIENTO DE INFORMACIÓN ADICIONAL"/>
    <s v="SOLICITUD ELECTRONICA"/>
    <s v="N/A"/>
    <s v="N/A"/>
    <m/>
  </r>
  <r>
    <n v="172"/>
    <n v="-1"/>
    <n v="0"/>
    <s v="0495000017215"/>
    <x v="3"/>
    <d v="2015-04-07T00:00:00"/>
    <m/>
    <d v="2015-05-07T00:00:00"/>
    <d v="2015-04-27T00:00:00"/>
    <x v="0"/>
    <n v="15"/>
    <s v="MARIO VIRGILIO SANTIAGO JIMÉNEZ"/>
    <s v="Calle: RINCONADA MONEDAS EDIF. QUETZALES_x000a_Número Exterior: 0_x000a_Número Interior: 303_x000a_Colonia: Pedregal de Carrasco_x000a_País: MÉXICO_x000a_Entidad Federativa: DISTRITO FEDERAL_x000a_Delegación o Municipio: COYOACAN_x000a_Código Postal : 04700_x000a_Teléfono: 015556068582"/>
    <s v="mvsj.unam@gmail.com"/>
    <s v="INFOMEX"/>
    <s v="Por este medio solicito la versión pública del expediente sobre Manuel Antonio Díaz Cid, ex líder del Frente Universitario Anticomunista de Puebla y militante de &quot;El Yunque&quot;. La información se encuentra en la Galería 1 del AGN."/>
    <m/>
    <x v="1"/>
    <m/>
    <d v="2015-04-09T00:00:00"/>
    <s v="UE/132/2015 DE 09 DE ABRIL DE 2015"/>
    <s v="DG/DAHC/212/2015 DE 22 DE ABRIL DE 2015"/>
    <s v="ENTREGA DE INFORMACIÓN EN MEDIO ELECTRÓNICO"/>
    <s v="SOLICITUD ELECTRONICA"/>
    <s v="N/A"/>
    <s v="N/A"/>
    <m/>
  </r>
  <r>
    <n v="173"/>
    <n v="-1"/>
    <n v="0"/>
    <s v="0495000017315"/>
    <x v="3"/>
    <d v="2015-04-07T00:00:00"/>
    <m/>
    <d v="2015-05-07T00:00:00"/>
    <d v="2015-04-27T00:00:00"/>
    <x v="0"/>
    <n v="15"/>
    <s v="MARIO VIRGILIO SANTIAGO JIMÉNEZ"/>
    <s v="Calle: RINCONADA MONEDAS EDIF. QUETZALES_x000a_Número Exterior: 0_x000a_Número Interior: 303_x000a_Colonia: Pedregal de Carrasco_x000a_País: MÉXICO_x000a_Entidad Federativa: DISTRITO FEDERAL_x000a_Delegación o Municipio: COYOACAN_x000a_Código Postal : 04700_x000a_Teléfono: 015556068582"/>
    <s v="mvsj.unam@gmail.com"/>
    <s v="INFOMEX"/>
    <s v="Por este medio solicito la versión pública del expediente sobre Carlos Cuesta Gallardo, primer líder de la organización &quot;Los Tecos&quot;. La información se encuentra en la Galería 1 del AGN."/>
    <m/>
    <x v="1"/>
    <m/>
    <d v="2015-04-09T00:00:00"/>
    <s v="UE/133/2015 DE 09 DE ABRIL DE 2015"/>
    <s v="DG/DAHC/213/2015 DE 22 DE ABRIL DE 2015"/>
    <s v="ENTREGA DE INFORMACIÓN EN MEDIO ELECTRÓNICO"/>
    <s v="SOLICITUD ELECTRONICA"/>
    <s v="N/A"/>
    <s v="N/A"/>
    <m/>
  </r>
  <r>
    <n v="174"/>
    <n v="-1"/>
    <n v="0"/>
    <s v="0495000017415"/>
    <x v="3"/>
    <d v="2015-04-07T00:00:00"/>
    <m/>
    <d v="2015-05-07T00:00:00"/>
    <d v="2015-04-22T00:00:00"/>
    <x v="0"/>
    <n v="12"/>
    <s v="MARIO VIRGILIO SANTIAGO JIMÉNEZ"/>
    <s v="Calle: RINCONADA MONEDAS EDIF. QUETZALES_x000a_Número Exterior: 0_x000a_Número Interior: 303_x000a_Colonia: Pedregal de Carrasco_x000a_País: MÉXICO_x000a_Entidad Federativa: DISTRITO FEDERAL_x000a_Delegación o Municipio: COYOACAN_x000a_Código Postal : 04700_x000a_Teléfono: 015556068582"/>
    <s v="mvsj.unam@gmail.com"/>
    <s v="INFOMEX"/>
    <s v="Por este medio solicito la versión pública del expediente sobre José Luis Hernández Núñez, militante del Frente Universitario Anticomunista de Puebla y fundador de &quot;El Yunque&quot;. La información se encuentra en la Galería 1 del AGN."/>
    <m/>
    <x v="1"/>
    <m/>
    <d v="2015-04-09T00:00:00"/>
    <s v="UE/134/2015 DE 09 DE ABRIL DE 2015"/>
    <s v="DG/DAHC/210/2015 DE 21 DE ABRIL"/>
    <s v="ENTREGA DE INFORMACIÓN EN MEDIO ELECTRÓNICO"/>
    <s v="SOLICITUD ELECTRONICA"/>
    <s v="N/A"/>
    <s v="N/A"/>
    <m/>
  </r>
  <r>
    <n v="175"/>
    <n v="-1"/>
    <n v="0"/>
    <s v="0495000017515"/>
    <x v="3"/>
    <d v="2015-04-07T00:00:00"/>
    <m/>
    <d v="2015-05-07T00:00:00"/>
    <d v="2015-04-13T00:00:00"/>
    <x v="0"/>
    <n v="5"/>
    <s v="GUADALUPE VEGA ESCARREGA"/>
    <s v="Calle: LOMAS DE LA CRUZ_x000a_Número Exterior: 1527_x000a_Número Interior: _x000a_Colonia: Colinas de La Cruz_x000a_País: MÉXICO_x000a_Entidad Federativa: BAJA CALIFORNIA_x000a_Delegación o Municipio: TIJUANA_x000a_Código Postal : 22127_x000a_Teléfono: 6646898372"/>
    <s v="bripacv@hotmail.com"/>
    <s v="INFOMEX"/>
    <s v="ago solicitar el formato ST-6"/>
    <m/>
    <x v="0"/>
    <m/>
    <d v="2015-04-09T00:00:00"/>
    <s v="UE/R/168/2015 DE 10 DE ABRIL DE 2015"/>
    <s v="N/A"/>
    <s v="ENTREGA DE INFORMACIÓN EN MEDIO ELECTRÓNICO"/>
    <s v="SOLICITUD ELECTRONICA"/>
    <s v="N/A"/>
    <s v="N/A"/>
    <m/>
  </r>
  <r>
    <n v="176"/>
    <n v="-1"/>
    <n v="0"/>
    <s v="0495000017615"/>
    <x v="3"/>
    <d v="2015-04-08T00:00:00"/>
    <m/>
    <d v="2015-05-07T00:00:00"/>
    <d v="2015-04-27T00:00:00"/>
    <x v="0"/>
    <n v="14"/>
    <s v="ANUAR ISRAEL ORTEGA GALINDO"/>
    <s v="Calle: MEXICALI_x000a_Número Exterior: 4_x000a_Número Interior: _x000a_Colonia: Valle Ceylan_x000a_País: MÉXICO_x000a_Entidad Federativa: MÉXICO_x000a_Delegación o Municipio: TLALNEPANTLA DE BAZ_x000a_Código Postal : 54150_x000a_Teléfono: 5553889894_x000a_ "/>
    <s v="anuardo13@yahoo.com.mx"/>
    <s v="INFOMEX"/>
    <s v="Solicito al Archivo General de la Nación la información relacionada al ciudadano Alfredo Kawage Ramia que existe en el acervo de la Dirección Federal de Seguridad."/>
    <m/>
    <x v="1"/>
    <m/>
    <d v="2015-04-09T00:00:00"/>
    <s v="UE/135/2015 DE 09 DE ABRIL DE 2015"/>
    <s v="DG/DAHC/217/2015 DE 27 DE ABRIL DE 2015"/>
    <s v="ENTREGA DE INFORMACIÓN EN MEDIO ELECTRÓNICO"/>
    <s v="SOLICITUD ELECTRONICA"/>
    <s v="N/A"/>
    <s v="N/A"/>
    <m/>
  </r>
  <r>
    <n v="177"/>
    <n v="-1"/>
    <n v="0"/>
    <s v="0495000017715"/>
    <x v="3"/>
    <d v="2015-04-08T00:00:00"/>
    <m/>
    <d v="2015-05-07T00:00:00"/>
    <d v="2015-05-08T00:00:00"/>
    <x v="0"/>
    <n v="23"/>
    <s v="AILEEN TEAGUE"/>
    <s v="Calle: AV. CHAPULTEPEC 400_x000a_Número Exterior: 6_x000a_Número Interior: _x000a_Colonia: Roma Norte_x000a_País: MÉXICO_x000a_Entidad Federativa: DISTRITO FEDERAL_x000a_Delegación o Municipio: CUAUHTEMOC_x000a_Código Postal : 06700_x000a_Teléfono: (55)3461-5800"/>
    <s v="aileenteague@gmail.com"/>
    <s v="INFOMEX"/>
    <s v="Galeria 1 de Archivo General de la Nacion. Solicito las tarjetas en Galera 1 de la AGN de la colecion de la Direccion Federal de la Seguridad de los siguientes temas: (1)Liga 23 de Septiembre; (2) Guerra Sucia; (3) Policia Judicial; (4) contrainsurgencia; (5) subversivos"/>
    <m/>
    <x v="1"/>
    <m/>
    <d v="2015-04-09T00:00:00"/>
    <s v="UE/136/2015 DE 09 DE ABRIL DE 2015"/>
    <s v="DG/DAHC/236/2015 DE 07 DE MAYO DE 2015"/>
    <s v="ENTREGA DE INFORMACIÓN EN MEDIO ELECTRÓNICO"/>
    <s v="SOLICITUD ELECTRONICA"/>
    <s v="N/A"/>
    <s v="N/A"/>
    <m/>
  </r>
  <r>
    <n v="178"/>
    <n v="-1"/>
    <n v="0"/>
    <s v="0495000017815"/>
    <x v="3"/>
    <d v="2015-04-10T00:00:00"/>
    <m/>
    <d v="2015-05-12T00:00:00"/>
    <d v="2015-05-12T00:00:00"/>
    <x v="0"/>
    <n v="23"/>
    <s v="HECTOR TORRES GONZALEZ"/>
    <s v="Calle: MANGO_x000a_Número Exterior: 12_x000a_Número Interior: _x000a_Colonia: Jardines de San Mateo_x000a_País: MÉXICO_x000a_Entidad Federativa: MÉXICO_x000a_Delegación o Municipio: NAUCALPAN DE JUAREZ_x000a_Código Postal : 53240_x000a_Teléfono: 5553739729"/>
    <s v="hectorres1@prodigy.net.mx"/>
    <s v="INFOMEX"/>
    <s v="Anexo archivo de mi petición"/>
    <m/>
    <x v="1"/>
    <m/>
    <d v="2015-04-10T00:00:00"/>
    <s v="UE/137/2015 DE 10 DE ABRIL DE 2015"/>
    <s v="DG/DAHC/241/2015 DE 12 DE MAYO DE 2015"/>
    <s v="ENTREGA DE INFORMACIÓN EN MEDIO ELECTRÓNICO"/>
    <s v="SOLICITUD ELECTRONICA"/>
    <s v="N/A"/>
    <s v="N/A"/>
    <m/>
  </r>
  <r>
    <n v="179"/>
    <n v="-1"/>
    <n v="0"/>
    <s v="0495000017915"/>
    <x v="3"/>
    <d v="2015-04-10T00:00:00"/>
    <m/>
    <d v="2015-05-12T00:00:00"/>
    <d v="2015-05-12T00:00:00"/>
    <x v="0"/>
    <n v="23"/>
    <s v="HECTOR TORRES GONZALEZ"/>
    <s v="Calle: MANGO_x000a_Número Exterior: 12_x000a_Número Interior: _x000a_Colonia: Jardines de San Mateo_x000a_País: MÉXICO_x000a_Entidad Federativa: MÉXICO_x000a_Delegación o Municipio: NAUCALPAN DE JUAREZ_x000a_Código Postal : 53240_x000a_Teléfono: 5553739729"/>
    <s v="hectorres1@prodigy.net.mx"/>
    <s v="INFOMEX"/>
    <s v="Anexo archivo de mi petición"/>
    <m/>
    <x v="1"/>
    <m/>
    <d v="2015-05-10T00:00:00"/>
    <s v="UE/138/2015 DE 10 DE ABRIL DE 2015"/>
    <s v="DG/DAHC/242/2015 DE 12 DE MAYO DE 2015"/>
    <s v="ENTREGA DE INFORMACIÓN EN MEDIO ELECTRÓNICO"/>
    <s v="SOLICITUD ELECTRONICA"/>
    <s v="N/A"/>
    <s v="N/A"/>
    <m/>
  </r>
  <r>
    <n v="180"/>
    <n v="-1"/>
    <n v="0"/>
    <s v="0495000018015"/>
    <x v="3"/>
    <d v="2015-04-10T00:00:00"/>
    <m/>
    <d v="2015-05-12T00:00:00"/>
    <d v="2015-04-27T00:00:00"/>
    <x v="0"/>
    <n v="12"/>
    <s v="GEORGINA RUIZ "/>
    <s v="Calle: AVENIDA DEL TALLER_x000a_Número Exterior: 53_x000a_Número Interior: 6611_x000a_Colonia: Jardín Balbuena_x000a_País: MÉXICO_x000a_Entidad Federativa: DISTRITO FEDERAL_x000a_Delegación o Municipio: VENUSTIANO CARRANZA_x000a_Código Postal : 15900"/>
    <s v="ginruiz@gmail.com"/>
    <s v="INFOMEX"/>
    <s v="Cual es el perfil requerido para ocupar el puesto de director de todas las áreas incluyendo la dirección general."/>
    <m/>
    <x v="2"/>
    <m/>
    <d v="2015-04-13T00:00:00"/>
    <s v="UE/139/2015 DE 13 DE ABRIL DE 2015"/>
    <s v="DG/DGAA/DA/349/2015 DE 20 DE ABRIL DE 2015"/>
    <s v="ENTREGA DE INFORMACIÓN EN MEDIO ELECTRÓNICO"/>
    <s v="SOLICITUD ELECTRONICA"/>
    <s v="N/A"/>
    <s v="N/A"/>
    <m/>
  </r>
  <r>
    <n v="181"/>
    <n v="-1"/>
    <n v="0"/>
    <s v="0495000018115"/>
    <x v="3"/>
    <d v="2015-04-13T00:00:00"/>
    <m/>
    <d v="2015-05-13T00:00:00"/>
    <d v="2015-04-23T00:00:00"/>
    <x v="0"/>
    <n v="9"/>
    <s v="DIEGO SEGURA GALVEZ"/>
    <s v="Calle: COAHUILA_x000a_Número Exterior: 20_x000a_Número Interior: _x000a_Colonia: Cuajimalpa_x000a_País: MÉXICO_x000a_Entidad Federativa: DISTRITO FEDERAL_x000a_Delegación o Municipio: CUAJIMALPA DE MORELOS_x000a_Código Postal : 05000"/>
    <s v="diegosegurgalvez@gmail.com"/>
    <s v="INFOMEX"/>
    <s v="¿cual fue el presupuesto asignado para programas de radio y television durante el año 2012 por parte del archivo general de la nacion?"/>
    <m/>
    <x v="2"/>
    <m/>
    <d v="2015-04-13T00:00:00"/>
    <s v="UE/126/2015 DE 13 DE ABRIL DE 2015"/>
    <s v="DG/DGAA/DA/352/2015 DE 21 DE ABRIL DE 2015"/>
    <s v="ENTREGA DE INFORMACIÓN EN MEDIO ELECTRÓNICO"/>
    <s v="SOLICITUD ELECTRONICA"/>
    <s v="N/A"/>
    <s v="N/A"/>
    <m/>
  </r>
  <r>
    <n v="182"/>
    <n v="-1"/>
    <n v="0"/>
    <s v="0495000018215"/>
    <x v="3"/>
    <d v="2015-04-13T00:00:00"/>
    <m/>
    <d v="2015-05-13T00:00:00"/>
    <d v="2015-04-30T00:00:00"/>
    <x v="0"/>
    <n v="14"/>
    <s v="GUENTHER MAIHOLD"/>
    <s v="Calle: CAMINO DEL AJUSCO_x000a_Número Exterior: 20_x000a_Número Interior: _x000a_Colonia: Popular Santa Teresa_x000a_País: MÉXICO_x000a_Entidad Federativa: DISTRITO FEDERAL_x000a_Delegación o Municipio: TLALPAN_x000a_Código Postal : 14160_x000a_Teléfono: 5554493000"/>
    <s v="catedra-humboldt@colmex.mx"/>
    <s v="INFOMEX"/>
    <s v="¿Cuáles proyectos y con qué montos ha apoyado el AGN en los últimos 5 años a la cooperación iberoamericana?"/>
    <m/>
    <x v="2"/>
    <m/>
    <d v="2015-04-15T00:00:00"/>
    <s v="UE/143/2015 DE 15 DE ABRIL DE 2015                      ___________________________ UE/150/2015 DE 17 DE ABRIL DE 2015"/>
    <s v="DG/DGAA/DA/372/2015 DE 27 DE ABRIL DE 2015"/>
    <s v="ENTREGA DE INFORMACIÓN EN MEDIO ELECTRÓNICO"/>
    <s v="SOLICITUD ELECTRONICA"/>
    <s v="N/A"/>
    <s v="N/A"/>
    <m/>
  </r>
  <r>
    <n v="183"/>
    <n v="-1"/>
    <n v="0"/>
    <s v="0495000018315"/>
    <x v="3"/>
    <d v="2015-04-14T00:00:00"/>
    <m/>
    <d v="2015-05-14T00:00:00"/>
    <d v="2015-04-17T00:00:00"/>
    <x v="0"/>
    <n v="4"/>
    <s v="MIGUEL ANGEL JIMENEZ GUADARRAMA"/>
    <s v="Calle: PSICOLOGIA_x000a_Número Exterior: 149_x000a_Número Interior: _x000a_Colonia: México Tercera Sección_x000a_País: MÉXICO_x000a_Entidad Federativa: MÉXICO_x000a_Delegación o Municipio: NEZAHUALCOYOTL_x000a_Código Postal : 57440_x000a_Teléfono: 5548665993"/>
    <s v="miguel.unam.ote@hotmail.com"/>
    <s v="INFOMEX"/>
    <s v="Quiero saber cual es el presupuesto que se les da a los partidos políticos en México ya que estamos realizando una investigación por parte de la UNIVERSIDAD NACIONAL AUTÓNOMA DE MÉXICO a nivel medio superior y la vamos a mandar a la presidencia de la república."/>
    <m/>
    <x v="0"/>
    <m/>
    <d v="2015-04-15T00:00:00"/>
    <s v="UE/R/178/2015 DE 16 DE ABRIL DE 2015"/>
    <s v="N/A"/>
    <s v="ENTREGA DE INFORMACIÓN EN MEDIO ELECTRÓNICO"/>
    <s v="SOLICITUD ELECTRONICA"/>
    <s v="N/A"/>
    <s v="N/A"/>
    <m/>
  </r>
  <r>
    <n v="184"/>
    <n v="-1"/>
    <n v="0"/>
    <s v="0495000018415"/>
    <x v="3"/>
    <d v="2015-04-14T00:00:00"/>
    <m/>
    <d v="2015-05-14T00:00:00"/>
    <d v="2015-05-14T00:00:00"/>
    <x v="0"/>
    <n v="23"/>
    <s v="LUZ MARIA SHNEIDER LOPEZ"/>
    <s v="Calle: ALCEAS_x000a_Número Exterior: 400_x000a_Número Interior: _x000a_Colonia: Acacias_x000a_País: MÉXICO_x000a_Entidad Federativa: DISTRITO FEDERAL_x000a_Delegación o Municipio: BENITO JUAREZ_x000a_Código Postal : 03240"/>
    <s v="papeldigital15@gmail.com"/>
    <s v="INFOMEX"/>
    <s v="Documentos que contienen todas las comunicaciones entre la directora del AGN y secretaria de gobernacion y CISEN sobre la administracion de la Galeria UNO donde se encuentran los archivos de la direccion federal de seguridad. Todas las comunicaciones entre las dependencias sobre las medidas que se tomaron a partir del control de accesos que se decreto en marzo de este año. Todas la comunicaciones que habido entre los funcionarios de gobernacion, cisen y AGN. Correos elecgronicos y oficios."/>
    <m/>
    <x v="8"/>
    <m/>
    <d v="2015-04-20T00:00:00"/>
    <s v="VARIOS"/>
    <s v="VARIOS"/>
    <s v="SOLICITUD DE AMPLIACIÓN DE PLAZO"/>
    <s v="SOLICITUD ELECTRONICA"/>
    <s v="N/A"/>
    <s v="N/A"/>
    <m/>
  </r>
  <r>
    <n v="185"/>
    <n v="-1"/>
    <n v="0"/>
    <s v="0495000018515"/>
    <x v="3"/>
    <d v="2015-04-15T00:00:00"/>
    <m/>
    <d v="2015-05-15T00:00:00"/>
    <d v="2015-05-04T00:00:00"/>
    <x v="0"/>
    <n v="14"/>
    <s v="SIMONA DOMINGUEZ"/>
    <s v="Calle: TOMA DE JUAREZ_x000a_Número Exterior: 276_x000a_Número Interior: _x000a_Colonia: Francisco Villa_x000a_País: MÉXICO_x000a_Entidad Federativa: SINALOA_x000a_Delegación o Municipio: MAZATLAN_x000a_Código Postal : 82127"/>
    <m/>
    <s v="INFOMEX"/>
    <s v="POR MEDIO DE LA PRESENTE SOLICITO, SI EXISTEN, REPORTES DE LOS OPERATIVOS REALIZADOS EN LOS AÑOS 70, DURANTE LA LLAMADA OPERACIÓN CONDOR. CUANTAS HECTARAEAS DE MARIHUANA Y AMAPOLA SE DESTRUYERON, CUANTOS ELEMENTOS DEL EJERCITO PARTICIPARON Y CÓMO SE CUANTIFICAN LOS DAÑOS COLATERALES, SI HUBO MUERTOS, PERSONAS DESPLAZADAS DE SUS COMUNIDADES, VIOLACION DE DERECHOS HUMANOS, ETC."/>
    <m/>
    <x v="1"/>
    <m/>
    <d v="2015-04-15T00:00:00"/>
    <s v="UE/144/2015 DE 15 DE ABRIL DE 2015"/>
    <s v="DG/DAHC/227/2015 DE 29 DE ABRIL DE 2015"/>
    <s v="ENTREGA DE INFORMACIÓN EN MEDIO ELECTRÓNICO"/>
    <s v="SOLICITUD ELECTRONICA"/>
    <s v="N/A"/>
    <s v="N/A"/>
    <m/>
  </r>
  <r>
    <n v="186"/>
    <n v="-1"/>
    <n v="0"/>
    <s v="0495000018615"/>
    <x v="3"/>
    <d v="2015-04-15T00:00:00"/>
    <m/>
    <d v="2015-05-15T00:00:00"/>
    <d v="2015-05-14T00:00:00"/>
    <x v="0"/>
    <n v="22"/>
    <s v="CAMILO VICENTE OVALLE"/>
    <s v="Calle: INDEPENDENCIA_x000a_Número Exterior: 50_x000a_Número Interior: C_x000a_Colonia: Centro (área 3)_x000a_País: MÉXICO_x000a_Entidad Federativa: DISTRITO FEDERAL_x000a_Delegación o Municipio: CUAUHTEMOC_x000a_Código Postal : 06020_x000a_Teléfono: 5555219690"/>
    <s v="cvicente.ovalle@gmail.com"/>
    <s v="INFOMEX"/>
    <s v="Los Reglamentos o normas internas que regularon a la Dirección Federal de Seguridad y la Dirección Federal de Investigaciones Políticas y Sociales, que hayan estado vigentes entre 1947 y 1985"/>
    <m/>
    <x v="1"/>
    <m/>
    <d v="2015-04-15T00:00:00"/>
    <s v="UE/145/2015 DE 15 DE ABRIL DE 2015"/>
    <s v="DG/DAHC/235/2015 DE 07 DE MAYO DE 2015"/>
    <s v="ENTREGA DE INFORMACIÓN EN MEDIO ELECTRÓNICO"/>
    <s v="SOLICITUD ELECTRONICA"/>
    <s v="RDA 2736/15"/>
    <s v="N/A"/>
    <m/>
  </r>
  <r>
    <n v="187"/>
    <n v="-1"/>
    <n v="0"/>
    <s v="0495000018715"/>
    <x v="3"/>
    <d v="2015-04-15T00:00:00"/>
    <m/>
    <d v="2015-05-15T00:00:00"/>
    <d v="2015-04-30T00:00:00"/>
    <x v="0"/>
    <n v="12"/>
    <s v="CAMILO VICENTE OVALLE"/>
    <s v="Calle: INDEPENDENCIA_x000a_Número Exterior: 50_x000a_Número Interior: C_x000a_Colonia: Centro (área 3)_x000a_País: MÉXICO_x000a_Entidad Federativa: DISTRITO FEDERAL_x000a_Delegación o Municipio: CUAUHTEMOC_x000a_Código Postal : 06020_x000a_Teléfono: 5555219690"/>
    <s v="cvicente.ovalle@gmail.com"/>
    <s v="INFOMEX"/>
    <s v="Información de la siguiente persona, militante de la Liga Comunista 23 de Septiembre, y de la Brigada Revolucionaria Emiliano Zapata en Oaxaca, su nombre puede aparecer de estas maneras: José García, Wenceslao; ó García, Wenceslao José"/>
    <m/>
    <x v="1"/>
    <m/>
    <d v="2015-04-15T00:00:00"/>
    <s v="UE/146/2015 DE 15 DE ABRIL DE 2015"/>
    <s v="DG/DAHC/222/2015 DE 28 DE ABRIL DE 2015"/>
    <s v="ENTREGA DE INFORMACIÓN EN MEDIO ELECTRÓNICO"/>
    <s v="SOLICITUD ELECTRONICA"/>
    <s v="N/A"/>
    <s v="N/A"/>
    <m/>
  </r>
  <r>
    <n v="188"/>
    <n v="-1"/>
    <n v="0"/>
    <s v="0495000018815"/>
    <x v="3"/>
    <d v="2015-04-15T00:00:00"/>
    <m/>
    <d v="2015-05-15T00:00:00"/>
    <d v="2015-04-27T00:00:00"/>
    <x v="0"/>
    <n v="9"/>
    <s v="CAMILO VICENTE OVALLE"/>
    <s v="Calle: INDEPENDENCIA_x000a_Número Exterior: 50_x000a_Número Interior: C_x000a_Colonia: Centro (área 3)_x000a_País: MÉXICO_x000a_Entidad Federativa: DISTRITO FEDERAL_x000a_Delegación o Municipio: CUAUHTEMOC_x000a_Código Postal : 06020_x000a_Teléfono: 5555219690"/>
    <s v="cvicente.ovalle@gmail.com"/>
    <s v="INFOMEX"/>
    <s v="Información entre 1974 y 1985 de la siguiente persona: Vicente Vázquez, Jesús; militante de la Coalición Obrera Campesina Estudiantil del Istmo (COCEI)"/>
    <m/>
    <x v="1"/>
    <m/>
    <d v="2015-04-15T00:00:00"/>
    <s v="UE/147/2015 DE 15 DE ABRIL DE 2015"/>
    <s v="DG/DAHC/214/2015 DE 22 DE ABRIL DE 2015"/>
    <s v="ENTREGA DE INFORMACIÓN EN MEDIO ELECTRÓNICO"/>
    <s v="SOLICITUD ELECTRONICA"/>
    <s v="N/A"/>
    <s v="N/A"/>
    <m/>
  </r>
  <r>
    <n v="189"/>
    <n v="-1"/>
    <n v="0"/>
    <s v="0495000018915"/>
    <x v="3"/>
    <d v="2015-04-15T00:00:00"/>
    <m/>
    <d v="2015-05-15T00:00:00"/>
    <d v="2015-04-17T00:00:00"/>
    <x v="0"/>
    <n v="3"/>
    <s v="SONIA PATRICIA PULIDO MARTINEZ"/>
    <s v="Calle: JACARANDAS_x000a_Número Exterior: MANZANA 3_x000a_Número Interior: LOTE 40_x000a_Colonia: Carlos Hank González_x000a_País: MÉXICO_x000a_Entidad Federativa: MÉXICO_x000a_Delegación o Municipio: ECATEPEC_x000a_Código Postal : 55520"/>
    <s v="son.pat28@hotmail.com"/>
    <s v="INFOMEX"/>
    <s v="Proporción de datos de la cuenta predial de la casa en la cual habito a si también el nombre de la persona a favor de la cual esta registrada la cuenta predial."/>
    <m/>
    <x v="0"/>
    <m/>
    <d v="2015-04-15T00:00:00"/>
    <s v="UE/R/179/2015 DE 16 DE ABRIL DE 2015"/>
    <s v="N/A"/>
    <s v="REQUERIMIENTO DE INFORMACIÓN ADICIONAL"/>
    <s v="SOLICITUD ELECTRONICA"/>
    <s v="N/A"/>
    <s v="N/A"/>
    <m/>
  </r>
  <r>
    <n v="190"/>
    <n v="-1"/>
    <n v="0"/>
    <s v="04950000190"/>
    <x v="3"/>
    <d v="2015-04-16T00:00:00"/>
    <m/>
    <d v="2015-05-18T00:00:00"/>
    <d v="2015-05-04T00:00:00"/>
    <x v="0"/>
    <n v="13"/>
    <s v="ROSA GUTIERREZ"/>
    <s v="Calle: CONVENTO DEL CARMEN_x000a_Número Exterior: SN_x000a_Número Interior: _x000a_Colonia: Los Reyes Ixtacala 1a Sección_x000a_País: MÉXICO_x000a_Entidad Federativa: MÉXICO_x000a_Delegación o Municipio: TLALNEPANTLA DE BAZ_x000a_Código Postal : 54090"/>
    <s v="rosagutierrez451@yahoo.com.mx"/>
    <s v="INFOMEX"/>
    <s v="NÚMERO DE PERSONAS QUE HAN MIGRADO A ESTADOS UNIDOS DE AMÉRICA DESDE EL AÑO DE 1930 A 2014; ASIMISMO, INDICAR EL SEXO, EDAD, ESTADOS DE PROCEDENCIA Y GRADO DE ESCOLARIDAD."/>
    <m/>
    <x v="1"/>
    <m/>
    <d v="2015-04-16T00:00:00"/>
    <s v="UE/148/2015 DE 16 DE ABRIL DE 2015"/>
    <s v="DG/DAHC/229/2015 DE 29 DE ABRIL DE 2015"/>
    <s v="ENTREGA DE INFORMACIÓN EN MEDIO ELECTRÓNICO"/>
    <s v="SOLICITUD ELECTRONICA"/>
    <s v="N/A"/>
    <s v="N/A"/>
    <m/>
  </r>
  <r>
    <n v="191"/>
    <n v="-1"/>
    <n v="0"/>
    <s v="0495000019115"/>
    <x v="3"/>
    <d v="2015-04-16T00:00:00"/>
    <m/>
    <d v="2015-05-18T00:00:00"/>
    <d v="2015-05-04T00:00:00"/>
    <x v="0"/>
    <n v="13"/>
    <s v="ALBERTO SOTOMAYOR AVILES"/>
    <s v="Calle: MANUEL JOSE OTHÓN_x000a_Número Exterior: 15_x000a_Número Interior: _x000a_Colonia: Ciudad Satélite_x000a_País: MÉXICO_x000a_Entidad Federativa: MÉXICO_x000a_Delegación o Municipio: NAUCALPAN DE JUAREZ_x000a_Código Postal : 53100"/>
    <s v="albertosotomayor@hotmail.com"/>
    <s v="INFOMEX"/>
    <s v="1.- Decreto, acuerdo, circular o reglamento que formalizó la Oficina Administrativa de la Presidencia en 1940. 2.- Decreto, acuerdo, circular o reglamento que formalizó la Secretaría Particular de la Presidencia en 1944. 3.- Decreto, acuerdo, circular o reglamento que formalizó la Secretaría Privada de la Presidencia en 1946. 4.- Decreto, acuerdo, circular o reglamento que formalizó la Secretaría Privada del Primer Magistrado en 1947. 5.- Decreto, acuerdo, circular o reglamento que transformó la Secretaría Privada del Primer Magistrado en Secretaría de la Presidencia en 1949. 6.- Decreto, acuerdo, circular o reglamento que transformó la Secretaría de la Presidencia en Secretaría Particular en octubre de 1954. 7.- Decreto, acuerdo, circular o reglamento que transformó la Secretaría Particular en Secretaría Privada en 1958."/>
    <m/>
    <x v="1"/>
    <m/>
    <d v="2015-04-16T00:00:00"/>
    <s v="UE/149/2015 DE 16 DE ABRIL DE 2015"/>
    <s v="DG/DAHC/226/2015 DE 29 DE ABRIL DE 2015"/>
    <s v="ENTREGA DE INFORMACIÓN EN MEDIO ELECTRÓNICO"/>
    <s v="SOLICITUD ELECTRONICA"/>
    <s v="N/A"/>
    <s v="N/A"/>
    <m/>
  </r>
  <r>
    <n v="192"/>
    <n v="-1"/>
    <n v="0"/>
    <s v="0495000019215"/>
    <x v="3"/>
    <d v="2015-04-17T00:00:00"/>
    <m/>
    <d v="2015-05-19T00:00:00"/>
    <d v="2015-04-23T00:00:00"/>
    <x v="0"/>
    <n v="5"/>
    <s v="STEPHANIE TIXIDOR SANTILLAN"/>
    <s v="Calle: JUNCOS_x000a_Número Exterior: 531_x000a_Número Interior: _x000a_Colonia: Villa de las Flores 2a Secc_x000a_País: MÉXICO_x000a_Entidad Federativa: MÉXICO_x000a_Delegación o Municipio: COACALCO DE BERRIOZABAL_x000a_Código Postal : 55710_x000a_Teléfono: 5215536679010"/>
    <s v="fanny_tixidor@hotmail.com"/>
    <s v="INFOMEX"/>
    <s v="solicitud impuesto predial"/>
    <m/>
    <x v="0"/>
    <m/>
    <d v="2015-04-17T00:00:00"/>
    <s v="UE/192/2015 DE 22 DE ABRIL DE 2015"/>
    <s v="N/A"/>
    <s v="ENTREGA DE INFORMACIÓN EN MEDIO ELECTRÓNICO"/>
    <s v="SOLICITUD ELECTRONICA"/>
    <s v="N/A"/>
    <s v="N/A"/>
    <m/>
  </r>
  <r>
    <n v="193"/>
    <n v="-1"/>
    <n v="0"/>
    <s v="0495000019315"/>
    <x v="3"/>
    <d v="2015-04-17T00:00:00"/>
    <m/>
    <d v="2015-05-19T00:00:00"/>
    <d v="2015-04-22T00:00:00"/>
    <x v="0"/>
    <n v="4"/>
    <s v="VANESSA ARROYO MONTAÑO"/>
    <s v="Calle: ZACATECAS_x000a_Número Exterior: 378_x000a_Número Interior: _x000a_Colonia: Granjas Valle de Guadalupe_x000a_País: MÉXICO_x000a_Entidad Federativa: MÉXICO_x000a_Delegación o Municipio: ECATEPEC_x000a_Código Postal : 55270_x000a_Teléfono: 5557910606"/>
    <s v="vannemonta@gmail.com"/>
    <s v="INFOMEX"/>
    <s v="solicitud de impuesto predial"/>
    <m/>
    <x v="0"/>
    <m/>
    <d v="2015-04-17T00:00:00"/>
    <s v="UE/R/2015 DE 22 DE ABRIL DE 2015 "/>
    <s v="N/A"/>
    <s v="ENTREGA DE INFORMACIÓN EN MEDIO ELECTRÓNICO"/>
    <s v="SOLICITUD ELECTRONICA"/>
    <s v="N/A"/>
    <s v="N/A"/>
    <m/>
  </r>
  <r>
    <n v="194"/>
    <n v="-1"/>
    <n v="0"/>
    <s v="0495000019415"/>
    <x v="3"/>
    <d v="2015-04-17T00:00:00"/>
    <m/>
    <d v="2015-05-19T00:00:00"/>
    <d v="2015-04-23T00:00:00"/>
    <x v="0"/>
    <n v="5"/>
    <s v="BRENDA JARAMILLO MONDRAGON "/>
    <s v="Número Exterior: 10_x000a_Número Interior: _x000a_Colonia: Coacalco de Berriozabal Centro_x000a_País:MÉXICO_x000a_Entidad Federativa: MÉXICO_x000a_Delegación o Municipio: COACALCO DE BERRIOZABAL_x000a_Código Postal : 55700_x000a_Teléfono: 525563566275"/>
    <s v="bren.karina_28@hotmail.com"/>
    <s v="INFOMEX"/>
    <s v="solicitud de aduedos de predio de la casa ubicada en 20 de noviembre#17 coacalco estado de mexico"/>
    <m/>
    <x v="0"/>
    <m/>
    <d v="2015-04-17T00:00:00"/>
    <s v="UE/R/194/2015 DE 22 DE ABRIL DE 2015"/>
    <s v="N/A"/>
    <s v="ENTREGA DE INFORMACIÓN EN MEDIO ELECTRÓNICO"/>
    <s v="SOLICITUD ELECTRONICA"/>
    <s v="N/A"/>
    <s v="N/A"/>
    <m/>
  </r>
  <r>
    <n v="195"/>
    <n v="-1"/>
    <n v="0"/>
    <s v="0495000019515"/>
    <x v="3"/>
    <d v="2015-04-17T00:00:00"/>
    <m/>
    <d v="2015-05-19T00:00:00"/>
    <d v="2015-05-19T00:00:00"/>
    <x v="0"/>
    <n v="23"/>
    <s v="RAMSES ALDECO REYES RETANA"/>
    <s v="Calle: BELISARIO DOMINGUEZ_x000a_Número Exterior: 1004_x000a_Número Interior: _x000a_Colonia: Reforma_x000a_País: MÉXICO_x000a_Entidad Federativa: OAXACA_x000a_ Delegación o Municipio: OAXACA DE JUAREZ_x000a_Código Postal : 68050_x000a_Teléfono: 95161902"/>
    <s v="aldecoreyes@hotmail.com"/>
    <s v="INFOMEX"/>
    <s v="en base a la contestación de solicitud de información de fecha 26 de marzo de 2015, mediante oficio UE/R/146/2015, solicito lo siguiente: 1.- Los 15 dictámenes de autenticidad que se realizaron en el año 2014. 2.- los dos dictámenes terminados que se han realizado en el 2015."/>
    <m/>
    <x v="1"/>
    <m/>
    <d v="2015-04-22T00:00:00"/>
    <s v="UE/161/2015 DE 22 DE ABRIL DE 2015"/>
    <s v="DG/DAHC/262/2015 DE 19 DE MAYO DE 2015"/>
    <s v="ENTREGA DE INFORMACIÓN EN MEDIO ELECTRÓNICO"/>
    <s v="SOLICITUD ELECTRONICA"/>
    <s v="N/A"/>
    <s v="N/A"/>
    <m/>
  </r>
  <r>
    <n v="196"/>
    <n v="-1"/>
    <n v="0"/>
    <s v="0495000019615"/>
    <x v="3"/>
    <d v="2015-04-20T00:00:00"/>
    <m/>
    <d v="2015-05-20T00:00:00"/>
    <d v="2015-05-04T00:00:00"/>
    <x v="0"/>
    <n v="11"/>
    <s v="JOSE ANGEL FLORES PACHECO"/>
    <s v="Calle: FRANCIA_x000a_Número Exterior: 132_x000a_Número Interior: _x000a_Colonia: Villa de Guadalupe_x000a_País: MÉXICO_x000a_Entidad Federativa: JALISCO_x000a_Delegación o Municipio: PUERTO VALLARTA_x000a_Código Postal : 48290_x000a_Teléfono: 0443221275236"/>
    <s v="joseangelfp@hotmail.com"/>
    <s v="INFOMEX"/>
    <s v="¿Cuantos soldados encuadrados en las fuerzas armadas mexicanas, combatieron en el continente Europeo en la segunda guerra mundial? ¿Cuantos soldados encuadrados en las fuerzas armadas mexicanas, combatieron en la segunda guerra mundial? ¿Cuantos soldados encuadrados en las fuerzas armadas mexicanas, murieron en la segunda guerra mundial?"/>
    <m/>
    <x v="1"/>
    <m/>
    <d v="2015-04-22T00:00:00"/>
    <s v="UE/162/2015 DE 22 DE ABRIL DE 2015"/>
    <s v="DG/DAHC/225/2015 DE 28 DE ABRIL DE 2015"/>
    <s v="ENTREGA DE INFORMACIÓN EN MEDIO ELECTRÓNICO"/>
    <s v="SOLICITUD ELECTRONICA"/>
    <s v="N/A"/>
    <s v="N/A"/>
    <m/>
  </r>
  <r>
    <n v="197"/>
    <n v="-1"/>
    <n v="0"/>
    <s v="0495000019715"/>
    <x v="3"/>
    <d v="2015-04-20T00:00:00"/>
    <m/>
    <d v="2015-05-20T00:00:00"/>
    <d v="2015-05-20T00:00:00"/>
    <x v="0"/>
    <n v="23"/>
    <s v="EDGAR HERNANDEZ ESPINOSA"/>
    <s v="Calle: SUR 12_x000a_Número Exterior: 12_x000a_Número Interior: _x000a_Colonia: El Sifón_x000a_País: MÉXICO_x000a_Entidad Federativa: DISTRITO FEDERAL_x000a_Delegación o Municipio: IZTAPALAPA_x000a_Código Postal : 09400"/>
    <m/>
    <s v="INFOMEX"/>
    <s v="Nombre de todos los documentos remitidos por el CISEN a ese archivo."/>
    <m/>
    <x v="1"/>
    <m/>
    <d v="2015-04-22T00:00:00"/>
    <s v="UE/163/2015 DE 22 DE ABRIL DE 2015"/>
    <s v="DG/DAHC/243/2015 DE 18 DE MAYO DE 2015"/>
    <s v="ENTREGA DE INFORMACIÓN EN MEDIO ELECTRÓNICO"/>
    <s v="SOLICITUD ELECTRONICA"/>
    <s v="N/A"/>
    <s v="N/A"/>
    <m/>
  </r>
  <r>
    <n v="198"/>
    <n v="-1"/>
    <n v="0"/>
    <s v="0495000019815"/>
    <x v="3"/>
    <d v="2015-04-20T00:00:00"/>
    <m/>
    <d v="2015-05-20T00:00:00"/>
    <d v="2015-05-20T00:00:00"/>
    <x v="0"/>
    <n v="23"/>
    <s v="RAQUEL ORIZ HERNÁNDEZ"/>
    <s v="Calle: ANDADOR TRUENO_x000a_Número Exterior: 12_x000a_Número Interior: _x000a_Colonia: Huayatla_x000a_País: MÉXICO_x000a_Entidad Federativa: DISTRITO FEDERAL_x000a_Delegación o Municipio: MAGDALENA CONTRERAS, LA_x000a_Código Postal : 10360"/>
    <s v="ortizrakel@yahoo.com.mx"/>
    <s v="INFOMEX"/>
    <s v="información acerca del ejido de Santa Úrsula Coapa, Delegación Coyoacán: ubicación, antecedentes históricos y lo que es hoy en día"/>
    <m/>
    <x v="1"/>
    <m/>
    <d v="2015-04-22T00:00:00"/>
    <s v="UE/164/2015 DE 22 DE ABRIL DE 2015"/>
    <s v="DG/DAHC/263/2015 DE 19 DE MAYO DE 2015"/>
    <s v="ENTREGA DE INFORMACIÓN EN MEDIO ELECTRÓNICO"/>
    <s v="SOLICITUD ELECTRONICA"/>
    <s v="N/A"/>
    <s v="N/A"/>
    <m/>
  </r>
  <r>
    <n v="199"/>
    <n v="-1"/>
    <n v="0"/>
    <s v="0495000019915"/>
    <x v="3"/>
    <d v="2015-04-21T00:00:00"/>
    <m/>
    <d v="2015-05-21T00:00:00"/>
    <d v="2015-05-13T00:00:00"/>
    <x v="0"/>
    <n v="17"/>
    <s v="CAMILO VICENTE OVALLE"/>
    <s v="Calle: INDEPENDENCIA_x000a_Número Exterior: 50_x000a_Número Interior: C_x000a_Colonia: Centro (área 3)_x000a_País: MÉXICO_x000a_Entidad Federativa: DISTRITO FEDERAL_x000a_Delegación o Municipio: CUAUHTEMOC_x000a_Código Postal : 06020_x000a_Teléfono: 5555219690"/>
    <s v="cvicente.ovalle@gmail.com"/>
    <s v="INFOMEX"/>
    <s v="Información sobre Alfonso G. Calderon, gobernador del estado de Sinaloa entre 1974 y 1981"/>
    <m/>
    <x v="1"/>
    <m/>
    <d v="2015-04-22T00:00:00"/>
    <s v="UE/165/2015 DE 22 DE ABRIL DE 2015"/>
    <s v="DG/DAHC/238/2015 DE 08 DE MAYO DE 2015"/>
    <s v="ENTREGA DE INFORMACIÓN EN MEDIO ELECTRÓNICO"/>
    <s v="SOLICITUD ELECTRONICA"/>
    <s v="RDA 2626/15"/>
    <s v="N/A"/>
    <m/>
  </r>
  <r>
    <n v="200"/>
    <n v="-1"/>
    <n v="0"/>
    <s v="0495000020015"/>
    <x v="3"/>
    <d v="2015-04-21T00:00:00"/>
    <m/>
    <d v="2015-05-21T00:00:00"/>
    <d v="2015-05-13T00:00:00"/>
    <x v="0"/>
    <n v="17"/>
    <s v="JONATHAN LÓPEZ"/>
    <s v="Calle: INSURGENTES_x000a_Número Exterior: 11_x000a_Número Interior: _x000a_Colonia: Nochebuena_x000a_País: MÉXICO_x000a_Entidad Federativa: DISTRITO FEDERAL_x000a_Delegación o Municipio: BENITO JUAREZ_x000a_Código Postal : 03720"/>
    <s v="dataandprivacy@gmail.com"/>
    <s v="INFOMEX"/>
    <s v="Señale cuánto se ha gastado el AGN durante los años 2012, 2013, 2014 y 2015, por los siguientes conceptos en los términos señalados: A. Hojas blancas De cualquier tamaño, ya sea para impresión o copias. Señale las cantidades adquiridas (paquetes o cajas y número de hojas de éstas). B. Tinta para impresoras Tóner o cartuchos de cualquier color. Aquí diferenciar el gasto en tinta de color y blanco y negro. Señale las cantidades adquiridas de tóner o cartuchos. C. Servicios de mensajería Servicios privados o personal dedicado especialmente a dicha labor. En caso de servicios privados el monto de los contratos respectivos, y en caso de personal dedicado a dicha labor el monto de sus percepciones. D. Servicios de impresión Adquisición de equipos para impresión o su arrendamiento. Señale el número de equipos de impresión adquiridos o arrendados, cual sea el caso. Aunado a lo señalado anteriormente, por cada concepto, señale el gasto anual y desglóselo por mes durante cada año señalado, y para el año 2015 el gasto al 31 de marzo y su previsión para lo que resta del año conforme a su plan de compras o equivalente. Por favor y gracias,"/>
    <m/>
    <x v="2"/>
    <m/>
    <d v="2015-04-22T00:00:00"/>
    <s v="UE/166/2015 DE 22 DE ABRIL DE 2015"/>
    <s v="DG/DGAA/DA/374/2015 DE 11 DE MAYO DE 2015"/>
    <s v="ENTREGA DE INFORMACIÓN EN MEDIO ELECTRÓNICO"/>
    <s v="SOLICITUD ELECTRONICA"/>
    <s v="N/A"/>
    <s v="N/A"/>
    <m/>
  </r>
  <r>
    <n v="201"/>
    <n v="-1"/>
    <n v="0"/>
    <s v="0495000020115"/>
    <x v="3"/>
    <d v="2015-04-21T00:00:00"/>
    <m/>
    <d v="2015-05-21T00:00:00"/>
    <d v="2015-05-04T00:00:00"/>
    <x v="0"/>
    <n v="10"/>
    <s v="FUED JALIL MALACON URIAS"/>
    <s v="Calle: PASEO DEL CARMEN_x000a_Número Exterior: 31_x000a_Número Interior: _x000a_Colonia: La Asunción_x000a_País: MÉXICO_x000a_Entidad Federativa: MÉXICO_x000a_Delegación o Municipio: METEPEC_x000a_Código Postal : 52143_x000a_Teléfono: 7223815221"/>
    <s v="fuedjalil@hotmail.com"/>
    <s v="INFOMEX"/>
    <s v="EL ARCHIVO GENERAL DE LA NACION A RESGUARDADO LOS DOCUMENTOS DE MI ABUELO &quot;Malacon ,José&quot; Y SUS HERMANOS &quot;Malacon Halbal Daniel&quot; y &quot;Malacon Hallal Daniel&quot; CUANDO ENTRARON AL PAÍS. SON DOCUMENTOS DE MUCHA IMPORTANCIA PARA LA NACION Y AUN MAS PARA LA FAMILIA YA QUE NO CONTAMOS CON RECUERDOS DE ELLOS DONDE ESTE LA FOTO E INFORMACION DE CUANDO LLEGARON. MI PETICION ES ME AYUDEN VER LA FORMA DE COMO ME PROPORCIONEN LOS MENCIONADOS DOCUMENTOS O ME AYUDEN A REPRODUCIRLOS. YA LES TOMAMOS FOTOS AL MOMENTO DE IR A CONSULTARLOS EN SUS INSTALACIONES PERO NO SE APRECIAN TAN BIEN COMO LOS ORIGINALES."/>
    <m/>
    <x v="1"/>
    <m/>
    <d v="2015-04-22T00:00:00"/>
    <s v="UE/167/2015 DE 22 DE ABRIL DE 2015"/>
    <s v="DG/DAHC/228/2015 DE 29 DE ABRIL DE 2015"/>
    <s v="ENTREGA DE INFORMACIÓN EN MEDIO ELECTRÓNICO"/>
    <s v="SOLICITUD ELECTRONICA"/>
    <s v="N/A"/>
    <s v="N/A"/>
    <m/>
  </r>
  <r>
    <n v="202"/>
    <n v="-1"/>
    <n v="0"/>
    <s v="0495000020215"/>
    <x v="3"/>
    <d v="2015-04-22T00:00:00"/>
    <m/>
    <d v="2015-05-22T00:00:00"/>
    <d v="2015-05-14T00:00:00"/>
    <x v="0"/>
    <n v="17"/>
    <s v="CESAR ENRIQUE VALDEZ CHÁVEZ"/>
    <s v="Calle: ESCUINAPA_x000a_Número Exterior: 39_x000a_Número Interior: _x000a_Colonia: Pedregal de Santo Domingo_x000a_País: MÉXICO_x000a_Entidad Federativa: DISTRITO FEDERAL_x000a_Delegación o Municipio: COYOACAN_x000a_Código Postal : 04369"/>
    <s v="mex_pa@hotmail.com"/>
    <s v="INFOMEX"/>
    <s v="Información administrativa de la Dirección Federal de Seguridad. Memorándum, circulares y reglamentos internos. Desde 1947 hasta 1960."/>
    <m/>
    <x v="1"/>
    <m/>
    <d v="2015-04-22T00:00:00"/>
    <s v="UE/168/2015 DE 22 DE ABRIL DE 2015"/>
    <s v="DG/DAHC/237/2015 DE 07 DE MAYO DE 2015"/>
    <s v="ENTREGA DE INFORMACIÓN EN MEDIO ELECTRÓNICO"/>
    <s v="SOLICITUD ELECTRONICA"/>
    <s v="N/A"/>
    <s v="N/A"/>
    <m/>
  </r>
  <r>
    <n v="203"/>
    <n v="-1"/>
    <n v="0"/>
    <s v="0495000020315"/>
    <x v="3"/>
    <d v="2015-04-23T00:00:00"/>
    <m/>
    <d v="2015-05-11T00:00:00"/>
    <d v="2015-04-27T00:00:00"/>
    <x v="0"/>
    <n v="3"/>
    <s v="QUEILA EDITH REYES ORTA "/>
    <s v="Calle: SAUCE_x000a_Número Exterior: 302_x000a_Número Interior: _x000a_Colonia: Los Encinos_x000a_País: MÉXICO_x000a_Entidad Federativa: TAMAULIPAS_x000a_Delegación o Municipio: ALTAMIRA_x000a_Código Postal : 89606_x000a_Teléfono: 8332920881"/>
    <s v="keilareyesorta@gmail.com"/>
    <s v="INFOMEX"/>
    <s v="solicito copia de mi acta de nacimiento, he ido a las oficialias de altamira, tampico y madero y me dicen que no estoy registrada, claro que siempre he tenido mi acta y he comprado las actualizadas para tramites, siempre iba con la curp y me vendian el acta, pero ahora me dicen que no hay registros mios en su sistema y que les lleve una copia de mi acta para ellos rastrearla, desafortunadamente no tengo copias a la mano, fui a la secretaria de relaciones exteriores por que hace unos años deje ahi una acta original para el pasaporte, fue el lugar que se me ocurrio que pudiera tener una copia, pero me dicen que no me pueden dar nada por que son documentos personales y ahi me sugirieron que por este medio la solicitara. De verdad la necesito demasiado, si no la tengo pronto, perdere los cuatrimestres cursados en la universidad. Gracias."/>
    <m/>
    <x v="0"/>
    <m/>
    <d v="2015-04-23T00:00:00"/>
    <s v="UE/R/201/2015 DE 24 DE ABRIL DE 2015"/>
    <s v="N/A"/>
    <s v="ENTREGA DE INFORMACIÓN EN MEDIO ELECTRÓNICO"/>
    <s v="SOLICITUD ELECTRONICA"/>
    <s v="N/A"/>
    <s v="N/A"/>
    <m/>
  </r>
  <r>
    <n v="204"/>
    <n v="-1"/>
    <n v="0"/>
    <s v="0495000020415"/>
    <x v="3"/>
    <d v="2015-04-23T00:00:00"/>
    <m/>
    <d v="2015-05-25T00:00:00"/>
    <d v="2015-04-23T00:00:00"/>
    <x v="0"/>
    <n v="1"/>
    <s v="VICTOR HUGO MEJIA PACHECO"/>
    <s v="Calle: AV 20 DE NOVIEMBRE_x000a_Número Exterior: 17_x000a_Número Interior: 1_x000a_Colonia: Santiago Yanhuitlalpan_x000a_País: MÉXICO_x000a_Entidad Federativa: MÉXICO_x000a_Delegación o Municipio: HUIXQUILUCAN_x000a_Código Postal : 52766_x000a_Teléfono: 5521515581"/>
    <s v="hugo_sid@hotmail.com"/>
    <s v="INFOMEX"/>
    <s v="El lunes 03 de Marzo del año en curso (2015) El presidente de la Republica(Enrique Peña Nieto) en compañia de su esposa(Angelica Rivera) realizó su primera visita de Estado a Reino Unido. La solicitud en cuestion es para saber cuál fue el monto total de las erogaciones que se hicieron en referencia a esta visita de estado."/>
    <m/>
    <x v="0"/>
    <m/>
    <d v="2015-04-23T00:00:00"/>
    <s v="UE/R/196/2015 DE 23 DE ABRIL DE 2015"/>
    <s v="N/A"/>
    <s v="ENTREGA DE INFORMACIÓN EN MEDIO ELECTRÓNICO"/>
    <s v="SOLICITUD ELECTRONICA"/>
    <s v="N/A"/>
    <s v="N/A"/>
    <m/>
  </r>
  <r>
    <n v="205"/>
    <n v="-1"/>
    <n v="0"/>
    <s v="0495000020515"/>
    <x v="3"/>
    <d v="2015-04-23T00:00:00"/>
    <m/>
    <d v="2015-05-25T00:00:00"/>
    <d v="2015-04-30T00:00:00"/>
    <x v="0"/>
    <n v="6"/>
    <s v="ENRIQUE MARTINEZ"/>
    <s v="Calle: ROBALO_x000a_Número Exterior: 8_x000a_Número Interior: _x000a_Colonia: Indeco_x000a_País: MÉXICO_x000a_Entidad Federativa: DISTRITO FEDERAL_x000a_Delegación o Municipio: GUSTAVO A. MADERO_x000a_Código Postal : 07930"/>
    <s v="histor777@gmail.com"/>
    <s v="INFOMEX"/>
    <s v="Expediente de Jesús González Schmall, que se ubica en la galería uno, Dirección Federal de Seguridad."/>
    <m/>
    <x v="1"/>
    <m/>
    <d v="2015-04-23T00:00:00"/>
    <s v="UE/170/2015 DE 23 DE ABRIL DE 2015"/>
    <s v="DG/DAHC/223/2015 DE 28 DE ABRIL DE 2015"/>
    <s v="ENTREGA DE INFORMACIÓN EN MEDIO ELECTRÓNICO"/>
    <s v="SOLICITUD ELECTRONICA"/>
    <s v="N/A"/>
    <s v="N/A"/>
    <m/>
  </r>
  <r>
    <n v="206"/>
    <n v="-1"/>
    <n v="0"/>
    <s v="0495000020615"/>
    <x v="3"/>
    <d v="2015-04-23T00:00:00"/>
    <m/>
    <d v="2015-05-25T00:00:00"/>
    <d v="2015-04-27T00:00:00"/>
    <x v="0"/>
    <n v="3"/>
    <s v="DULCE ROCIO BELLO PEREZ"/>
    <s v="Calle: HECTOR SILVESTRE_x000a_Número Exterior: S/N_x000a_Número Interior: S/N_x000a_Colonia: Vicente Guerrero_x000a_País: MÉXICO_x000a_Entidad Federativa: GUERRERO_x000a_Delegación o Municipio: TIXTLA DE GUERRERO_x000a_Código Postal : 39172_x000a_Teléfono: +52 7541040132"/>
    <s v="cintya_951@hotmail.com"/>
    <s v="INFOMEX"/>
    <s v="¿cual es el salario que recibe un diputado?"/>
    <m/>
    <x v="0"/>
    <m/>
    <d v="2015-04-23T00:00:00"/>
    <s v="UE/R/202/2015 DE 24 DE ABRIL DE 2015"/>
    <s v="N/A"/>
    <s v="ENTREGA DE INFORMACIÓN EN MEDIO ELECTRÓNICO"/>
    <s v="SOLICITUD ELECTRONICA"/>
    <s v="N/A"/>
    <s v="N/A"/>
    <m/>
  </r>
  <r>
    <n v="207"/>
    <n v="-1"/>
    <n v="0"/>
    <s v="0495000020715"/>
    <x v="3"/>
    <d v="2015-04-24T00:00:00"/>
    <m/>
    <d v="2015-05-26T00:00:00"/>
    <d v="2015-05-07T00:00:00"/>
    <x v="0"/>
    <n v="10"/>
    <s v="ROSALINDA JOSEFINA DEL CARMEN DE LEÓN ZAMORA"/>
    <s v="Calle: ORIZABA_x000a_Número Exterior: 12_x000a_Número Interior: _x000a_Colonia: San Jerónimo Aculco_x000a_País: MÉXICO_x000a_Entidad Federativa: DISTRITO FEDERAL_x000a_Delegación o Municipio: MAGDALENA CONTRERAS, LA_x000a_Código Postal : 10400_x000a_Teléfono: 5591891695"/>
    <s v="rdeleonz@yahoo.com.mx"/>
    <s v="INFOMEX"/>
    <s v="CUATRO INFORMACIONES SOBRE: Conservación de mensajes de correo electrónico 1. (UNO) ¿Cuántas solicitudes de acceso a la información recibieron durante los años 2010, 2011, 2012, 2013 y 2014? 2. (DOS) ¿Cuántas solicitudes de acceso a la información implicaron la solicitud o la entrega de un mensaje de correo electrónico? Es decir en cuantas solicitudes el solicitante se refirió a información pública que pudiera estar contenida en un mensaje electrónico y conservado ya sea en una cuenta institucional de correo electrónico de un funcionario público o en el servidor (software) de la institución. Igualmente, durante los años de 2010, 2011, 2012, 2013 y 2014. 3. (TRES) ¿Cuántas de dichas solicitudes fueron negadas y en cuantas se resolvió entregar la información? Para los años de 2010, 2011, 2012, 2013 y 2014. 4. (CUATRO) En las solicitudes negadas ¿Cuántos de los solicitantes recurrieron la negativa? Es decir, cuántos recursos de revisión se presentaron con ese motivo en 2010, 2011, 2012, 2013 y 2014."/>
    <m/>
    <x v="0"/>
    <m/>
    <d v="2015-04-24T00:00:00"/>
    <s v="UE/R/211/2015 DE 06 DE MAYO DE 2015"/>
    <s v="N/A"/>
    <s v="ENTREGA DE INFORMACIÓN EN MEDIO ELECTRÓNICO"/>
    <s v="SOLICITUD ELECTRONICA"/>
    <s v="N/A"/>
    <s v="N/A"/>
    <m/>
  </r>
  <r>
    <n v="208"/>
    <n v="-1"/>
    <n v="0"/>
    <s v="0495000020815"/>
    <x v="3"/>
    <d v="2015-04-24T00:00:00"/>
    <m/>
    <d v="2015-05-26T00:00:00"/>
    <d v="2015-05-06T00:00:00"/>
    <x v="0"/>
    <n v="9"/>
    <s v="JUAN ALEJANDRO GARCÍA GODINEZ "/>
    <s v="Calle: AMADO NERVO_x000a_Número Exterior: 101_x000a_Número Interior: B_x000a_Colonia: Morelos 1a Secc_x000a_País: MÉXICO_x000a_Entidad Federativa: HIDALGO_x000a_Delegación o Municipio: PACHUCA DE SOTO_x000a_Código Postal : 42040_x000a_Teléfono: 7717189840"/>
    <s v="juan.garcia@sussex.ac.uk"/>
    <s v="INFOMEX"/>
    <s v="Discuros pronunciados por los presidentes Miguel de la MAdrid Huirtado (1982-1988) y Carlos Salinas de Gortari (1988-1994)."/>
    <m/>
    <x v="1"/>
    <m/>
    <d v="2015-04-24T00:00:00"/>
    <s v="UE/171/2015 DE 24 DE ABRIL DE 2015 "/>
    <s v="DG/DAHC/230/2015 DE 30 DE ABRIL DE 2015"/>
    <s v="ENTREGA DE INFORMACIÓN EN MEDIO ELECTRÓNICO"/>
    <s v="SOLICITUD ELECTRONICA"/>
    <s v="N/A"/>
    <s v="N/A"/>
    <m/>
  </r>
  <r>
    <n v="209"/>
    <n v="-1"/>
    <n v="0"/>
    <s v="0495000020915"/>
    <x v="3"/>
    <d v="2015-04-24T00:00:00"/>
    <m/>
    <d v="2015-05-26T00:00:00"/>
    <d v="2015-04-27T00:00:00"/>
    <x v="0"/>
    <n v="2"/>
    <s v="KARLA MARITZA GONZALEZ  LOZA"/>
    <s v="Calle: MIGUEL DE CERVANTES SAAVEDRA_x000a_Número Exterior: 206_x000a_Número Interior: _x000a_Colonia: Americana_x000a_País: MÉXICO_x000a_Entidad Federativa: JALISCO_x000a_Delegación o Municipio: GUADALAJARA_x000a_Código Postal : 44160_x000a_Teléfono: 33 12321939"/>
    <s v="arceliaarce-@hotmail.com"/>
    <s v="INFOMEX"/>
    <s v="Historial de Quejas contra el LIC. MIGUEL FERNANDO RABAGO PRECIADO O LIC. MIGUEL FERNANDO PRECIADO RABAGO"/>
    <m/>
    <x v="0"/>
    <m/>
    <d v="2015-04-24T00:00:00"/>
    <s v="UE/R/205/2015 DE 27 DE ABRIL DE 2015"/>
    <s v="N/A"/>
    <s v="ENTREGA DE INFORMACIÓN EN MEDIO ELECTRÓNICO"/>
    <s v="SOLICITUD ELECTRONICA"/>
    <s v="N/A"/>
    <s v="N/A"/>
    <m/>
  </r>
  <r>
    <n v="210"/>
    <n v="-1"/>
    <n v="0"/>
    <s v="0495000021015"/>
    <x v="3"/>
    <d v="2015-04-27T00:00:00"/>
    <m/>
    <d v="2015-05-27T00:00:00"/>
    <d v="2015-05-13T00:00:00"/>
    <x v="0"/>
    <n v="13"/>
    <s v="ANUAR ISRAEL ORTEGA GALINDO"/>
    <s v="Calle: MEXICALI_x000a_Número Exterior: 4_x000a_Número Interior: _x000a_Colonia: Valle Ceylan_x000a_País: MÉXICO_x000a_Entidad Federativa: MÉXICO_x000a_Delegación o Municipio: TLALNEPANTLA DE BAZ_x000a_Código Postal : 54150_x000a_Teléfono: 5553889894"/>
    <s v="anuardo13@yahoo.com.mx"/>
    <s v="INFOMEX"/>
    <s v="Solicito información relacionada con Anastacio Aguayo Zaragoza existente en el acervo de la Dirección Federal de Seguridad resguardado por el Archivo General de la Nación"/>
    <m/>
    <x v="1"/>
    <m/>
    <d v="2015-04-27T00:00:00"/>
    <s v="UE/172/2015 DE 27 DE ABRIL DE 2015"/>
    <s v="DG/DAHC/239/2015 DE 08 DE MAYO DE 2015"/>
    <s v="ENTREGA DE INFORMACIÓN EN MEDIO ELECTRÓNICO"/>
    <s v="SOLICITUD ELECTRONICA"/>
    <s v="N/A"/>
    <s v="N/A"/>
    <m/>
  </r>
  <r>
    <n v="211"/>
    <n v="-1"/>
    <n v="0"/>
    <s v="0495000021115"/>
    <x v="3"/>
    <d v="2015-04-27T00:00:00"/>
    <m/>
    <d v="2015-05-27T00:00:00"/>
    <d v="2015-05-13T00:00:00"/>
    <x v="0"/>
    <n v="13"/>
    <s v="AILEEN TEAGUE"/>
    <s v="Calle: AV. CHAPULTEPEC 400_x000a_Número Exterior: 6_x000a_Número Interior: _x000a_Colonia: Roma Norte_x000a_País: MÉXICO_x000a_Entidad Federativa: DISTRITO FEDERAL_x000a_Delegación o Municipio: CUAUHTEMOC_x000a_Código Postal : 06700_x000a_Teléfono: (55)3461-5800"/>
    <s v="aileenteague@gmail.com"/>
    <s v="INFOMEX"/>
    <s v="Documentos de Direccion Federal de Seguridad, Galeria 1 de AGN. Necesito solicitudes para ver: (1) Las tarjetas de la catagoria: &quot;General Jose Hernandez Toledo; y (2) General Felix Galvan Lopez. Tambien, solicito las versiones publicas de los siguentes expedientes (las tarjetas de &quot;Amaya Rodrigues, Federico): (3) Exp 100-17-1-71 / H-5; /L-27 de 16 de Agto. 1971 (sobre Leonardo Pantoja y trafico de drogas); (4) Exp. 11-220-76 / H-73 / L-17 (sobre Valentin Campa Sala y drogas) de 4 de May 1976"/>
    <m/>
    <x v="1"/>
    <m/>
    <d v="2015-04-27T00:00:00"/>
    <s v="UE/173/2015 DE 27 DE ABRIL DE 2015"/>
    <s v="DG/DAHC/240/2015 DE 12 DE MAYO DE 2015"/>
    <s v="ENTREGA DE INFORMACIÓN EN MEDIO ELECTRÓNICO"/>
    <s v="SOLICITUD ELECTRONICA"/>
    <s v="N/A"/>
    <s v="N/A"/>
    <m/>
  </r>
  <r>
    <n v="212"/>
    <n v="-1"/>
    <n v="0"/>
    <s v="0495000021215"/>
    <x v="3"/>
    <d v="2015-04-27T00:00:00"/>
    <m/>
    <d v="2015-05-27T00:00:00"/>
    <d v="2015-04-28T00:00:00"/>
    <x v="0"/>
    <n v="2"/>
    <s v="EVA CASTILLO ALVAREZ"/>
    <s v="Calle: PASEO DE LAS GUACAMAYAS_x000a_Número Exterior: 177_x000a_Número Interior: _x000a_Colonia: Lomas de Lourdes_x000a_País: MÉXICO_x000a_Entidad Federativa: COAHUILA_x000a_Delegación o Municipio: SALTILLO_x000a_Código Postal : 25090_x000a_Teléfono: 044 844 2915641"/>
    <s v="kajita_eva@yahoo.com.mx"/>
    <s v="INFOMEX"/>
    <s v="Acudí a la Oficialía de Partes del Archivo General de notarias del Estado de Puebla, Pue. sito en Avenida Reforma 1305 Colonia Centro, C.P. 72000, del Estado de Puebla, Puebla, a fin de que me diera tramite a mi solicitud de obtener copia certificada del inmueble Volumen 288, Instrumento 15,415, de fecha 24 de Junio de 1982, a nombre del extinto Joaquín Campos Herrerías, a lo cual se me negó la entrada a este escrito, comentándome que tenia que tener designado el albacea y no lo tenia en este momento. Lo anterior a fin de continuar el juicio intestado, ya que le anexe copia de la escrito del expediente numero 2089-04 del Juzgado segundo del Poder Judicial del estado donde se apertura el Juicio Intestado, entre otros documentos. Que otra institución podre solicitar la copia certificada del inmueble Porque se negaron a recibir mi escrito de solicitud Lo anterior se necesita para continuar el juicio y poder llevar una respuesta a mi clase de Derecho Constitucional"/>
    <m/>
    <x v="0"/>
    <m/>
    <d v="2015-04-27T00:00:00"/>
    <s v="UE/R/207/2015 DE 28 DE ABRIL DE 2015"/>
    <s v="N/A"/>
    <s v="ENTREGA DE INFORMACIÓN EN MEDIO ELECTRÓNICO"/>
    <s v="SOLICITUD ELECTRONICA"/>
    <s v="N/A"/>
    <s v="N/A"/>
    <m/>
  </r>
  <r>
    <n v="213"/>
    <n v="-1"/>
    <n v="0"/>
    <s v="0495000021315"/>
    <x v="3"/>
    <d v="2015-04-29T00:00:00"/>
    <m/>
    <d v="2015-05-29T00:00:00"/>
    <d v="2015-05-07T00:00:00"/>
    <x v="0"/>
    <n v="7"/>
    <s v="ALEXIS DANIEL ROLDÁN TENA"/>
    <s v="Calle: XICOTENCATL_x000a_Número Exterior: 138_x000a_Número Interior: _x000a_Colonia: Del Carmen_x000a_PaíS: MÉXICO_x000a_Entidad Federativa: DISTRITO FEDERAL_x000a_Delegación o Municipio: COYOACAN_x000a_Código Postal : 04100"/>
    <s v="alexisd218@gmail.com"/>
    <s v="INFOMEX"/>
    <s v="Con base en el artículo 39 constitucional, que señala: &quot;La soberanía nacional reside esencial y originariamente en el pueblo. Todo poder público dimana del pueblo y se instituye para beneficio de éste. (...) &quot; ; solicito se me proporcione a manera de ejemplo una sentencia que señale como fundamento la legitimación de origen, es decir, que señale que se administra justicia en el nombre del pueblo mexicano."/>
    <m/>
    <x v="0"/>
    <m/>
    <d v="2015-04-30T00:00:00"/>
    <s v="UE/R/219/2015 DE 06 DE MAYO DE 2015"/>
    <s v="N/A"/>
    <s v="ENTREGA DE INFORMACIÓN EN MEDIO ELECTRÓNICO"/>
    <s v="SOLICITUD ELECTRONICA"/>
    <s v="N/A"/>
    <s v="N/A"/>
    <m/>
  </r>
  <r>
    <n v="214"/>
    <n v="-1"/>
    <n v="0"/>
    <s v="0495000021415"/>
    <x v="3"/>
    <d v="2015-04-30T00:00:00"/>
    <m/>
    <d v="2015-06-01T00:00:00"/>
    <d v="2015-05-13T00:00:00"/>
    <x v="0"/>
    <n v="10"/>
    <s v="YADIRA CARRILLO PEREZ"/>
    <s v="Calle: 38_x000a_Número Exterior: 182_x000a_Número Interior: 181_x000a_Colonia: Ciudad Jardín Bicentenario_x000a_País: MÉXICO_x000a_Entidad Federativa: MÉXICO_x000a_Delegación o Municipio: NEZAHUALCOYOTL_x000a_Código Postal : 57205_x000a_Teléfono: 5534748450"/>
    <s v="santananados@hotmail.com"/>
    <s v="INFOMEX"/>
    <s v="archivos estatales del estado de Quintana Roo y archivo histórico y manuales de organización de sus archivos asi como su normativa"/>
    <m/>
    <x v="9"/>
    <m/>
    <d v="2015-05-04T00:00:00"/>
    <s v="UE/174/2015 DE 30 DE ABRIL DE 2015"/>
    <s v="DRNA/004/2015 DE 08 DE MAYO DE 2015"/>
    <s v="ENTREGA DE INFORMACIÓN EN MEDIO ELECTRÓNICO"/>
    <s v="SOLICITUD ELECTRONICA"/>
    <s v="N/A"/>
    <s v="N/A"/>
    <m/>
  </r>
  <r>
    <n v="215"/>
    <n v="-1"/>
    <n v="0"/>
    <s v="0495000021515"/>
    <x v="3"/>
    <d v="2015-04-30T00:00:00"/>
    <m/>
    <d v="2015-06-01T00:00:00"/>
    <d v="2015-06-01T00:00:00"/>
    <x v="0"/>
    <n v="23"/>
    <s v="CAMPAÑA GLOBAL POR LA LIBERTAD DE EXPRESIÓN A 19 "/>
    <s v="Calle: JOSÉ VASCONCELOS_x000a_Número Exterior: 131_x000a_Número Interior: _x000a_Colonia: San Miguel Chapultepec I Sección_x000a_País: MÉXICO_x000a_Entidad Federativa: DISTRITO FEDERAL_x000a_Delegación o Municipio: MIGUEL HIDALGO_x000a_Código Postal : 11850"/>
    <s v="dmora@article19.org"/>
    <s v="INFOMEX"/>
    <s v="Con fundamento en el Artículo 6to constitucional, Art. 14 último párrafo y el 18 fracción II segundo párrafo de la Ley Federal de Transparencia, en relación con el Art. 4 fracción VI de la Ley Federal de Archivos, solicito el expediente (en versión electrónica, es decir, escaneado en su totalidad) de ACOSTA ESCAPITE CHAPARRO MARIO ARTURO y todos los reportes, estudios, actas, resoluciones, oficios, correspondencia, acuerdos, directivas, directrices, circulares, contratos, convenios, instructivos, notas o memorandos que éste contenga."/>
    <m/>
    <x v="1"/>
    <m/>
    <d v="2015-05-07T00:00:00"/>
    <s v="UE/177/2015 DE 07 DE MAYO DE 2015"/>
    <s v="DG/DAHC/283/2015 DE 01 DE JUNIO DE 2015"/>
    <s v="ENTREGA DE INFORMACIÓN EN MEDIO ELECTRÓNICO"/>
    <s v="SOLICITUD ELECTRONICA"/>
    <s v="N/A"/>
    <s v="N/A"/>
    <m/>
  </r>
  <r>
    <n v="216"/>
    <n v="-1"/>
    <n v="0"/>
    <s v="0495000021615"/>
    <x v="3"/>
    <d v="2015-04-30T00:00:00"/>
    <m/>
    <d v="2015-06-01T00:00:00"/>
    <d v="2015-06-01T00:00:00"/>
    <x v="0"/>
    <n v="23"/>
    <s v="CAMPAÑA GLOBAL POR LA LIBERTAD DE EXPRESIÓN A 19 "/>
    <s v="Calle: JOSÉ VASCONCELOS_x000a_Número Exterior: 131_x000a_Número Interior: _x000a_Colonia: San Miguel Chapultepec I Sección_x000a_País: MÉXICO_x000a_Entidad Federativa: DISTRITO FEDERAL_x000a_Delegación o Municipio: MIGUEL HIDALGO_x000a_Código Postal : 11850"/>
    <s v="dmora@article19.org"/>
    <s v="INFOMEX"/>
    <s v="Con fundamento en el Artículo 6to constitucional, Art. 14 último párrafo y el 18 fracción II segundo párrafo de la Ley Federal de Transparencia, en relación con el Art. 4 fracción VI de la Ley Federal de Archivos, solicito el expediente (en versión electrónica, reproducido en disco compacto) de FERNANDO GUTIÉRREZ BARRIOS y todos los reportes, estudios, actas, resoluciones, oficios, correspondencia, acuerdos, directivas, directrices, circulares, contratos, convenios, instructivos, notas o memorandos que éste contenga."/>
    <m/>
    <x v="1"/>
    <m/>
    <d v="2015-05-07T00:00:00"/>
    <s v="UE/178/2015 DE 07 DE MAYO DE 2015"/>
    <s v="DG/DAHC/285/2015 DE 01 DE JUNIO DE 2015"/>
    <s v="ENTREGA DE INFORMACIÓN EN MEDIO ELECTRÓNICO"/>
    <s v="SOLICITUD ELECTRONICA"/>
    <s v="N/A"/>
    <s v="N/A"/>
    <m/>
  </r>
  <r>
    <n v="217"/>
    <n v="-1"/>
    <n v="0"/>
    <s v="0495000021715"/>
    <x v="3"/>
    <d v="2015-04-30T00:00:00"/>
    <m/>
    <d v="2015-06-01T00:00:00"/>
    <d v="2015-05-13T00:00:00"/>
    <x v="0"/>
    <n v="10"/>
    <s v="CATERINA PREGAZZI"/>
    <s v="Calle: CDA. SANTO DESIERTO_x000a_Número Exterior: 4_x000a_Número Interior: PH_x000a_Colonia: Tizampampano del Pueblo Tetelpan_x000a_País: MÉXICO_x000a_Entidad Federativa: DISTRITO FEDERAL_x000a_Delegación o Municipio: ALVARO OBREGON_x000a_Código Postal : 01780_x000a_Teléfono: 5565486257"/>
    <s v="pregazzicaterina@gmail.com"/>
    <s v="INFOMEX"/>
    <s v="Estoy buscando en calidad de urgente el PLAN DE DESARROLLO URBANO DEL DISTRITO FEDERAL del 1976 y en su versiones anteriores a partir de los '50s. Necesito consultar las laminas originales y escanearlas para una exposicion en la Triennale de Milano. Donde puedo consultar dichas laminas?"/>
    <m/>
    <x v="0"/>
    <m/>
    <d v="2015-05-11T00:00:00"/>
    <s v="UE/R/231/2015 DE 12 DE MAYO DE 2015"/>
    <s v="N/A"/>
    <s v="ENTREGA DE INFORMACIÓN EN MEDIO ELECTRÓNICO"/>
    <s v="SOLICITUD ELECTRONICA"/>
    <s v="N/A"/>
    <s v="N/A"/>
    <m/>
  </r>
  <r>
    <n v="218"/>
    <n v="-1"/>
    <n v="0"/>
    <s v="0495000021815"/>
    <x v="4"/>
    <d v="2015-05-05T00:00:00"/>
    <m/>
    <d v="2015-06-02T00:00:00"/>
    <d v="2015-06-02T00:00:00"/>
    <x v="0"/>
    <n v="21"/>
    <s v="SUSANA ZAVALA"/>
    <s v="Calle: PRIVADA_x000a_Número Exterior: 1_x000a_Número Interior: _x000a_Colonia: Aeronáutica Militar_x000a_País: MÉXICO_x000a_Entidad Federativa: DISTRITO FEDERAL_x000a_Delegación o Municipio: VENUSTIANO CARRANZA_x000a_Código Postal : 15970"/>
    <s v="zavalasusana@gmail.com"/>
    <s v="INFOMEX"/>
    <s v="Solicito copia de todos los documentos que integren la transferencia secundaria (o su expresión documental) que hizo Presidencia de la República del acervo de Felipe Calderón Hinojosa al término de su mandato atendiendo al Cap. III Art. 52 de la Ley Federal de Archivos y que realizó desde 2014 al Archivo General de la Nación."/>
    <m/>
    <x v="1"/>
    <m/>
    <d v="2015-05-07T00:00:00"/>
    <s v="UE/179/2015 DE 07 DE MAYO DE 2015"/>
    <s v="DG/DAHC/286/2015 DE 01 DE JUNIO DE 2015"/>
    <s v="ENTREGA DE INFORMACIÓN EN MEDIO ELECTRÓNICO"/>
    <s v="SOLICITUD ELECTRONICA"/>
    <s v="N/A"/>
    <s v="                                                                                                                                                        "/>
    <m/>
  </r>
  <r>
    <n v="219"/>
    <n v="-1"/>
    <n v="0"/>
    <s v="0495000021915"/>
    <x v="4"/>
    <d v="2015-05-05T00:00:00"/>
    <m/>
    <d v="2015-06-02T00:00:00"/>
    <d v="2015-05-14T00:00:00"/>
    <x v="0"/>
    <n v="8"/>
    <s v="JOSE SANDOVAL CHAVEZ"/>
    <s v="Calle: ANDADOR TEABO_x000a_Número Exterior: 23_x000a_Número Interior: _x000a_Colonia: Unidad Morelos_x000a_País: MÉXICO_x000a_Entidad Federativa: QUINTANA ROO_x000a_Delegación o Municipio: BENITO JUAREZ_x000a_Código Postal : 77515_x000a_Teléfono: 5523671922"/>
    <s v="jose1sandoval@outlook.es"/>
    <s v="INFOMEX"/>
    <s v="cooperativa de transporte maya caribe"/>
    <m/>
    <x v="0"/>
    <m/>
    <d v="2015-05-11T00:00:00"/>
    <s v="UE/R/238/2015 DE 14 DE MAYO DE 2015"/>
    <s v="N/A"/>
    <s v="ENTREGA DE INFORMACIÓN EN MEDIO ELECTRÓNICO"/>
    <s v="SOLICITUD ELECTRONICA"/>
    <s v="N/A"/>
    <s v="N/A"/>
    <m/>
  </r>
  <r>
    <s v="                                                                                                                                                                                                                                                                                                                                                                                                                                                                                                                                                                                                                                                                                                                                                                                                                                                                                                                                                                                                                                                                                                                                                                                                                                                                                                                                                                                                                                                                                                                                                                                                                                                                                                       "/>
    <n v="-1"/>
    <n v="0"/>
    <s v="0495000022015"/>
    <x v="4"/>
    <d v="2015-05-05T00:00:00"/>
    <m/>
    <d v="2015-06-02T00:00:00"/>
    <d v="2015-06-02T00:00:00"/>
    <x v="0"/>
    <n v="21"/>
    <s v="GULLIT AVILA HERNÁNDEZ"/>
    <s v="Calle: 2DA CDA DE OBSERVADOR_x000a_Número Exterior: MZ. 1_x000a_Número Interior: LT. 16_x000a_Colonia: La Palma_x000a_País: MÉXICO_x000a_Entidad Federativa: DISTRITO FEDERAL_x000a_Delegación o Municipio: TLALPAN_x000a_Código Postal : 14476_x000a_Teléfono: 5527586995"/>
    <s v="gullitavila@gmail.com"/>
    <s v="INFOMEX"/>
    <s v="Solicito información del contrato AGN/SRMSG/ADQ/028/2014, celebrado por el Archivo general de la Nación. 1.- los conceptos contratados, unidad de medidad, así como las cantidades contratadas y sus respectivos precios unitarios. 2.- los criterios en los que se fundamento la adjudicación de dicho contrato."/>
    <m/>
    <x v="2"/>
    <m/>
    <d v="2015-05-07T00:00:00"/>
    <s v="UE/180/2015 DE 07 DE MAYO DE 2015"/>
    <s v="DG/DGAA/DA/399/2015 DE 15 DE MAYO DE 2015"/>
    <s v="ENTREGA DE INFORMACIÓN EN MEDIO ELECTRÓNICO"/>
    <s v="SOLICITUD ELECTRONICA"/>
    <s v="N/A"/>
    <s v="N/A"/>
    <m/>
  </r>
  <r>
    <n v="221"/>
    <n v="-1"/>
    <n v="0"/>
    <s v="0495000022115"/>
    <x v="4"/>
    <d v="2015-05-05T00:00:00"/>
    <m/>
    <d v="2015-06-02T00:00:00"/>
    <d v="2015-05-14T00:00:00"/>
    <x v="0"/>
    <n v="8"/>
    <s v="SERGIO LUNA AMAYA"/>
    <s v="Calle: ALBERTO J PANI_x000a_Número Exterior: 72A_x000a_Número Interior: _x000a_Colonia: Colonial Satélite_x000a_País: MÉXICO_x000a_Entidad Federativa: MÉXICO_x000a_Delegación o Municipio: NAUCALPAN DE JUAREZ_x000a_Código Postal : 53119_x000a_Teléfono: 5554077903"/>
    <s v="s.er.ge@hotmail.com"/>
    <s v="INFOMEX"/>
    <s v="Exposición de motivos de la reforma al código penal para el distrito federal de 18 de diciembre de 2014. Responsabilidad Penal de Personas Morales. Exposición de motivos de Código Nacional de Procedimientos Penales. de 5 de marzo de 2014."/>
    <m/>
    <x v="0"/>
    <m/>
    <d v="2015-05-11T00:00:00"/>
    <s v="UE/R/242/2015 DE 14 DE MAYO DE 2015"/>
    <s v="N/A"/>
    <s v="ENTREGA DE INFORMACIÓN EN MEDIO ELECTRÓNICO"/>
    <s v="SOLICITUD ELECTRONICA"/>
    <s v="N/A"/>
    <s v="N/A"/>
    <m/>
  </r>
  <r>
    <n v="222"/>
    <n v="-1"/>
    <n v="0"/>
    <s v="04950000022215"/>
    <x v="4"/>
    <d v="2015-05-05T00:00:00"/>
    <m/>
    <d v="2015-06-02T00:00:00"/>
    <d v="2015-05-18T00:00:00"/>
    <x v="0"/>
    <n v="10"/>
    <s v="VERONICA CARAPIA GONZALEZ"/>
    <s v="Calle: FILIBERTO GOMEZ_x000a_Número Exterior: 52B_x000a_Número Interior: NA_x000a_Colonia: Ahuizotla (santiago Ahuizotla)_x000a_País: MÉXICO_x000a_Entidad Federativa: MÉXICO_x000a_Delegación o Municipio: NAUCALPAN DE JUAREZ_x000a_Código Postal : 53378_x000a_Teléfono: 5563025554"/>
    <s v="veronica.carapia1529@gmail.com"/>
    <s v="INFOMEX"/>
    <s v="Buenas tardes, deseo saber; por que inicio la matanza del 68?, tienen una cifra de los muertos y detenidos que hubo?"/>
    <m/>
    <x v="1"/>
    <m/>
    <d v="2015-05-07T00:00:00"/>
    <s v="UE/181/2015 DE 07 DE MAYO DE 2015"/>
    <s v="DG/DAHC/249/2015 DE 14 DE MAYO DE 2015"/>
    <s v="ENTREGA DE INFORMACIÓN EN MEDIO ELECTRÓNICO"/>
    <s v="SOLICITUD ELECTRONICA"/>
    <s v="N/A"/>
    <s v="N/A"/>
    <m/>
  </r>
  <r>
    <n v="223"/>
    <n v="-1"/>
    <n v="0"/>
    <s v="0495000022315"/>
    <x v="4"/>
    <d v="2015-05-05T00:00:00"/>
    <m/>
    <d v="2015-06-02T00:00:00"/>
    <d v="2015-05-14T00:00:00"/>
    <x v="0"/>
    <n v="8"/>
    <s v="DIEGO FLORES"/>
    <s v="Calle: JOSÉ MARIA PINOZUARES_x000a_Número Exterior: 40_x000a_Número Interior: _x000a_Colonia: Emiliano Zapata 1a Secc_x000a_País: MÉXICO_x000a_Entidad Federativa: MÉXICO_x000a_Delegación o Municipio: ECATEPEC_x000a_Código Postal : 55200"/>
    <s v="cchmichel1993@hotmail.com"/>
    <s v="INFOMEX"/>
    <s v="¿Cuál fue el gasto domestico que tuvo el ex presidente José López Portillo?"/>
    <m/>
    <x v="0"/>
    <m/>
    <d v="2015-05-11T00:00:00"/>
    <s v="UE/R/243/2015 DE 14 DE MAYO DE 2015"/>
    <s v="N/A"/>
    <s v="ENTREGA DE INFORMACIÓN EN MEDIO ELECTRÓNICO"/>
    <s v="SOLICITUD ELECTRONICA"/>
    <s v="N/A"/>
    <s v="N/A"/>
    <m/>
  </r>
  <r>
    <n v="224"/>
    <n v="-1"/>
    <n v="0"/>
    <s v="0495000022415"/>
    <x v="4"/>
    <d v="2015-05-05T00:00:00"/>
    <m/>
    <d v="2015-06-02T00:00:00"/>
    <d v="2015-05-14T00:00:00"/>
    <x v="0"/>
    <n v="8"/>
    <s v="DIEGO FLORES"/>
    <s v="Calle: JOSÉ MARIA PINOZUARES_x000a_Número Exterior: 40_x000a_Número Interior: _x000a_Colonia: Emiliano Zapata 1a Secc_x000a_País: MÉXICO_x000a_Entidad Federativa: MÉXICO_x000a_Delegación o Municipio: ECATEPEC_x000a_Código Postal : 55200"/>
    <s v="cchmichel1993@hotmail.com"/>
    <s v="INFOMEX"/>
    <s v="¿Cuál fue el presupuesto destinado por la presidencia de Gustavo Díaz Ordaz a los juegos olímpicos de México 68?"/>
    <m/>
    <x v="0"/>
    <m/>
    <d v="2015-05-11T00:00:00"/>
    <s v="UE/R/244/2015 DE 14 DE MAYO DE 2015"/>
    <s v="N/A"/>
    <s v="ENTREGA DE INFORMACIÓN EN MEDIO ELECTRÓNICO"/>
    <s v="SOLICITUD ELECTRONICA"/>
    <s v="N/A"/>
    <s v="N/A"/>
    <m/>
  </r>
  <r>
    <n v="225"/>
    <n v="-1"/>
    <n v="0"/>
    <s v="0495000022515"/>
    <x v="4"/>
    <d v="2015-05-05T00:00:00"/>
    <m/>
    <d v="2015-06-02T00:00:00"/>
    <d v="2015-05-18T00:00:00"/>
    <x v="0"/>
    <n v="10"/>
    <s v="MELANIE MADDEN "/>
    <s v="Calle: 2415 E MABEL STREET #3_x000a_Número Exterior: 85719_x000a_Número Interior: _x000a_Colonia: _x000a_País: ESTADOS UNIDOS_x000a_Entidad Federativa: ARIZONA                                                                                    Delegación o Municipio: TUCSON_x000a_Código Postal : 85719"/>
    <s v="melaniecmadden@gmail.com"/>
    <s v="INFOMEX"/>
    <s v="Informacion genealogica sobre mis bisabuelos, Timoteo Delgado y Maria Martin del Campo de Guadalajara"/>
    <m/>
    <x v="1"/>
    <m/>
    <d v="2015-05-07T00:00:00"/>
    <s v="UE/182/2015 DE 07 DE MAYO DE 2015"/>
    <s v="DG/DAHC/247/2015 DE 13 DE MAYO DE 2015"/>
    <s v="ENTREGA DE INFORMACIÓN EN MEDIO ELECTRÓNICO"/>
    <s v="SOLICITUD ELECTRONICA"/>
    <s v="N/A"/>
    <s v="N/A"/>
    <m/>
  </r>
  <r>
    <n v="226"/>
    <n v="-1"/>
    <n v="0"/>
    <s v="0495000022615"/>
    <x v="4"/>
    <d v="2015-05-05T00:00:00"/>
    <m/>
    <d v="2015-06-02T00:00:00"/>
    <d v="2015-05-14T00:00:00"/>
    <x v="0"/>
    <n v="8"/>
    <s v="GIOVANNI LUIS GOMEZ"/>
    <s v="Calle: 5 DE MAYO_x000a_Número Exterior: 308_x000a_Número Interior: _x000a_Colonia: Zapotitlan de Mendez_x000a_País: MÉXICO_x000a_Entidad Federativa: PUEBLA_x000a_Delegación o Municipio: ZAPOTITLAN DE MENDEZ_x000a_Código Postal : 73440_x000a_Teléfono: 2223005867"/>
    <s v="giovanni_mp12@hotmail.com"/>
    <s v="INFOMEX"/>
    <s v="Nomina del ayuntamiento 2015 del Municipio de zapotitlan de mendez puebla"/>
    <m/>
    <x v="0"/>
    <m/>
    <d v="2015-05-11T00:00:00"/>
    <s v="UE/R/245/2015 DE 14 DE MAYO DE 2015"/>
    <s v="N/A"/>
    <s v="ENTREGA DE INFORMACIÓN EN MEDIO ELECTRÓNICO"/>
    <s v="SOLICITUD ELECTRONICA"/>
    <s v="N/A"/>
    <s v="N/A"/>
    <m/>
  </r>
  <r>
    <n v="227"/>
    <n v="-1"/>
    <n v="0"/>
    <s v="0495000022715"/>
    <x v="4"/>
    <d v="2015-05-05T00:00:00"/>
    <m/>
    <d v="2015-06-02T00:00:00"/>
    <d v="2015-05-14T00:00:00"/>
    <x v="0"/>
    <n v="8"/>
    <s v="MARISABEL MONTOYA MUÑOZ"/>
    <s v="Calle: VALLARTA_x000a_Número Exterior: 3_x000a_Número Interior: _x000a_Colonia: Teocaltitan de Guadalupe_x000a_País: MÉXICO_x000a_Entidad Federativa: JALISCO_x000a_Delegación o Municipio: JALOSTOTITLAN_x000a_Código Postal : 47138_x000a_Teléfono: 4311059919"/>
    <s v="Bolsa Mexicana de Valores"/>
    <s v="INFOMEX"/>
    <s v="Bolsa Mexicana de Valores"/>
    <m/>
    <x v="0"/>
    <m/>
    <d v="2015-05-11T00:00:00"/>
    <s v="UE/R/246/2015 DE 14 DE MAYO DE 2015"/>
    <s v="N/A"/>
    <s v="ENTREGA DE INFORMACIÓN EN MEDIO ELECTRÓNICO"/>
    <s v="SOLICITUD ELECTRONICA"/>
    <s v="N/A"/>
    <s v="N/A"/>
    <m/>
  </r>
  <r>
    <n v="228"/>
    <n v="-1"/>
    <n v="0"/>
    <s v="0495000022815"/>
    <x v="4"/>
    <d v="2015-05-05T00:00:00"/>
    <m/>
    <d v="2015-06-02T00:00:00"/>
    <d v="2015-05-18T00:00:00"/>
    <x v="0"/>
    <n v="10"/>
    <s v="LYDIA QUIROZ  CERDA"/>
    <s v="Calle: MARGARITA MAZA DE JUAREZ_x000a_Número Exterior: 16_x000a_Número Interior: _x000a_Colonia: Ricardo Flores Magón_x000a_País: MÉXICO_x000a_Entidad Federativa: MÉXICO_x000a_Delegación o Municipio: TEPOTZOTLAN_x000a_Código Postal : 54607"/>
    <s v="lydiaqc@yahoo.com.mx"/>
    <s v="INFOMEX"/>
    <s v="1.-Solicito documento en el que se pueda observar el estatus en el que se encuentra o encontraba así como si actualmente está vigente la Sociedad Cooperativa de Transportes &quot;27 de Julio de 1940&quot; S C.L. , que posteriormente fue absorbida por Línea México-Cuautitlán.-Tepotzotlán S.A DE C.V. que hasta el momento conserva dicho nombre. 2.-Así mismo solicito copia del Acta Constitutiva ,los permisos de operación así como la autorización de funcionamiento de la Sociedad Cooperativa de Transportes &quot;27 de Julio de 1940&quot; S C.L. emitida por la entonces Secretaria de la Economía Nacional , que actualmente es la Secretaria de Economía. Fecha de autorización: 26 de Abril de 1941"/>
    <m/>
    <x v="0"/>
    <m/>
    <d v="2015-05-11T00:00:00"/>
    <s v="UE/R/249/2015 DE 15 DE MAYO DE 2015"/>
    <s v="N/A"/>
    <s v="ENTREGA DE INFORMACIÓN EN MEDIO ELECTRÓNICO"/>
    <s v="SOLICITUD ELECTRONICA"/>
    <s v="N/A"/>
    <s v="N/A"/>
    <m/>
  </r>
  <r>
    <n v="229"/>
    <n v="-1"/>
    <n v="0"/>
    <s v="0495000022915"/>
    <x v="4"/>
    <d v="2015-05-07T00:00:00"/>
    <m/>
    <d v="2015-06-04T00:00:00"/>
    <d v="2015-05-18T00:00:00"/>
    <x v="0"/>
    <n v="8"/>
    <s v="EDUARDO VAZQUEZ GONZÁLEZ"/>
    <s v="Calle: RANCHO LA CARIDAD_x000a_Número Exterior: 18_x000a_Número Interior: _x000a_Colonia: Las Campanas_x000a_País: MÉXICO_x000a_Entidad Federativa: DISTRITO FEDERAL_x000a_Delegación o Municipio: COYOACAN_x000a_Código Postal : 04929_x000a_Teléfono: 5544478446"/>
    <s v="lalovazquez@gmail.com"/>
    <s v="INFOMEX"/>
    <s v="Solicito conocer información relacionada a los servicios de correspondencia, mensajería y paquetería de los organismos públicos, los montos autorizados para la partida presupuestal 31801 y la partida 34701, quiénes fueron y son los proveedores de dichos servicios, conocer copia electrónica de los contratos formalizados de dichos servicios, copia electrónica de las facturas correspondientes a dichos servicios de los ejercicios 2013, 2014 y 2015."/>
    <m/>
    <x v="0"/>
    <m/>
    <d v="2015-05-11T00:00:00"/>
    <s v="UE/R/250/2015 DE 15 DE MAYO DE 2015"/>
    <s v="N/A"/>
    <s v="ENTREGA DE INFORMACIÓN EN MEDIO ELECTRÓNICO"/>
    <s v="SOLICITUD ELECTRONICA"/>
    <s v="N/A"/>
    <s v="N/A"/>
    <m/>
  </r>
  <r>
    <n v="230"/>
    <n v="-1"/>
    <n v="0"/>
    <s v="0495000023015"/>
    <x v="4"/>
    <d v="2015-05-08T00:00:00"/>
    <m/>
    <d v="2015-06-05T00:00:00"/>
    <d v="2015-05-13T00:00:00"/>
    <x v="0"/>
    <n v="4"/>
    <s v="DIANA HERNÁNDEZ ALVAREZ"/>
    <s v="Calle: ALFREDO DEL MAZO_x000a_Número Exterior: 2_x000a_Número Interior: 13_x000a_Colonia: Ayotla_x000a_País: MÉXICO_x000a_Entidad Federativa: MÉXICO_x000a_Delegación o Municipio: IXTAPALUCA_x000a_Código Postal : 56560_x000a_Teléfono: 5533671169"/>
    <s v="diana.fresita14@hotmail.com"/>
    <s v="INFOMEX"/>
    <s v="¿en que consisten las sentencias del partido verde?"/>
    <m/>
    <x v="0"/>
    <m/>
    <d v="2015-05-11T00:00:00"/>
    <s v="UE/R/232/2015 DE 11 DE MAYO DE 2015"/>
    <s v="N/A"/>
    <s v="ENTREGA DE INFORMACIÓN EN MEDIO ELECTRÓNICO"/>
    <s v="SOLICITUD ELECTRONICA"/>
    <s v="N/A"/>
    <s v="N/A"/>
    <m/>
  </r>
  <r>
    <n v="231"/>
    <n v="-1"/>
    <n v="0"/>
    <s v="0495000023115"/>
    <x v="4"/>
    <d v="2015-05-08T00:00:00"/>
    <m/>
    <d v="2015-06-05T00:00:00"/>
    <d v="2015-05-13T00:00:00"/>
    <x v="0"/>
    <n v="4"/>
    <s v="LUCERO GONZÁLEZ VILLA"/>
    <s v="Calle: LA HERA_x000a_Número Exterior: 2_x000a_Número Interior: 13_x000a_Colonia: Ayotla_x000a_País: MÉXICO_x000a_Entidad Federativa: MÉXICO_x000a_Delegación o Municipio: IXTAPALUCA_x000a_Código Postal : 56560_x000a_Teléfono: 5533671169"/>
    <s v="diana.fresita14@hotmail.com"/>
    <s v="INFOMEX"/>
    <s v="¿en que consiste las sentencias del partido verde?"/>
    <m/>
    <x v="0"/>
    <m/>
    <d v="2015-05-11T00:00:00"/>
    <s v="UE/R/233/2015 DE 11 DE MAYO DE 2015"/>
    <s v="N/A"/>
    <s v="ENTREGA DE INFORMACIÓN EN MEDIO ELECTRÓNICO"/>
    <s v="SOLICITUD ELECTRONICA"/>
    <s v="N/A"/>
    <s v="N/A"/>
    <m/>
  </r>
  <r>
    <n v="232"/>
    <n v="-1"/>
    <n v="0"/>
    <s v="0495000023215"/>
    <x v="4"/>
    <d v="2015-05-08T00:00:00"/>
    <m/>
    <d v="2015-06-05T00:00:00"/>
    <d v="2015-05-13T00:00:00"/>
    <x v="0"/>
    <n v="4"/>
    <s v="MARIO ANDRES ZUÑIGA"/>
    <s v="Calle: HACIIENDAS_x000a_Número Exterior: 93_x000a_Número Interior: 99_x000a_Colonia: San Buenaventura_x000a_País: MÉXICO_x000a_Entidad Federativa: MÉXICO_x000a_Delegación o Municipio: IXTAPALUCA_x000a_Código Postal : 56536"/>
    <s v="papinator_96@hotmail.com"/>
    <s v="INFOMEX"/>
    <s v="En que consisten las sentencias del partido verde"/>
    <m/>
    <x v="0"/>
    <m/>
    <d v="2015-05-11T00:00:00"/>
    <s v="UE/R/234/2015 DE 11 DE MAYO DE 2015"/>
    <s v="N/A"/>
    <s v="ENTREGA DE INFORMACIÓN EN MEDIO ELECTRÓNICO"/>
    <s v="SOLICITUD ELECTRONICA"/>
    <s v="N/A"/>
    <s v="N/A"/>
    <m/>
  </r>
  <r>
    <n v="233"/>
    <n v="-1"/>
    <n v="0"/>
    <s v="0495000023315"/>
    <x v="4"/>
    <d v="2015-05-08T00:00:00"/>
    <m/>
    <d v="2015-06-05T00:00:00"/>
    <d v="2015-05-13T00:00:00"/>
    <x v="0"/>
    <n v="4"/>
    <s v="LUCERO ALVÁREZ"/>
    <s v="Calle: DEL PANTEON_x000a_Número Exterior: 31_x000a_Número Interior: G3_x000a_Colonia: La Era_x000a_País MÉXICO_x000a_Entidad Federativa: MÉXICO_x000a_Delegación o Municipio: IXTAPALUCA_x000a_Código Postal : 56530"/>
    <s v="luceritoigo@hotmail.com"/>
    <s v="INFOMEX"/>
    <s v="¿en que consisten las las sentencias del partido verde?"/>
    <m/>
    <x v="0"/>
    <m/>
    <d v="2015-05-11T00:00:00"/>
    <s v="UE/R/235/2015 DE 11 DE MAYO DE 2015"/>
    <s v="N/A"/>
    <s v="ENTREGA DE INFORMACIÓN EN MEDIO ELECTRÓNICO"/>
    <s v="SOLICITUD ELECTRONICA"/>
    <s v="N/A"/>
    <s v="N/A"/>
    <m/>
  </r>
  <r>
    <n v="234"/>
    <n v="-1"/>
    <n v="0"/>
    <s v="0495000023415"/>
    <x v="4"/>
    <d v="2015-05-08T00:00:00"/>
    <m/>
    <d v="2015-06-05T00:00:00"/>
    <d v="2015-05-13T00:00:00"/>
    <x v="0"/>
    <n v="4"/>
    <s v="MARIO ANDRES ZUÑIGA"/>
    <s v="Calle: HACIIENDAS_x000a_Número Exterior: 93_x000a_Número Interior: 99_x000a_Colonia: San Buenaventura_x000a_País: MÉXICO_x000a_Entidad Federativa: MÉXICO_x000a_Delegación o Municipio: IXTAPALUCA_x000a_Código Postal : 56536"/>
    <s v="papinator_96@hotmail.com"/>
    <s v="INFOMEX"/>
    <s v="¿EN QUE CONSISTEN LAS SENTENCIAS DEL PARTIDO VERDE?"/>
    <m/>
    <x v="0"/>
    <m/>
    <d v="2015-05-11T00:00:00"/>
    <s v="UE/R/236/2015 DE 11 DE MAYO DE 2015"/>
    <s v="N/A"/>
    <s v="ENTREGA DE INFORMACIÓN EN MEDIO ELECTRÓNICO"/>
    <s v="SOLICITUD ELECTRONICA"/>
    <s v="N/A"/>
    <s v="N/A"/>
    <m/>
  </r>
  <r>
    <n v="235"/>
    <n v="-1"/>
    <n v="0"/>
    <s v="0495000023515"/>
    <x v="4"/>
    <d v="2015-05-08T00:00:00"/>
    <m/>
    <d v="2015-06-05T00:00:00"/>
    <d v="2015-05-13T00:00:00"/>
    <x v="0"/>
    <n v="4"/>
    <s v="JENNY BERNAL"/>
    <s v="Calle: ALFREDO B BONFIL_x000a_Número Exterior: 2_x000a_Número Interior: 5_x000a_Colonia: Citlalmina_x000a_País MÉXICO_x000a_Entidad Federativa: MÉXICO_x000a_Delegación o Municipio: IXTAPALUCA_x000a_Código Postal : 56540_x000a_Teléfono: 5567892364"/>
    <s v="diana.fresita14@hotmail.com"/>
    <s v="INFOMEX"/>
    <s v="¿En que consisten las sentencias del partido verde?"/>
    <m/>
    <x v="0"/>
    <m/>
    <d v="2015-05-11T00:00:00"/>
    <s v="UE/R/237/2015 DE 11 DE MAYO DE 2015"/>
    <s v="N/A"/>
    <s v="ENTREGA DE INFORMACIÓN EN MEDIO ELECTRÓNICO"/>
    <s v="SOLICITUD ELECTRONICA"/>
    <s v="N/A"/>
    <s v="N/A"/>
    <m/>
  </r>
  <r>
    <n v="236"/>
    <n v="-1"/>
    <n v="0"/>
    <s v="0495000023615"/>
    <x v="4"/>
    <d v="2015-05-08T00:00:00"/>
    <m/>
    <d v="2015-06-05T00:00:00"/>
    <d v="2015-05-18T00:00:00"/>
    <x v="0"/>
    <n v="7"/>
    <s v="EVELIN JANETH MUÑOZ CISNEROS "/>
    <s v="Calle: GUSTAVO DIAS ORDAZ_x000a_Número Exterior: 2296_x000a_Número Interior: _x000a_Colonia: Playa Azul_x000a_País MÉXICO_x000a_Entidad Federativa: GUANAJUATO_x000a_Delegación o Municipio: IRAPUATO_x000a_Código Postal : 36555_x000a_Teléfono: 4621779590"/>
    <s v="evejriko@outlook.com"/>
    <s v="INFOMEX"/>
    <s v="quiero saber por que cuando solicito mi curp me dice k hay mas de una con los mismo datos?? si se supone que es solo clave unica y confidencial????sera que me estan haciendo mal uso de mi nombre e informacion? donde lo puedo solucionar??"/>
    <m/>
    <x v="0"/>
    <m/>
    <d v="2015-05-11T00:00:00"/>
    <s v="UE/R/251/2015 DE 15 DE MAYO DE 2015"/>
    <s v="N/A"/>
    <s v="ENTREGA DE INFORMACIÓN EN MEDIO ELECTRÓNICO"/>
    <s v="SOLICITUD ELECTRONICA"/>
    <s v="N/A"/>
    <s v="N/A"/>
    <m/>
  </r>
  <r>
    <n v="237"/>
    <n v="-1"/>
    <n v="0"/>
    <s v="049500023715"/>
    <x v="4"/>
    <d v="2015-05-11T00:00:00"/>
    <m/>
    <d v="2015-06-08T00:00:00"/>
    <d v="2015-05-18T00:00:00"/>
    <x v="0"/>
    <n v="6"/>
    <s v="BEATRIZ GONZÁLEZ GUEVARA"/>
    <s v="Calle: CENTENARIO_x000a_Número Exterior: 300_x000a_Número Interior: EDIF 11 202_x000a_Colonia: Merced Gómez_x000a_País: MÉXICO_x000a_Entidad Federativa: DISTRITO FEDERAL_x000a_Delegación o Municipio: ALVARO OBREGON_x000a_Código Postal : 01600_x000a_Teléfono: 55-5680-2773"/>
    <s v="anexobeagg@hotmail.com"/>
    <s v="INFOMEX"/>
    <s v="plano de la Delegación Xochimilco del año 1975"/>
    <m/>
    <x v="0"/>
    <m/>
    <d v="2015-05-12T00:00:00"/>
    <s v="UE/R/252/2015 DE 15 DE MAYO DE 2015"/>
    <s v="N/A"/>
    <s v="ENTREGA DE INFORMACIÓN EN MEDIO ELECTRÓNICO"/>
    <s v="SOLICITUD ELECTRONICA"/>
    <s v="N/A"/>
    <s v="N/A"/>
    <m/>
  </r>
  <r>
    <n v="238"/>
    <n v="-1"/>
    <n v="0"/>
    <s v="0495000023815"/>
    <x v="4"/>
    <d v="2015-05-11T00:00:00"/>
    <m/>
    <d v="2015-06-08T00:00:00"/>
    <d v="2015-05-20T00:00:00"/>
    <x v="0"/>
    <n v="8"/>
    <s v="EVA PRADO ROBLEDO"/>
    <s v="Calle: PLAZA AVIACIÓN_x000a_Número Exterior: 67_x000a_Número Interior: 6_x000a_Colonia: Moctezuma 1a Sección_x000a_País: MÉXICO_x000a_Entidad Federativa: DISTRITO FEDERAL_x000a_Delegación o Municipio: VENUSTIANO CARRANZA_x000a_Código Postal : 15500_x000a_Teléfono: 0445548448933"/>
    <s v="eva.prado.rob@gmail.com"/>
    <s v="INFOMEX"/>
    <s v="Solicito la versión pública completa de los documentos con las siguientes referencias: Expediente 12-20-71 Legajo 1 Hojas 1, 2, 3, 11, 13, 14, 15, 16, 17, 18, 19, 20, 21, 22, 23, 34, 52, 75, 76, 77, 78 y 79. Expediente 11-4-71 Legajo 133 Hoja 126, Expediente 11-4-76 Legajo 378 Hoja 1, Expediente 11-4-77 Legajo 412 Hoja 517, Expediente 100-10-1-75 Legajo 57 Hoja 36, Expediente 100-12-1-78 Legajo 63 Hoja 134, Expediente 100-15-4-76 Legajo 3 Hoja 72, Expediente 10-17-54 Legajo 1 Hoja 100, Expediente 11-169-66 Legajo 1 Hoja 328, Expediente 11-169-67 Legajo 5 Hoja 125, Expediente 11-169-69 Legajo 14 Hoja 217, Expediente 11-169-70 Legajo 20 Hoja 247, Expediente 11-169-71 Legajo 26 Hojas 86 y 261, Expediente 11-169-969 Legajo 1 Hoja 14, Expediente 11-220-73 Legajo 2 Hoja 187, Expediente 11-43-65 Legajo 4 Hoja 82, Expediente 11-43-970 Legajo 1 Hoja 286, Expediente 11-43-970 Legajo 4 Hojas 314, 339 y 377, Expediente 11-43-970 Legajo 5 Hojas 1 y 2, Expediente 12-20-71 Legajo 3 Hoja 112, Expediente 12-20-76 Legajo 3 Hojas 257 y 275 , Expediente 12-20-76 Legajo 4 Hojas 10, 23, 107, 109, 111, 112 y 160, Expediente 12-20-76 Legajo 5 Hoja 9, Expediente 12-20-76 Legajo 6 Hojas de la 1 a la 100, Expediente 12-20-77 Legajo 6 Hoja 48, Expediente 12-20-78 Legajo 4 Hojas de la 101 a la 103, Expediente 28-80-76 Legajo 2 Hoja 73, Expediente 5-16-1-73 Legajo 233 Hojas 107, 1087 y 293, Expediente 6-1-966 Legajo 1 Hoja 84, Expediente 63-1-957 Legajo 5 Hojas 83 y 89, Expediente 64-4-79 Legajo 4 Hoja 234, Expediente 64-8-66 Legajo 13 Hoja 134, Expediente 64-8-67 Legajo 15 Hoja 69, Expediente 64-8-73 Legajo 27 Hoja 323, Expediente 64-8-73 Legajo 28 Hoja 39, Expediente 64-8-75 Legajo 33 Hoja 31, Expediente 64-8-77 Legajo 7 Hoja 186, Expediente 64-9-78 Legajo 6 Hoja 135, Expediente 64-9-78 Legajo 7 Hoja 232, Expediente 76-12-64 Legajo 1 Hojas 112, 113 y 118, Expediente 73-3-79 Legajo 10 Hoja 155, Expediente 9-76-73 Legajo 1 Hojas 74 y 90, Expediente 9-76-76 Legajo 2 Hojas 221, 222, 223, 241 y 254. Además solicito la versión pública completa de los documentos sobre María Luisa Robles Secaira."/>
    <m/>
    <x v="1"/>
    <m/>
    <d v="2015-05-11T00:00:00"/>
    <s v="UE/183/2015 DE 11 DE MAYO DE 2015"/>
    <s v="DG/DAHC/260/2015 DE 18 DE MAYO DE 2015"/>
    <s v="REQUERIMIENTO DE INFORMACIÓN ADICIONAL"/>
    <s v="SOLICITUD ELECTRONICA"/>
    <s v="N/A"/>
    <s v="N/A"/>
    <m/>
  </r>
  <r>
    <n v="239"/>
    <n v="-1"/>
    <n v="0"/>
    <s v="0495000023915"/>
    <x v="4"/>
    <d v="2015-05-11T00:00:00"/>
    <m/>
    <d v="2015-06-08T00:00:00"/>
    <d v="2015-05-18T00:00:00"/>
    <x v="0"/>
    <n v="6"/>
    <s v="SAMARIA SANCHEZ SANCHEZ"/>
    <s v="Calle: PROLONGACIÓN OCOTE_x000a_Número Exterior: 64_x000a_Número Interior: D1-306_x000a_Colonia: San José de los Cedros_x000a_País: MÉXICO_x000a_Entidad Federativa: DISTRITO FEDERAL_x000a_Delegación o Municipio: CUAJIMALPA DE MORELOS_x000a_Código Postal : 05200"/>
    <m/>
    <s v="INFOMEX"/>
    <s v="SOLICITO CONOCER LOS ARTÍCULOS, TRABAJOS DE INVESTIGACIÓN, PROGRAMA Y DATOS REFERENTES A LOS RIEGOS LABORALES O FACTORES DE RIESGO EN LOS TRABAJADORES DE LA INDUSTRIA DE TRANSFORMACIÓN DE LA MASA (TORTILLERIAS) EN EL DISTRITO FEDERAL DE LA CUIDAD DE MÉXICO DURANTE LOS ÚLTIMOS CINCO AÑOS."/>
    <m/>
    <x v="0"/>
    <m/>
    <d v="2015-05-11T00:00:00"/>
    <s v="UE/R/253/2015 DE 15 DE MAYO DE 2015"/>
    <s v="N/A"/>
    <s v="ENTREGA DE INFORMACIÓN EN MEDIO ELECTRÓNICO"/>
    <s v="SOLICITUD ELECTRONICA"/>
    <s v="N/A"/>
    <s v="N/A"/>
    <m/>
  </r>
  <r>
    <n v="240"/>
    <n v="-1"/>
    <n v="0"/>
    <s v="0495000024015"/>
    <x v="4"/>
    <d v="2015-05-11T00:00:00"/>
    <m/>
    <d v="2015-06-08T00:00:00"/>
    <d v="2015-05-21T00:00:00"/>
    <x v="0"/>
    <n v="9"/>
    <s v="JOSE ANTONIO MARTÍNEZ VILLASEÑOR"/>
    <s v="Calle: CALLEJON DEL PANAL_x000a_Número Exterior: 30_x000a_Número Interior: 4_x000a_Colonia: Pensil Norte_x000a_País: MÉXICO_x000a_Entidad Federativa: DISTRITO FEDERAL_x000a_Delegación o Municipio: MIGUEL HIDALGO_x000a_Código Postal : 11430_x000a_Teléfono: 68389964"/>
    <s v="petitrobertole@gmail.com"/>
    <s v="INFOMEX"/>
    <s v="Solicito dos documentos concretos en copia certificada. 1) El Dictamen que acompaña al oficio de la Comisión Agraria Mixta, de fecha 7 de julio de 1971, identificado con el número 23 del expediente &quot;Jofrito&quot;, Municipio del Centro, Querétaro, oficio del cual adjunto copia a mi solicitud. Deseo aclarar que solicito el DICTAMEN DEFINITIVO NO &quot;PROYECTO&quot; DE DICTAMEN (el cual ya tengo y es de fecha 28 de junio de 1971). Para hacer más clara mi solicitud y demostrar que El DICTAMEN existe, éste se relaciona en el segundo párrafo del oficio número 23 que refiero anteriormente, el cual a la letra dice &quot;Se acompaña así mismo Dictámen aprobado por esta Comisión Agraria Mixta, en sesión celebrada el día 1o. de Julio del presente año&quot; (siendo el año 1971) 2) Oficio de la Comisión Agraria Mixta Número 24 de fecha 7 de julio de 1971 perteneciente al expediente Jofrito, Municipio del Centro, Querétaro, dirigido al C. J. Carmen Martínez c/cgo. al Presidente del Comisariado Ejidal, Jofrito, Municipio del Centro, y firmado por el Ingeniero Raúl Iruegas Chávez."/>
    <m/>
    <x v="1"/>
    <m/>
    <d v="2015-05-13T00:00:00"/>
    <s v="UE/187/2015 DE 13 DE MAYO DE 2015"/>
    <s v="DG/DAHC/261/2015 DE 15 DE MAYO DE 2015"/>
    <s v="ENTREGA DE INFORMACIÓN EN MEDIO ELECTRÓNICO"/>
    <s v="SOLICITUD ELECTRONICA"/>
    <s v="N/A"/>
    <s v="N/A"/>
    <m/>
  </r>
  <r>
    <n v="241"/>
    <n v="-1"/>
    <n v="0"/>
    <s v="0495000024115"/>
    <x v="4"/>
    <d v="2015-05-11T00:00:00"/>
    <m/>
    <d v="2015-06-08T00:00:00"/>
    <d v="2015-05-21T00:00:00"/>
    <x v="0"/>
    <n v="9"/>
    <s v="EUNICE ROBLES ROBLES"/>
    <s v="Calle: 2DA. CERRADA DE PILARES_x000a_Número Exterior: 302_x000a_Número Interior: _x000a_Colonia: Altavista_x000a_País: MÉXICO_x000a_Entidad Federativa: DISTRITO FEDERAL_x000a_Delegación o Municipio: ALVARO OBREGON_x000a_Código Postal : 01060"/>
    <s v="eu1258@mgal.com"/>
    <s v="INFOMEX"/>
    <s v="quisiera saber quienes son las únicas entidades o dependencias que cuentan con un CADIDO autorizado por ustedes"/>
    <m/>
    <x v="4"/>
    <m/>
    <d v="2015-05-12T00:00:00"/>
    <s v="UE/184/2015 DE 12 DE MAYO DE 2015"/>
    <s v="DG/DSNA/0368/2015 DE 18 DE MAYO DE 2015"/>
    <s v="ENTREGA DE INFORMACIÓN EN MEDIO ELECTRÓNICO"/>
    <s v="SOLICITUD ELECTRONICA"/>
    <s v="N/A"/>
    <s v="N/A"/>
    <m/>
  </r>
  <r>
    <n v="242"/>
    <n v="-1"/>
    <n v="0"/>
    <s v="0495000024215"/>
    <x v="4"/>
    <d v="2015-05-12T00:00:00"/>
    <m/>
    <d v="2015-06-09T00:00:00"/>
    <d v="2015-05-26T00:00:00"/>
    <x v="0"/>
    <n v="11"/>
    <s v="OSCAR PEREZ SANTAMARINA"/>
    <s v="Calle: CÓRDOBA_x000a_Número Exterior: 32_x000a_Número Interior: 101_x000a_Colonia: Roma Norte_x000a_País: MÉXICO_x000a_Entidad Federativa: DISTRITO FEDERAL_x000a_Delegación o Municipio: CUAUHTEMOC_x000a_Código Postal : 06700_x000a_Teléfono: 5555648414"/>
    <s v="pesar2105@gmail.com"/>
    <s v="INFOMEX"/>
    <s v="Quiero saber cual es el estado de validación del catalogo de disposición documental que fue ingresado para tal fin por el Instituto Mexicano del Seguro Social en 2015. En caso de haber sido aceptado o rechazado necesito el sustento técnico y normativo de dicha resolución y requiero copia electrónica del propio catalogo de disposición documental."/>
    <m/>
    <x v="4"/>
    <m/>
    <d v="2015-05-12T00:00:00"/>
    <s v="UE/185/2015 DE 12 DE MAYO DE 2015"/>
    <s v="DG/DSNA/0367/2015 DE 18 DE MAYO DE 2015"/>
    <s v="ENTREGA DE INFORMACIÓN EN MEDIO ELECTRÓNICO"/>
    <s v="SOLICITUD ELECTRONICA"/>
    <s v="N/A"/>
    <s v="N/A"/>
    <m/>
  </r>
  <r>
    <n v="243"/>
    <n v="-1"/>
    <n v="0"/>
    <s v="0495000024315"/>
    <x v="4"/>
    <d v="2015-05-12T00:00:00"/>
    <m/>
    <d v="2015-06-09T00:00:00"/>
    <d v="2015-05-18T00:00:00"/>
    <x v="0"/>
    <n v="5"/>
    <s v="KARINA VERONICA SANDOVAL RIVERA"/>
    <s v="Calle: LAGO PLAYA_x000a_Número Exterior: 56_x000a_Número Interior: 13_x000a_Colonia: Ciudad Lago_x000a_País: MÉXICO_x000a_Entidad Federativa: MÉXICO_x000a_Delegación o Municipio: NEZAHUALCOYOTL_x000a_Código Postal : 57180"/>
    <m/>
    <s v="INFOMEX"/>
    <s v="Solicito conocer información relacionada a los servicios de correspondencia, mensajería y paquetería de los organismos públicos, los montos autorizados para la partida presupuestal 31801 y la partida 34701, quiénes fueron y son los proveedores de dichos servicios, conocer copia electrónica de los contratos formalizados de dichos servicios, copia electrónica de las facturas correspondientes a dichos servicios de los ejercicios 2013, 2014 y 2015.  "/>
    <m/>
    <x v="0"/>
    <m/>
    <d v="2015-05-12T00:00:00"/>
    <s v="UE/R/254/2015 DE 15 DE MAYO DE 2015"/>
    <s v="N/A"/>
    <s v="ENTREGA DE INFORMACIÓN EN MEDIO ELECTRÓNICO"/>
    <s v="SOLICITUD ELECTRONICA"/>
    <s v="N/A"/>
    <s v="N/A"/>
    <m/>
  </r>
  <r>
    <n v="244"/>
    <n v="-1"/>
    <n v="0"/>
    <s v="0495000024415"/>
    <x v="4"/>
    <d v="2015-05-13T00:00:00"/>
    <m/>
    <d v="2015-06-10T00:00:00"/>
    <d v="2015-05-18T00:00:00"/>
    <x v="0"/>
    <n v="4"/>
    <s v="ARMANDO MARTÍN HERNÁNDEZ UNZON"/>
    <s v="Calle: CANTERÍA_x000a_Número Exterior: 48_x000a_Número Interior: 6_x000a_Colonia: Ampliación Venustiano Carranza_x000a_País: MÉXICO_x000a_Entidad Federativa: DISTRITO FEDERAL_x000a_Delegación o Municipio: VENUSTIANO CARRANZA_x000a_Código Postal : 15339_x000a_Teléfono: 50930620"/>
    <s v="unzon@hotmail.com"/>
    <s v="INFOMEX"/>
    <s v="Estatura aprobada de construcción de diversos edificios emblemáticos de Mexico"/>
    <m/>
    <x v="0"/>
    <m/>
    <d v="2015-05-14T00:00:00"/>
    <s v="UE/R/255/2015 DE 15 DE MAYO DE 2015"/>
    <s v="N/A"/>
    <s v="ENTREGA DE INFORMACIÓN EN MEDIO ELECTRÓNICO"/>
    <s v="SOLICITUD ELECTRONICA"/>
    <s v="N/A"/>
    <s v="N/A"/>
    <m/>
  </r>
  <r>
    <n v="245"/>
    <n v="-1"/>
    <n v="0"/>
    <s v="0495000024515"/>
    <x v="4"/>
    <d v="2015-05-14T00:00:00"/>
    <m/>
    <d v="2015-06-11T00:00:00"/>
    <d v="2015-05-18T00:00:00"/>
    <x v="0"/>
    <n v="3"/>
    <s v="CLAUDIA ISABEL COVARRUBIAS OLIVO"/>
    <s v="Calle: AVE. INGLATERRA_x000a_Número Exterior: 5348_x000a_Número Interior: _x000a_Colonia: Jardines de La Patria_x000a_País: MÉXICO_x000a_Entidad Federativa: JALISCO_x000a_Delegación o Municipio: ZAPOPAN_x000a_Código Postal : 45110_x000a_Teléfono: 3331651860"/>
    <s v="chiquilina99@live.com"/>
    <s v="INFOMEX"/>
    <s v="Sueldo mensual del presidente de los Estados Unidos Mexicanos, el servidor Enrique Peña Nieto."/>
    <m/>
    <x v="0"/>
    <m/>
    <d v="2015-05-14T00:00:00"/>
    <s v="UE/R/256/2015 DE 15 DE MAYO DE 2015"/>
    <s v="N/A"/>
    <s v="ENTREGA DE INFORMACIÓN EN MEDIO ELECTRÓNICO"/>
    <s v="SOLICITUD ELECTRONICA"/>
    <s v="N/A"/>
    <s v="N/A"/>
    <m/>
  </r>
  <r>
    <n v="246"/>
    <n v="-1"/>
    <n v="0"/>
    <s v="0495000024615"/>
    <x v="4"/>
    <d v="2015-05-18T00:00:00"/>
    <m/>
    <d v="2015-06-15T00:00:00"/>
    <d v="2015-05-18T00:00:00"/>
    <x v="0"/>
    <n v="1"/>
    <s v="MIJAIL CABALLERO SANCHEZ"/>
    <s v="Calle: PURISIMA_x000a_Número Exterior: 6_x000a_Número Interior: _x000a_Colonia: San Bartolo Ameyalco_x000a_País: MÉXICO_x000a_Entidad Federativa: DISTRITO FEDERAL_x000a_Delegación o Municipio: ALVARO OBREGON_x000a_Código Postal : 01800_x000a_Teléfono: 525521871904"/>
    <s v="mijailcaballero_@hotmail.com"/>
    <s v="INFOMEX"/>
    <s v="todo sobre el estado de hidalgo"/>
    <m/>
    <x v="0"/>
    <m/>
    <d v="2015-05-18T00:00:00"/>
    <s v="UE/R/257/2015 DE 18 DE MAYO DE 2015"/>
    <s v="N/A"/>
    <s v="ENTREGA DE INFORMACIÓN EN MEDIO ELECTRÓNICO"/>
    <s v="SOLICITUD ELECTRONICA"/>
    <s v="N/A"/>
    <s v="N/A"/>
    <m/>
  </r>
  <r>
    <n v="247"/>
    <n v="-1"/>
    <n v="0"/>
    <s v="0495000024715"/>
    <x v="4"/>
    <d v="2015-05-18T00:00:00"/>
    <m/>
    <d v="2015-06-15T00:00:00"/>
    <d v="2015-05-18T00:00:00"/>
    <x v="0"/>
    <n v="1"/>
    <s v="STEFANY GARCÍA VELÁZQUEZ"/>
    <s v="Calle: LAGO DE SAYULA_x000a_Número Exterior: 304 A_x000a_Número Interior: _x000a_Colonia: Seminario 5a Secc_x000a_País: MÉXICO_x000a_Entidad Federativa: MÉXICO_x000a_Delegación o Municipio: TOLUCA_x000a_Código Postal : 50170_x000a_Teléfono: 7225200440"/>
    <s v="peach_2197@hotmail.com"/>
    <s v="INFOMEX"/>
    <s v="¿Con qué fines el INAI proporciona datos a la población, aparte de mantenerla informada?"/>
    <m/>
    <x v="0"/>
    <m/>
    <d v="2015-05-18T00:00:00"/>
    <s v="UE/R/258/2015 DE 18 DE MAYO DE 2015"/>
    <s v="N/A"/>
    <s v="ENTREGA DE INFORMACIÓN EN MEDIO ELECTRÓNICO"/>
    <s v="SOLICITUD ELECTRONICA"/>
    <s v="N/A"/>
    <s v="N/A"/>
    <m/>
  </r>
  <r>
    <n v="248"/>
    <n v="-1"/>
    <n v="0"/>
    <s v="0495000024815"/>
    <x v="4"/>
    <d v="2015-05-18T00:00:00"/>
    <m/>
    <d v="2015-06-15T00:00:00"/>
    <d v="2015-05-29T00:00:00"/>
    <x v="0"/>
    <n v="10"/>
    <s v="ENRIQUE MARTÍNEZ"/>
    <s v="Calle: ROBALO_x000a_Número Exterior: 8_x000a_Número Interior: _x000a_Colonia: Indeco_x000a_País: MÉXICO_x000a_Entidad Federativa: DISTRITO FEDERAL_x000a_Delegación o Municipio: GUSTAVO A. MADERO_x000a_Código Postal : 07930"/>
    <s v="histor777@gmail.com"/>
    <s v="INFOMEX"/>
    <s v="Expediente de José Angel Conchello en la Dirección Federal de Seguridad, perteneciente al Fondo Gobernación siglo XX, que se encuentra en la galería 1."/>
    <m/>
    <x v="1"/>
    <m/>
    <d v="2015-05-18T00:00:00"/>
    <s v="UE/188/2015 DE 18 DE MAYO DE 2015"/>
    <s v="DG/DAHC/282/2015 DE 27 DE MAYO DE 2015"/>
    <s v="ENTREGA DE INFORMACIÓN EN MEDIO ELECTRÓNICO"/>
    <s v="SOLICITUD ELECTRONICA"/>
    <s v="N/A"/>
    <s v="N/A"/>
    <m/>
  </r>
  <r>
    <n v="249"/>
    <n v="-1"/>
    <n v="0"/>
    <s v="0495000024915"/>
    <x v="4"/>
    <d v="2015-05-18T00:00:00"/>
    <m/>
    <d v="2015-06-15T00:00:00"/>
    <d v="2015-05-25T00:00:00"/>
    <x v="0"/>
    <n v="6"/>
    <s v="ROBERT FRANCO SANCHEZ"/>
    <s v="Calle: FRONTERA_x000a_Número Exterior: 115_x000a_Número Interior: _x000a_Colonia: Roma Norte_x000a_País: MÉXICO_x000a_Entidad Federativa: DISTRITO FEDERAL_x000a_Delegación o Municipio: CUAUHTEMOC_x000a_Código Postal : 06700"/>
    <s v="francorobert92@gmail.com"/>
    <s v="INFOMEX"/>
    <s v="Solicitud Version Publica Nancy Cardenas 1975 UN Women´s Conference (Conferencia de Mujeres de las Naciones Unidas)"/>
    <m/>
    <x v="1"/>
    <m/>
    <d v="2015-05-18T00:00:00"/>
    <s v="UE/189/2015 DE 18 DE MAYO DE 2015"/>
    <s v="DG/DAHC/265/2015 DE 21 DE MAYO DE 2015"/>
    <s v="ENTREGA DE INFORMACIÓN EN MEDIO ELECTRÓNICO"/>
    <s v="SOLICITUD ELECTRONICA"/>
    <s v="N/A"/>
    <s v="N/A"/>
    <m/>
  </r>
  <r>
    <n v="250"/>
    <n v="-1"/>
    <n v="0"/>
    <s v="0495000025015"/>
    <x v="4"/>
    <d v="2015-05-18T00:00:00"/>
    <m/>
    <d v="2015-06-15T00:00:00"/>
    <d v="2015-05-21T00:00:00"/>
    <x v="0"/>
    <n v="4"/>
    <s v="MIGUEL ANGEL MAGAÑA LOZANO"/>
    <s v="Calle: AZALEA_x000a_Número Exterior: 10_x000a_Número Interior: _x000a_Colonia: Ampl. Flores Magón_x000a_País: MÉXICO_x000a_Entidad Federativa: SINALOA_x000a_Delegación o Municipio: MAZATLAN_x000a_Código Postal : 82190"/>
    <s v="moos1971@icloud.com"/>
    <s v="INFOMEX"/>
    <s v="candida lorena angulo burgos"/>
    <m/>
    <x v="0"/>
    <m/>
    <d v="2015-05-19T00:00:00"/>
    <s v="UE/R/266/2015 DE 20 DE MAYO DE 2015"/>
    <s v="N/A"/>
    <s v="REQUERIMIENTO DE INFORMACIÓN ADICIONAL"/>
    <s v="SOLICITUD ELECTRONICA"/>
    <s v="N/A"/>
    <s v="N/A"/>
    <m/>
  </r>
  <r>
    <n v="251"/>
    <n v="-1"/>
    <n v="0"/>
    <s v="0495000025115"/>
    <x v="4"/>
    <d v="2015-05-19T00:00:00"/>
    <m/>
    <d v="2015-06-16T00:00:00"/>
    <d v="2015-06-10T00:00:00"/>
    <x v="0"/>
    <n v="17"/>
    <s v="VICTOR ISLAS BLANCO"/>
    <s v="Calle: ESTAMPADO_x000a_Número Exterior: 196_x000a_Número Interior: A_x000a_Colonia: Ampliación 20 de Noviembre_x000a_País: MÉXICO_x000a_Entidad Federativa: DISTRITO FEDERAL_x000a_Delegación o Municipio: VENUSTIANO CARRANZA_x000a_Código Postal : 15260_x000a_Teléfono: 9676720998"/>
    <s v="victor@bremermannlaw.com"/>
    <s v="INFOMEX"/>
    <s v="1. Tratandose de las bases de datos personales (nombre, dirección, teléfono, etc) para accesar a paginas web de dependencias publicas. La dependencia publica le tiene que pedir autorizacion por medio del procedimiento de baja documental a el archivo general de la nación o la dependencia publica encargada de dicha pagina web puede decidir unilateralmente eliminar información de su base de datos a efectos de reducir costos? 2. Cual es el fundamento legal para la eliminación de información contenida en una base de datos personales.? 3. Dicha base de datos para efecto jurídicos tiene plena equivalencia a la de un documento tradicional?"/>
    <m/>
    <x v="4"/>
    <m/>
    <d v="2015-05-19T00:00:00"/>
    <s v="UE/198/2015 DE 21 DE MAYO DE 2015"/>
    <s v="DG/DSNA/0563/2015 DE 09 DE JUNIO DE 2015"/>
    <s v="ENTREGA DE INFORMACIÓN EN MEDIO ELECTRÓNICO"/>
    <s v="SOLICITUD ELECTRONICA"/>
    <s v="N/A"/>
    <s v="N/A"/>
    <m/>
  </r>
  <r>
    <n v="252"/>
    <n v="-1"/>
    <n v="0"/>
    <s v="0495000025215"/>
    <x v="4"/>
    <d v="2015-05-19T00:00:00"/>
    <m/>
    <d v="2015-06-16T00:00:00"/>
    <d v="2015-06-16T00:00:00"/>
    <x v="0"/>
    <n v="21"/>
    <s v="ALVARO CALDERON MEDINA"/>
    <s v="Calle: PLATON_x000a_Número Exterior: 675_x000a_Número Interior: _x000a_Colonia: Villa Universidad_x000a_País: MÉXICO_x000a_Entidad Federativa: SINALOA_x000a_Delegación o Municipio: CULIACAN_x000a_Código Postal : 80010"/>
    <s v="al_calderon@hotmail.com"/>
    <s v="INFOMEX"/>
    <s v="Archivo y/o expediente sobre la detención realizada por al Dirección Federal de Seguridad, dependiente de la Secretaria de Gobernación del mes de Junio de 1956 sobre las personas Fidel Castro Ruz, Ernesto Guevara de la Serna y acompañantes."/>
    <m/>
    <x v="1"/>
    <m/>
    <d v="2015-05-20T00:00:00"/>
    <s v="UE/190/2015 DE 20 DE MAYO DE 2015"/>
    <s v="DG/DAHC/301/2015 DE 16 DE JUNIO DE 2015"/>
    <s v="ENTREGA DE INFORMACIÓN EN MEDIO ELECTRÓNICO"/>
    <s v="SOLICITUD ELECTRONICA"/>
    <s v="RDA 3553/15"/>
    <s v="N/A"/>
    <m/>
  </r>
  <r>
    <n v="253"/>
    <n v="-1"/>
    <n v="0"/>
    <s v="0495000025315"/>
    <x v="4"/>
    <d v="2015-05-19T00:00:00"/>
    <m/>
    <d v="2015-06-16T00:00:00"/>
    <d v="2015-06-16T00:00:00"/>
    <x v="0"/>
    <n v="21"/>
    <s v="MARIO VIRGILIO SANTIAGO JIMÉNEZ"/>
    <s v="Calle: RINCONADA MONEDAS EDIF. QUETZALES_x000a_Número Exterior: 0_x000a_Número Interior: 303_x000a_Colonia: Pedregal de Carrasco_x000a_País: MÉXICO_x000a_Entidad Federativa: DISTRITO FEDERAL_x000a_Delegación o Municipio: COYOACAN_x000a_Código Postal : 04700_x000a_Teléfono: 015556068582"/>
    <s v="mvsj.unam@gmail.com"/>
    <s v="INFOMEX"/>
    <s v="Por este medio solicito la versión pública del expediente sobre el Primer Congreso contra la intervención soviética en América Latina, realizado en la ciudad de México entre el 27 y el 30 de mayo de 1954. La información se encuentra en la Galería 1 del Archivo General de la Nación."/>
    <m/>
    <x v="1"/>
    <m/>
    <d v="2015-05-20T00:00:00"/>
    <s v="UE/191/2015 DE 20 DE MAYO DE 2015"/>
    <s v="DG/DAHC/279/2015 DE 16 DE JUNIO DE 2015"/>
    <s v="ENTREGA DE INFORMACIÓN EN MEDIO ELECTRÓNICO"/>
    <s v="SOLICITUD ELECTRONICA"/>
    <s v="N/A"/>
    <s v="N/A"/>
    <m/>
  </r>
  <r>
    <n v="254"/>
    <n v="-1"/>
    <n v="0"/>
    <s v="0495000025415"/>
    <x v="4"/>
    <d v="2015-05-19T00:00:00"/>
    <m/>
    <d v="2015-06-16T00:00:00"/>
    <d v="2015-06-01T00:00:00"/>
    <x v="0"/>
    <n v="10"/>
    <s v="FELIXX REYES"/>
    <s v="Calle: INSURGENTES SUR_x000a_Número Exterior: 3500_x000a_Número Interior: _x000a_Colonia: Pe¿¿a Pobre_x000a_País: MÉXICO_x000a_Entidad Federativa: DISTRITO FEDERAL_x000a_Delegación o Municipio: TLALPAN_x000a_Código Postal : 14060"/>
    <m/>
    <s v="INFOMEX"/>
    <s v="1.- ¿Su Institución tiene un Coordinador de Archivo, designado por el director, que solamente desempeñe las funciones de organización y administración de sus archivos? (Si) (No) 2.- ¿el Coordinador de Archivos participa en el Comité de Información con voz y voto en asuntos de archivos? (Si) (No) 3.- ¿El Coordinador de Archivos cubre el perfil descrito en el reglamento de ley federal de archivos, es decir de licenciado en archivonomía, archivología, ciencias de la información, gestión documental, o estudios de posgrado o especialización en dichas materias? (Si) (No) 4.- ¿Su Institución ya tiene aprobado el Plan Anual de Desarrollo Archivístico 2015? (Sí) (No) 5.- ¿Su Plan anual esta publicado en el portal de obligaciones de transparencia? (Si) (No) 6.- ¿A cuánto asciende el presupuesto asignado para llevar a cabo el Plan Anual de Desarrollo Archivístico para organizar sus archivos de trámite, concentración y/o histórico? 7.- ¿Cuál es el porcentaje de organización y actualización de sus archivos? ¿El Órgano Interno de Control que forma parte del Comité de Información supervisa la organización y avala su porcentaje? (Si) (No). 8.- ¿Del 2004 al 2015 Cuántas series documentales registraron en su primer catálogo de disposición documental entregado en febrero para su validación al Archivo General de la Nación y cuantos en el último (2015)? 9.- ¿Cuántas bajas documentales tramitaron ante el Archivo General de la Nación en 2014?"/>
    <m/>
    <x v="9"/>
    <m/>
    <d v="2015-05-20T00:00:00"/>
    <s v="UE/192/2015 DE 20 DE MAYO DE 2015"/>
    <s v="CA/013/2015 DE 28 DE MAYO DE 2015"/>
    <s v="ENTREGA DE INFORMACIÓN EN MEDIO ELECTRÓNICO"/>
    <s v="SOLICITUD ELECTRONICA"/>
    <s v="N/A"/>
    <s v="N/A"/>
    <m/>
  </r>
  <r>
    <n v="255"/>
    <n v="-1"/>
    <n v="0"/>
    <s v="0495000025515"/>
    <x v="4"/>
    <d v="2015-05-19T00:00:00"/>
    <m/>
    <d v="2015-06-16T00:00:00"/>
    <d v="2015-06-16T00:00:00"/>
    <x v="0"/>
    <n v="21"/>
    <s v="OLINKA VALDEZ MORALES"/>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de Heliodoro Cárdenas Garza, así como del Fondo de Investigaciones Políticas y Sociales, ubicado en Galería 1. Incluir toda la información que de esta persona hubiera sido clasificada con diferentes alias. Incluir versión pública de las fichas desde sus primeros registros hasta 1989."/>
    <m/>
    <x v="1"/>
    <m/>
    <d v="2015-05-20T00:00:00"/>
    <s v="UE/193/2015 DE 20 DE MAYO DE 2015"/>
    <s v="DG/DAHC/280/2015 DE 16 DE JUNIO DE 2015"/>
    <s v="ENTREGA DE INFORMACIÓN EN MEDIO ELECTRÓNICO"/>
    <s v="SOLICITUD ELECTRONICA"/>
    <s v="N/A"/>
    <s v="N/A"/>
    <m/>
  </r>
  <r>
    <n v="256"/>
    <n v="-1"/>
    <n v="0"/>
    <s v="0495000025615"/>
    <x v="4"/>
    <d v="2015-05-19T00:00:00"/>
    <m/>
    <d v="2015-06-16T00:00:00"/>
    <d v="2015-06-16T00:00:00"/>
    <x v="0"/>
    <n v="21"/>
    <s v="OLINKA VALDEZ MORALES"/>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de Antonio Namnum Nahes, mejor conocido como Antonio Badú, así como del Fondo de Investigaciones Políticas y Sociales, ubicado en Galería 1. Incluir toda la información que de esta persona hubiera sido clasificada con diferentes alias. Incluir versión pública de las fichas desde sus primeros registros hasta 1989."/>
    <m/>
    <x v="1"/>
    <m/>
    <d v="2015-05-20T00:00:00"/>
    <s v="UE/194/2015 DE 20 DE MAYO DE 2015"/>
    <s v="DG/DAHC/281/2015 DE 16 DE JUNIO DE 2015"/>
    <s v="ENTREGA DE INFORMACIÓN EN MEDIO ELECTRÓNICO"/>
    <s v="SOLICITUD ELECTRONICA"/>
    <s v="N/A"/>
    <s v="N/A"/>
    <m/>
  </r>
  <r>
    <n v="257"/>
    <n v="-1"/>
    <n v="0"/>
    <s v="0495000025715"/>
    <x v="4"/>
    <d v="2015-05-19T00:00:00"/>
    <m/>
    <d v="2015-06-16T00:00:00"/>
    <d v="2015-05-20T00:00:00"/>
    <x v="0"/>
    <n v="2"/>
    <s v="PATRICIA MORENO"/>
    <s v="Calle: ALCADE_x000a_Número Exterior: 500_x000a_Número Interior: PISO 8_x000a_Colonia: Alcalde Barranquitas_x000a_País: MÉXICO_x000a_Entidad Federativa: JALISCO_x000a_Delegación o Municipio: GUADALAJARA_x000a_Código Postal : 44270"/>
    <s v="patricia.moreno19@hotmail.com"/>
    <s v="INFOMEX"/>
    <s v="Solicito se me expida el decreto de expropiación por concepto de utilidad pública de los terrenos particulares de la zona de Mesa de la Cruz, municipio de Tlajomulco de Zúñiga, Jalisco; para la construcción del Acueducto Guadalajara-Chapala"/>
    <m/>
    <x v="0"/>
    <m/>
    <d v="2015-05-20T00:00:00"/>
    <s v="UE/R/267/2015 DE 20 DE MAYO DE 2015"/>
    <s v="N/A"/>
    <s v="ENTREGA DE INFORMACIÓN EN MEDIO ELECTRÓNICO"/>
    <s v="SOLICITUD ELECTRONICA"/>
    <s v="N/A"/>
    <s v="N/A"/>
    <m/>
  </r>
  <r>
    <n v="258"/>
    <n v="-1"/>
    <n v="0"/>
    <s v="0495000025815"/>
    <x v="4"/>
    <d v="2015-05-19T00:00:00"/>
    <m/>
    <d v="2015-06-16T00:00:00"/>
    <d v="2015-06-03T00:00:00"/>
    <x v="0"/>
    <n v="12"/>
    <s v="KARINA VERONICA SANDOVAL RIVERA"/>
    <s v="Calle: LAGO PLAYA_x000a_Número Exterior: 56_x000a_Número Interior: 13_x000a_Colonia: Ciudad Lago_x000a_País: MÉXICO_x000a_Entidad Federativa: MÉXICO_x000a_Delegación o Municipio: NEZAHUALCOYOTL_x000a_Código Postal : 57180"/>
    <m/>
    <s v="INFOMEX"/>
    <s v="Se requiere conocer de la manera mas pormenorizada la información que se preve en el archivo adjunto"/>
    <m/>
    <x v="2"/>
    <m/>
    <d v="2015-05-21T00:00:00"/>
    <s v="UE/197/2015 DE 21 DE MAYO DE 2015"/>
    <s v="DG/DGAA/DA/436/2015 DE 28 DE MAYO DE 2015"/>
    <s v="ENTREGA DE INFORMACIÓN EN MEDIO ELECTRÓNICO"/>
    <s v="SOLICITUD ELECTRONICA"/>
    <s v="N/A"/>
    <s v="N/A"/>
    <m/>
  </r>
  <r>
    <n v="259"/>
    <n v="-1"/>
    <n v="0"/>
    <s v="0495000025915"/>
    <x v="4"/>
    <d v="2015-05-20T00:00:00"/>
    <m/>
    <d v="2015-06-17T00:00:00"/>
    <d v="2015-06-12T00:00:00"/>
    <x v="0"/>
    <n v="18"/>
    <s v="GRETA MONTALVO"/>
    <s v="Calle: OCOTLAN_x000a_Número Exterior: 35_x000a_Número Interior: _x000a_Colonia: 25 de Julio_x000a_País: MÉXICO_x000a_Entidad Federativa: DISTRITO FEDERAL_x000a_Delegación o Municipio: GUSTAVO A. MADERO_x000a_Código Postal : 07520"/>
    <s v="greta.mont@hotmail.com"/>
    <s v="INFOMEX"/>
    <s v="Necesito saber de manera puntual lo siguiente: 1.- Cuáles son los procedimientos internos para dictaminar una baja documental. 2.-La plantilla de personal que dicatmina las bajas documentales. 3.- Quien tiene la facultad para emitir el dictamen de baja documental. 4.-Tiempo mínimo y máximo para recibir el dictamen de baja documental. 5.- Saber cuáles son las hipótesis para que un dictamen sea positivo o sea negativo. 6.- El responsable de la dictaminación de las bajas documentales. 7.- Anexando el fundamento legal."/>
    <m/>
    <x v="4"/>
    <m/>
    <d v="2015-05-20T00:00:00"/>
    <s v="UE/195/2015 DE 20 DE MAYO DE 2015"/>
    <s v="DG/DSNA/564/2015 DE 11 DE JUNIO DE 2015"/>
    <s v="ENTREGA DE INFORMACIÓN EN MEDIO ELECTRÓNICO"/>
    <s v="SOLICITUD ELECTRONICA"/>
    <s v="N/A"/>
    <s v="N/A"/>
    <m/>
  </r>
  <r>
    <n v="260"/>
    <n v="-1"/>
    <n v="0"/>
    <s v="0495000026015"/>
    <x v="4"/>
    <d v="2015-05-20T00:00:00"/>
    <m/>
    <d v="2015-06-17T00:00:00"/>
    <d v="2015-06-16T00:00:00"/>
    <x v="0"/>
    <n v="20"/>
    <s v="GRETA MONTALVO"/>
    <s v="Calle: OCOTLAN_x000a_Número Exterior: 35_x000a_Número Interior: _x000a_Colonia: 25 de Julio_x000a_País: MÉXICO_x000a_Entidad Federativa: DISTRITO FEDERAL_x000a_Delegación o Municipio: GUSTAVO A. MADERO_x000a_Código Postal : 07520"/>
    <s v="greta.mont@hotmail.com"/>
    <s v="INFOMEX"/>
    <s v="Derivado de la información que el Portal de Obligaciones de Transparencia maneja el Lic. José Fernándo Brenes Sánchez que funge como Jefe del Departamento de Acervos Históricos Confidenciales. Solicito me informe lo siguiente: 1.- ¿Por qué es el responsable de la dictaminación de Bajas Documentales? 2.- El fundamento legal que lo autoriza para dictaminar las bajas documentales. 3.- Solicito el informe anual de actividades de la jefatura a su cargo. 4.- ¿Qué plantilla de personal tiene bajo su cargo? 5.- Informe de los indicadores en relación a sus funciones normativas con base al Plan Nacional de Desarrollo. Anexar fundamento legal de lo anteriormente numerado."/>
    <m/>
    <x v="4"/>
    <m/>
    <d v="2015-05-20T00:00:00"/>
    <s v="UE/196/2015 DE 20 DE MAYO DE 2015                      ________________________   UE/209/2015 DE 05 DE JUNIO DE 2015             "/>
    <s v="DG/DSNA/565/2015 DE 11 DE JUNIO DE 2015"/>
    <s v="ENTREGA DE INFORMACIÓN EN MEDIO ELECTRÓNICO"/>
    <s v="SOLICITUD ELECTRONICA"/>
    <s v="N/A"/>
    <s v="N/A"/>
    <m/>
  </r>
  <r>
    <n v="261"/>
    <n v="-1"/>
    <n v="0"/>
    <s v="0495000026115"/>
    <x v="4"/>
    <d v="2015-05-21T00:00:00"/>
    <m/>
    <d v="2015-06-18T00:00:00"/>
    <d v="2015-07-17T00:00:00"/>
    <x v="0"/>
    <n v="42"/>
    <s v="CAMILO VICENTE OVALLE"/>
    <s v="Calle: INDEPENDENCIA_x000a_Número Exterior: 50_x000a_Número Interior: C_x000a_Colonia: Centro (área 3)_x000a_País: MÉXICO_x000a_Entidad Federativa: DISTRITO FEDERAL_x000a_Delegación o Municipio: CUAUHTEMOC_x000a_Código Postal : 06050_x000a_Teléfono: 5555219690"/>
    <s v="cvicente.ovalle@gmail.com"/>
    <s v="INFOMEX"/>
    <s v="Información entre 1974 y 1985 de la siguiente persona: Vicente Vázquez, Jesús; militante de la Coalición Obrera Campesina Estudiantil del Istmo (COCEI). Existe una versión pública de esta persona, sin embargo está incompleta pues no incluye información de finales de los años 70 y principios de los años 80. Dicha información se resguarda en el fondo documental de la Dirección Federal de Seguridad, y puede localizarse con las siguientes clasificaciones, entre otras: 020-054-001 (22 junio de 1981); 009-037-005 (15 diciembre de 1983); 009-037-005 (17 diciembre de 1983); 009-037-005 (19 diciembre de 1983); 009-037-005 (21 diciembre de 1983); 020-037-005 (14 enero de 1984); 009-037-005 (13 diciembre 1985)."/>
    <m/>
    <x v="1"/>
    <m/>
    <d v="2015-05-22T00:00:00"/>
    <s v="UE/R/311/2015 DE 18 DE JUNIO DE 2015"/>
    <s v="DG/DAHC/345/2015 DE 14 DE JULIO DE 2015"/>
    <s v="ENTREGA DE INFORMACIÓN EN MEDIO ELECTRÓNICO"/>
    <s v="SOLICITUD ELECTRONICA"/>
    <s v="N/A"/>
    <s v="N/A"/>
    <m/>
  </r>
  <r>
    <n v="262"/>
    <n v="-1"/>
    <n v="0"/>
    <s v="0495000026215"/>
    <x v="4"/>
    <d v="2015-05-21T00:00:00"/>
    <m/>
    <d v="2015-06-18T00:00:00"/>
    <d v="2015-05-25T00:00:00"/>
    <x v="0"/>
    <n v="3"/>
    <s v="LAURA MARINA ALVAREZ SANTILLAN"/>
    <s v="Calle: AV. QUETZALCOATL_x000a_Número Exterior: S/N_x000a_Número Interior: _x000a_Colonia: Santo Domingo Aztacameca_x000a_País: MÉXICO_x000a_Entidad Federativa: MÉXICO_x000a_Delegación o Municipio: AXAPUSCO_x000a_Código Postal : 55955_x000a_Teléfono: 5521718449"/>
    <s v="laus_as@hotmail.com"/>
    <s v="INFOMEX"/>
    <s v="Quiero saber como puedo hacer para defender mis derechos si mi despido laboral fue injustificado"/>
    <m/>
    <x v="0"/>
    <m/>
    <d v="2015-05-22T00:00:00"/>
    <s v="UE/R/268/2015 DE 22 DE MAYO DE 2015"/>
    <s v="N/A"/>
    <s v="ENTREGA DE INFORMACIÓN EN MEDIO ELECTRÓNICO"/>
    <s v="SOLICITUD ELECTRONICA"/>
    <s v="N/A"/>
    <s v="N/A"/>
    <m/>
  </r>
  <r>
    <n v="263"/>
    <n v="-1"/>
    <n v="0"/>
    <s v="0495000026315"/>
    <x v="4"/>
    <d v="2015-05-22T00:00:00"/>
    <m/>
    <d v="2015-06-19T00:00:00"/>
    <d v="2015-05-25T00:00:00"/>
    <x v="0"/>
    <n v="2"/>
    <s v="BELEN GARCÍA"/>
    <s v="Calle: BELLA VISTA_x000a_Número exterior: S/N_x000a_Número interior: _x000a_Colonia: Vista Hermosa_x000a_Entidad federativa: Oaxaca_x000a_Delegación o municipio: HEROICA CIUDAD DE HUAJUAPAM DE LEON_x000a_Código postal: 69005"/>
    <m/>
    <s v="INFOMEX"/>
    <s v="Tomando mi papel de ciudadana y mi derecho de Acceso a la información solicito lo siguiente: 1.¿Puede solicitar  los datos sobre las finanzas de los partidos políticos en México? 2.¿A quién la solicitaría dicha información y cuál sería el procedimiento? 3¿Cómo podría proteger este derecho?"/>
    <m/>
    <x v="0"/>
    <m/>
    <d v="2015-05-22T00:00:00"/>
    <s v="UE/R/271/2015 DE 25 DE MAYO DE 2015"/>
    <s v="N/A"/>
    <s v="ENTREGA DE INFORMACIÓN EN MEDIO ELECTRÓNICO"/>
    <s v="SOLICITUD ELECTRONICA"/>
    <s v="N/A"/>
    <s v="N/A"/>
    <m/>
  </r>
  <r>
    <n v="264"/>
    <n v="-1"/>
    <n v="0"/>
    <s v="0495000026415"/>
    <x v="4"/>
    <d v="2015-05-22T00:00:00"/>
    <m/>
    <d v="2015-06-19T00:00:00"/>
    <d v="2015-05-26T00:00:00"/>
    <x v="0"/>
    <n v="3"/>
    <s v="ANA LAURA SANCHEZ PIÑA"/>
    <s v="Calle: VENUSTIANO CARRANZA_x000a_Número Exterior: 193_x000a_Número Interior: 001_x000a_Colonia: El Acebuche_x000a_País: MÉXICO_x000a_Entidad Federativa: GUANAJUATO_x000a_Delegación o Municipio: TARIMORO_x000a_Código Postal : 38700_x000a_Teléfono: 4661037512"/>
    <s v="arissvic@hotmail.com"/>
    <s v="INFOMEX"/>
    <s v="Relación de delegados del Acebuche Tarimoro Gto del año 2000 al 2015"/>
    <m/>
    <x v="0"/>
    <m/>
    <d v="2015-05-22T00:00:00"/>
    <s v="UE/R/272/2015 DE 26 DE MAYO DE 2015"/>
    <s v="N/A"/>
    <s v="ENTREGA DE INFORMACIÓN EN MEDIO ELECTRÓNICO"/>
    <s v="SOLICITUD ELECTRONICA"/>
    <s v="N/A"/>
    <s v="N/A"/>
    <m/>
  </r>
  <r>
    <n v="265"/>
    <n v="-1"/>
    <n v="0"/>
    <s v="0495000026515"/>
    <x v="4"/>
    <d v="2015-05-25T00:00:00"/>
    <m/>
    <d v="2015-06-22T00:00:00"/>
    <d v="2015-06-01T00:00:00"/>
    <x v="0"/>
    <n v="6"/>
    <s v="ITZEL SORIANO ORTIZ"/>
    <s v="Calle: TLAHUALILO_x000a_Número Exterior: 310_x000a_Número Interior: 310_x000a_Colonia: Hipódromo_x000a_País: MÉXICO_x000a_Entidad Federativa: DURANGO_x000a_Delegación o Municipio: DURANGO_x000a_Código Postal : 34270_x000a_Teléfono: +526182177621"/>
    <s v="itzel_blind_132@hotmail.com"/>
    <s v="INFOMEX"/>
    <s v="La información que solicito, es el saber sobre la situación de manejo y administración de los documentos que se encuentran en el Archivo General de la nación. ¿Cuantos documentos existen en cada una del las diferentes etapas históricas? Por su atención muchas gracias"/>
    <m/>
    <x v="1"/>
    <m/>
    <d v="2015-05-26T00:00:00"/>
    <s v="UE/R/280/2015 DE 01 DE JUNIO DE 2015"/>
    <s v="N/A"/>
    <s v="ENTREGA DE INFORMACIÓN EN MEDIO ELECTRÓNICO"/>
    <s v="SOLICITUD ELECTRONICA"/>
    <s v="N/A"/>
    <s v="N/A"/>
    <m/>
  </r>
  <r>
    <n v="266"/>
    <n v="-1"/>
    <n v="0"/>
    <s v="0495000026615"/>
    <x v="4"/>
    <d v="2015-05-25T00:00:00"/>
    <m/>
    <d v="2015-06-22T00:00:00"/>
    <d v="2015-06-22T00:00:00"/>
    <x v="0"/>
    <n v="21"/>
    <s v="CAMPAÑA GLOBAL POR LA LIBERTAD DE EXPRESIÓN A 19 "/>
    <s v="Calle: JOSÉ VASCONCELOS_x000a_Número Exterior: 131_x000a_Número Interior: _x000a_Colonia: San Miguel Chapultepec I Sección_x000a_País: MÉXICO_x000a_Entidad Federativa: DISTRITO FEDERAL_x000a_Delegación o Municipio: MIGUEL HIDALGO_x000a_Código Postal : 11850"/>
    <s v="dmora@article19.org"/>
    <s v="INFOMEX"/>
    <s v="Con fundamento en el Artículo 6to constitucional y normatividad vigente, solicito en formato electrónico el oficio, circular interna, memorando o cualquier otro tipo de documento interno de este AGN, o documento de la Secretaría de Gobernación o de cualquier otra dependencia o entidad de la Administración Pública Federal y girado a este AGN, que contenga el acto mediante el cual se habría ordenado la suspensión en consulta directa de los archivos alojados en la Galería 1 del AGN, para ser reemplazada por el procedimiento de acceso a la información pública gubernamental, regulado por la Ley Federal de Transparencia y Acceso a la Información Pública Gubernamental."/>
    <m/>
    <x v="1"/>
    <m/>
    <d v="2015-05-26T00:00:00"/>
    <s v="UE/214/2015 DE 09 DE JUNIO DE 2015"/>
    <s v="DG/DAHC/316/2015 DE 22 DE JUNIO DE 2015"/>
    <s v="ENTREGA DE INFORMACIÓN EN MEDIO ELECTRÓNICO"/>
    <s v="SOLICITUD ELECTRONICA"/>
    <s v="N/A"/>
    <s v="N/A"/>
    <m/>
  </r>
  <r>
    <n v="267"/>
    <n v="-1"/>
    <n v="0"/>
    <s v="0495000026715"/>
    <x v="4"/>
    <d v="2015-05-25T00:00:00"/>
    <m/>
    <d v="2015-06-22T00:00:00"/>
    <d v="2015-06-22T00:00:00"/>
    <x v="0"/>
    <n v="21"/>
    <s v="CAMPAÑA GLOBAL POR LA LIBERTAD DE EXPRESIÓN A 19 "/>
    <s v="Calle: JOSÉ VASCONCELOS_x000a_Número Exterior: 131_x000a_Número Interior: _x000a_Colonia: San Miguel Chapultepec I Sección_x000a_País: MÉXICO_x000a_Entidad Federativa: DISTRITO FEDERAL_x000a_Delegación o Municipio: MIGUEL HIDALGO_x000a_Código Postal : 11850"/>
    <s v="dmora@article19.org"/>
    <s v="INFOMEX"/>
    <s v="Con fundamento en el Artículo 6to constitucional y el Artículo tercero transitorio del Reglamento de la Ley Federal de Archivos, solicito en formato electrónico los oficios, circulares internas, memorandos o cualquier otro tipo de documento interno de este AGN que contenga la motivación y fundamentación mediantes las cuales se clasifican como documentos históricos confidenciales los archivos históricos producidos por la extinta Dirección Federal de Seguridad, que reposan en la Galería 1, en términos del Artículo 27 de la Ley Federal de Archivos. En caso de ser una clasificación parcial, por favor relacione qué series y/o archivos no han sido catalogadas como documentos históricos confidenciales."/>
    <m/>
    <x v="1"/>
    <m/>
    <d v="2015-05-26T00:00:00"/>
    <s v="UE/215/2015 DE 09 DE JUNIO DE 2015"/>
    <s v="DG/DAHC/317/2015 DE 22 DE JUNIO DE 2015"/>
    <s v="ENTREGA DE INFORMACIÓN EN MEDIO ELECTRÓNICO"/>
    <s v="SOLICITUD ELECTRONICA"/>
    <s v="N/A"/>
    <s v="N/A"/>
    <m/>
  </r>
  <r>
    <n v="268"/>
    <n v="-1"/>
    <n v="0"/>
    <s v="0495000026815"/>
    <x v="4"/>
    <d v="2015-05-25T00:00:00"/>
    <m/>
    <d v="2015-06-22T00:00:00"/>
    <d v="2015-06-22T00:00:00"/>
    <x v="0"/>
    <n v="21"/>
    <s v="CAMPAÑA GLOBAL POR LA LIBERTAD DE EXPRESIÓN A 19 "/>
    <s v="Calle: JOSÉ VASCONCELOS_x000a_Número Exterior: 131_x000a_Número Interior: _x000a_Colonia: San Miguel Chapultepec I Sección_x000a_País: MÉXICO_x000a_Entidad Federativa: DISTRITO FEDERAL_x000a_Delegación o Municipio: MIGUEL HIDALGO_x000a_Código Postal : 11850"/>
    <s v="dmora@article19.org"/>
    <s v="INFOMEX"/>
    <s v="Con fundamento en el Artículo 6to constitucional y el Artículo quinto transitorio del Reglamento de la Ley Federal de Archivos, solicito en formato electrónico los oficios, circulares internas, memorandos o cualquier otro tipo de documento girado a este AGN por el Centro de Investigación y Seguridad Nacional o cualquier otra dependencia o entidad de la Administración Pública Federal que contenga la motivación y fundamentación mediantes las cuales se clasifican como documentos históricos confidenciales los archivos históricos producidos por la extinta Dirección Federal de Seguridad, que reposan en la Galería 1, en términos del Artículo 27 de la Ley Federal de Archivos."/>
    <m/>
    <x v="1"/>
    <m/>
    <d v="2015-05-26T00:00:00"/>
    <s v="UE/216/2015 DE 09 DE JUNIO DE 2015"/>
    <s v="DG/DAHC/318/2015 DE 22 DE JUNIO DE 2015"/>
    <s v="ENTREGA DE INFORMACIÓN EN MEDIO ELECTRÓNICO"/>
    <s v="SOLICITUD ELECTRONICA"/>
    <s v="N/A"/>
    <s v="N/A"/>
    <m/>
  </r>
  <r>
    <n v="269"/>
    <n v="-1"/>
    <n v="0"/>
    <s v="0495000026915"/>
    <x v="4"/>
    <d v="2015-05-25T00:00:00"/>
    <m/>
    <d v="2015-06-22T00:00:00"/>
    <d v="2015-06-22T00:00:00"/>
    <x v="0"/>
    <n v="21"/>
    <s v="CAMPAÑA GLOBAL POR LA LIBERTAD DE EXPRESIÓN A 19 "/>
    <s v="Calle: JOSÉ VASCONCELOS_x000a_Número Exterior: 131_x000a_Número Interior: _x000a_Colonia: San Miguel Chapultepec I Sección_x000a_País: MÉXICO_x000a_Entidad Federativa: DISTRITO FEDERAL_x000a_Delegación o Municipio: MIGUEL HIDALGO_x000a_Código Postal : 11850"/>
    <s v="dmora@article19.org"/>
    <s v="INFOMEX"/>
    <s v="Con fundamento en el Artículo 6to constitucional, solicito en formato electrónico los oficios, circulares internas, memorandos o cualquier otro tipo de documento que relacione si en adición a la Galería 1, otros fondos documentales o Galerías de este AGN han sido sujetas al proceso de identificación y posterior clasificación como documentos históricos confidenciales, bien sea a solicitud de una tercera autoridad o de oficio."/>
    <m/>
    <x v="1"/>
    <m/>
    <d v="2015-05-26T00:00:00"/>
    <s v="UE/217/2015 DE 09 DE JUNIO DE 2015"/>
    <s v="DG/DAHC/319/2015 DE 22 DE JUNIO DE 2015"/>
    <s v="ENTREGA DE INFORMACIÓN EN MEDIO ELECTRÓNICO"/>
    <s v="SOLICITUD ELECTRONICA"/>
    <s v="N/A"/>
    <s v="N/A"/>
    <m/>
  </r>
  <r>
    <n v="270"/>
    <n v="-1"/>
    <n v="0"/>
    <s v="0495000027015"/>
    <x v="4"/>
    <d v="2015-05-25T00:00:00"/>
    <m/>
    <d v="2015-06-22T00:00:00"/>
    <d v="2015-05-26T00:00:00"/>
    <x v="0"/>
    <n v="2"/>
    <s v="OSCAR PEREZ "/>
    <s v="Calle: 5_x000a_Número Exterior: 145_x000a_Número Interior: _x000a_Colonia: Nezahualcoyotl_x000a_País: MÉXICO_x000a_Entidad Federativa:MÉXICO_x000a_Delegación o Municipio: NEZAHUALCOYOTL_x000a_Código Postal : 57420"/>
    <s v="ozteeler@live.com"/>
    <s v="INFOMEX"/>
    <s v="Gasto en materia de publicidad realizado por la administración actual."/>
    <m/>
    <x v="0"/>
    <m/>
    <d v="2015-05-26T00:00:00"/>
    <s v="UE/R/256/2015 DE 26 DE MAYO DE 2015"/>
    <s v="N/A"/>
    <s v="ENTREGA DE INFORMACIÓN EN MEDIO ELECTRÓNICO"/>
    <s v="SOLICITUD ELECTRONICA"/>
    <s v="N/A"/>
    <s v="N/A"/>
    <m/>
  </r>
  <r>
    <n v="271"/>
    <n v="0"/>
    <n v="0"/>
    <s v="0495000027115"/>
    <x v="4"/>
    <d v="2015-05-26T00:00:00"/>
    <m/>
    <d v="2015-06-23T00:00:00"/>
    <d v="2015-05-27T00:00:00"/>
    <x v="0"/>
    <n v="2"/>
    <s v="JAVIER CARBAJAL "/>
    <s v="Calle: 21 DE MARZO_x000a_Número Exterior: 9637_x000a_Número Interior: _x000a_Colonia: Loma Dorada_x000a_País: MÉXICO_x000a_Entidad Federativa: BAJA CALIFORNIA_x000a_Delegación o Municipio: TIJUANA_x000a_Código Postal : 22214"/>
    <s v="jcarbajal79@hotmail.com"/>
    <s v="INFOMEX"/>
    <s v="Cuanto es el presupuesto del gobierno para desastres naturales y como se regenera en caso de ser usado durante el año."/>
    <m/>
    <x v="0"/>
    <m/>
    <d v="2015-05-27T00:00:00"/>
    <s v="UE/R/274/2015 DE 27 DE MAYO DE 2015"/>
    <s v="N/A"/>
    <s v="ENTREGA DE INFORMACIÓN EN MEDIO ELECTRÓNICO"/>
    <s v="SOLICITUD ELECTRONICA"/>
    <s v="N/A"/>
    <s v="N/A"/>
    <m/>
  </r>
  <r>
    <n v="272"/>
    <n v="-1"/>
    <n v="0"/>
    <s v="0495000027215"/>
    <x v="4"/>
    <d v="2015-05-27T00:00:00"/>
    <m/>
    <d v="2015-06-24T00:00:00"/>
    <d v="2015-05-27T00:00:00"/>
    <x v="0"/>
    <n v="1"/>
    <s v="ARACELI NETZAHUATL"/>
    <s v="Calle: CARRETERA TLAXCALA APIZACO_x000a_Número Exterior: 18_x000a_Número Interior: _x000a_Colonia: Belén Atzitzimititlan_x000a_País: MÉXICO_x000a_Entidad Federativa: TLAXCALA_x000a_Delegación o Municipio: APETATITLAN DE ANTONIO CARVAJAL_x000a_Código Postal : 90605_x000a_Teléfono: 2461125532"/>
    <s v="netzara_15@hotmail.com"/>
    <s v="INFOMEX"/>
    <s v="SENTENCIA EMITIDA DENTRO DEL AMPARO DIRECTO EN REVISION 1046/2012 PROMOVIDO POR LA ALBACEA DE LA SUCESION A BIENES DE MARIA MARIN VAZQUEZ EN CONTRA DE LA SENTENCIA DE 21 DE OCTUBRE DE 2011 EMITIDA POR LA CUARTA SALA CIVIL DEL TRIBUNAL SUPERIOR DE JUSTICIA DEL DISTRITO FEDERAL, BAJO LA PONENCIA DEL SEÑOR MINISTRO COSSIO DIAZ"/>
    <m/>
    <x v="0"/>
    <m/>
    <d v="2015-05-27T00:00:00"/>
    <s v="UE/R/275/2015 DE 27 DE MAYO DE 2015"/>
    <s v="N/A"/>
    <s v="ENTREGA DE INFORMACIÓN EN MEDIO ELECTRÓNICO"/>
    <s v="SOLICITUD ELECTRONICA"/>
    <s v="N/A"/>
    <s v="N/A"/>
    <m/>
  </r>
  <r>
    <n v="273"/>
    <n v="-1"/>
    <n v="0"/>
    <s v="0495000027315"/>
    <x v="4"/>
    <d v="2015-05-27T00:00:00"/>
    <m/>
    <d v="2015-06-10T00:00:00"/>
    <d v="2015-05-29T00:00:00"/>
    <x v="0"/>
    <n v="3"/>
    <s v="JOS EDUARDO VAZQUEZ"/>
    <s v="Calle: EMILIANO ZAPATA_x000a_Número Exterior: 118_x000a_Número Interior: _x000a_Colonia: Santiago Yanhuitlalpan_x000a_País: MÉXICO_x000a_Entidad Federativa: MÉXICO_x000a_Delegación o Municipio: HUIXQUILUCAN_x000a_Código Postal : 52766_x000a_Teléfono: 55 36469541"/>
    <s v="alo1505@hotmail.com"/>
    <s v="INFOMEX"/>
    <s v="requisitos para ser juez"/>
    <m/>
    <x v="0"/>
    <m/>
    <d v="2015-05-28T00:00:00"/>
    <s v="UE/R/276/2015 DE 28 DE MAYO DE 2015"/>
    <s v="N/A"/>
    <s v="ENTREGA DE INFORMACIÓN EN MEDIO ELECTRÓNICO"/>
    <s v="SOLICITUD ELECTRONICA"/>
    <s v="N/A"/>
    <s v="N/A"/>
    <m/>
  </r>
  <r>
    <n v="274"/>
    <n v="-1"/>
    <n v="0"/>
    <s v="0495000027415"/>
    <x v="4"/>
    <d v="2015-05-27T00:00:00"/>
    <m/>
    <d v="2015-06-24T00:00:00"/>
    <d v="2015-05-29T00:00:00"/>
    <x v="0"/>
    <n v="3"/>
    <s v="MAURICIO ROMERO"/>
    <s v="Calle: NEGRA MODELO_x000a_Número Exterior: 144_x000a_Número Interior: _x000a_Colonia: Los Pastores_x000a_País: MÉXICO_x000a_Entidad Federativa: MÉXICO_x000a_Delegación o Municipio: NAUCALPAN DE JUAREZ_x000a_Código Postal : 53340"/>
    <s v="mauromero@comunidad.unam.mx"/>
    <s v="INFOMEX"/>
    <s v="Copias de todos los documentos existentes sobre el Sindicato Único de Futbolistas Profesionales."/>
    <m/>
    <x v="0"/>
    <m/>
    <d v="2015-05-27T00:00:00"/>
    <s v="UE/R/278/2015 DE 28 DE MAYO DE 2015"/>
    <s v="N/A"/>
    <s v="ENTREGA DE INFORMACIÓN EN MEDIO ELECTRÓNICO"/>
    <s v="SOLICITUD ELECTRONICA"/>
    <s v="N/A"/>
    <s v="N/A"/>
    <m/>
  </r>
  <r>
    <n v="275"/>
    <n v="-1"/>
    <n v="0"/>
    <s v="0495000027515"/>
    <x v="4"/>
    <d v="2015-05-28T00:00:00"/>
    <m/>
    <d v="2015-06-25T00:00:00"/>
    <d v="2015-06-01T00:00:00"/>
    <x v="0"/>
    <n v="3"/>
    <s v="SANDRA LASO"/>
    <s v="Calle: MARISCAL SUCRE_x000a_Número Exterior: 56_x000a_Número Interior: _x000a_Colonia: Del Valle Centro_x000a_País: MÉXICO_x000a_Entidad Federativa: DISTRITO FEDERAL_x000a_Delegación o Municipio: BENITO JUAREZ_x000a_Código Postal : 03100"/>
    <s v="san.laso@hotmail.com"/>
    <s v="INFOMEX"/>
    <s v="Buen día, Quisiera solicitar información sobre las propuestas de políticas públicas que hay en el Gobierno de Yucatán, y las políticas públicas ya existentes que promueven la agricultura ecológica, o proyectos destinados a la recuperación de sistemas como la milpa de las comunidades mayas en el Estado. Con la finalidad de conocer lo que está haciendo el gobierno para proteger la biodiversidad, el medio ambiente y los conocimientos milenarios de las culturas a través de las distintas prácticas de la agricultura."/>
    <m/>
    <x v="0"/>
    <m/>
    <d v="2015-05-29T00:00:00"/>
    <s v="UE/R/281/2015 DE 29 DE MAYO DE 2015"/>
    <s v="N/A"/>
    <s v="ENTREGA DE INFORMACIÓN EN MEDIO ELECTRÓNICO"/>
    <s v="SOLICITUD ELECTRONICA"/>
    <s v="N/A"/>
    <s v="N/A"/>
    <m/>
  </r>
  <r>
    <n v="276"/>
    <n v="-1"/>
    <n v="0"/>
    <s v="0495000027615"/>
    <x v="5"/>
    <d v="2015-06-01T00:00:00"/>
    <m/>
    <d v="2015-06-29T00:00:00"/>
    <d v="2015-06-01T00:00:00"/>
    <x v="0"/>
    <n v="1"/>
    <s v="JORGE ALONSO RAMÍREZ VEGA"/>
    <s v="Calle: 12_x000a_Número Exterior: 354_x000a_Número Interior: _x000a_Colonia: Diaz Ordaz_x000a_País: MÉXICO_x000a_Entidad Federativa: YUCATÁN_x000a_Delegación o Municipio: MERIDA_x000a_Código Postal : 97130_x000a_Teléfono: 9999444767"/>
    <s v="jorge_alonso_ramirez@hotmail.com"/>
    <s v="INFOMEX"/>
    <s v="Número de iniciativas precluidas en Cámara de Diputados y Senadores delimitadas por: 1.- Partido Político o Comisión 2.- Estado 3.- Temática 4.- Año (Información solicitada para los años 2004 a 2015) 5.- Motivo de preclusión Incluir los documentos de las iniciativas presentadas para el año 2015."/>
    <m/>
    <x v="0"/>
    <m/>
    <d v="2015-06-01T00:00:00"/>
    <s v="UE/R/283/2015 DE 01 DE JUNIO DE 2015"/>
    <s v="N/A"/>
    <s v="ENTREGA DE INFORMACIÓN EN MEDIO ELECTRÓNICO"/>
    <s v="SOLICITUD ELECTRONICA"/>
    <s v="N/A"/>
    <s v="N/A"/>
    <m/>
  </r>
  <r>
    <n v="277"/>
    <n v="-1"/>
    <n v="0"/>
    <s v="0495000027715"/>
    <x v="5"/>
    <d v="2015-06-01T00:00:00"/>
    <m/>
    <d v="2015-06-29T00:00:00"/>
    <d v="2015-06-29T00:00:00"/>
    <x v="0"/>
    <n v="21"/>
    <s v="OLINKA VALDEZ MORALES"/>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así como del Fondo de Investigaciones Políticas y Sociales ubicado en Galería 1, en su modalidad de versión pública del Festival Rock y Ruedas de Avándaro, mejor conocido como Festival de Avándaro realizado el 11 y 12 de septiembre de 1971 cerca del Club de Golf Avándaro en Tenantongo, a 5km del pueblo de Valle de Bravo en el Estado de México. Incluir toda la información que del festival hibiera sido clasificada. Incluir versión pública de las fichas desde sus primeros registros hasta 1989."/>
    <m/>
    <x v="1"/>
    <m/>
    <d v="2015-06-01T00:00:00"/>
    <s v="UE/201/2015 DE 01 DE JUNIO DE 2015"/>
    <s v="DG/DAHC/379/2015 DE 22 DE JULIO "/>
    <s v="NOTIFICACIÓN DE PRÓRROGA"/>
    <s v="SOLICITUD ELECTRONICA"/>
    <s v="N/A"/>
    <s v="N/A"/>
    <m/>
  </r>
  <r>
    <n v="278"/>
    <n v="-1"/>
    <n v="0"/>
    <s v="0495000027815"/>
    <x v="5"/>
    <d v="2015-06-01T00:00:00"/>
    <m/>
    <d v="2015-06-29T00:00:00"/>
    <d v="2015-06-29T00:00:00"/>
    <x v="0"/>
    <n v="21"/>
    <s v="SILVIA FLORES TORRES"/>
    <s v="Calle: RAUL SALINAS LOZANO_x000a_Número Exterior: 174_x000a_Número Interior: _x000a_Colonia: Adolfo López Mateos_x000a_País: MÉXICO_x000a_Entidad Federativa: DISTRITO FEDERAL_x000a_Delegación o Municipio: VENUSTIANO CARRANZA_x000a_Código Postal : 15670"/>
    <s v="minervaflores@hotmail.com"/>
    <s v="INFOMEX"/>
    <s v="Todo lo referente a Chapingo (Universidad Autónoma Chapingo) y la Escuela Nacional de Agricultura (ENA) de 1966 a 1976, de la Galería 1 del Archivo General de la Nación"/>
    <m/>
    <x v="1"/>
    <m/>
    <d v="2015-06-01T00:00:00"/>
    <s v="UE/203/2015 DE 01 DE JUNIO DE 2015"/>
    <s v="DG/DAHC/336/2015 DE 26 DE JUNIO DE 2015 "/>
    <s v="NOTIFICACIÓN DE PRÓRROGA"/>
    <s v="SOLICITUD ELECTRONICA"/>
    <s v="N/A"/>
    <s v="N/A"/>
    <m/>
  </r>
  <r>
    <n v="279"/>
    <n v="-1"/>
    <n v="0"/>
    <s v="0495000027915"/>
    <x v="5"/>
    <d v="2015-06-03T00:00:00"/>
    <m/>
    <d v="2015-07-01T00:00:00"/>
    <d v="2015-07-01T00:00:00"/>
    <x v="0"/>
    <n v="21"/>
    <s v="RAMON CEVALLOS DE CIMA"/>
    <s v="Calle: OLMO_x000a_Número Exterior: 10770_x000a_Número Interior: _x000a_Colonia: Chapultepec_x000a_País MÉXICO_x000a_Entidad Federativa: BAJA CALIFORNIA_x000a_Delegación o Municipio: TIJUANA_x000a_Código Postal : 22020"/>
    <s v="ramon.cevallos@edrosa.com.mx"/>
    <s v="INFOMEX"/>
    <s v="Decreto diario oficial expropiación tierras Manuel Saad André en baja california san quintin"/>
    <m/>
    <x v="1"/>
    <m/>
    <d v="2015-06-03T00:00:00"/>
    <s v="UE/204/2015 DE 03 DE JUNIO DE 2015"/>
    <s v="DG/DAHC/327/2015 DE 01 DE JULIO DE 2015"/>
    <s v="ENTREGA DE INFORMACIÓN EN MEDIO ELECTRÓNICO"/>
    <s v="SOLICITUD ELECTRONICA"/>
    <s v="N/A"/>
    <s v="N/A"/>
    <m/>
  </r>
  <r>
    <n v="280"/>
    <n v="-1"/>
    <n v="0"/>
    <s v="0495000028015"/>
    <x v="5"/>
    <d v="2015-06-03T00:00:00"/>
    <m/>
    <d v="2015-07-01T00:00:00"/>
    <d v="2015-06-05T00:00:00"/>
    <x v="0"/>
    <n v="3"/>
    <s v="ISRAEL ROBLEDO GARCÍA"/>
    <s v="Calle: GUAYABO_x000a_Número Exterior: 12351_x000a_Número Interior: B-3_x000a_Colonia: Sanchez Taboada_x000a_País: MÉXICO_x000a_Entidad Federativa: BAJA CALIFORNIA_x000a_Delegación o Municipio: TIJUANA_x000a_Código Postal : 22185_x000a_Teléfono: 6642327312"/>
    <s v="eugenio14mad@gmail.com"/>
    <s v="INFOMEX"/>
    <s v="RT-4 invalidez"/>
    <m/>
    <x v="0"/>
    <m/>
    <d v="2015-06-04T00:00:00"/>
    <s v="UE/R/287/2015 DE 04 DE JUNIO DE 2015"/>
    <s v="N/A"/>
    <s v="ENTREGA DE INFORMACIÓN EN MEDIO ELECTRÓNICO"/>
    <s v="SOLICITUD ELECTRONICA"/>
    <s v="N/A"/>
    <s v="N/A"/>
    <m/>
  </r>
  <r>
    <n v="281"/>
    <n v="-1"/>
    <n v="0"/>
    <s v="0495000028115"/>
    <x v="5"/>
    <d v="2015-06-04T00:00:00"/>
    <m/>
    <d v="2015-07-02T00:00:00"/>
    <d v="2015-06-25T00:00:00"/>
    <x v="0"/>
    <n v="16"/>
    <s v="DIANA VILLALOBOS"/>
    <s v="Calle: VILLA VERDE_x000a_Número Exterior: 9701_x000a_Número Interior: _x000a_Colonia: Villa Dorada_x000a_País: MÉXICO_x000a_Entidad Federativa: CHIHUAHUA_x000a_Delegación o Municipio: CHIHUAHUA_x000a_Código Postal : 31124_x000a_Teléfono: 6141420259"/>
    <s v="diana_villalobos@prodigy.net.mx"/>
    <s v="INFOMEX"/>
    <s v="Buenas noches, Por este medio solicito la siguiente información; copia de los títulos expedidos por la Secretaría de Fomento Agropecuario y firmados por el Presidente Porfirio Díaz de los predios denominados; Batuyvo y Bosques San Elías, los dos del municipio de Bocoyna en el Estado de Chihuahua. títulos de propiedad y planos, para mayor referencia el predio Batuyvo esta a nombre de Darío Ponce de León titulado por Porfirio Díaz en 1888; el predio Bosques San Elías está a nombre de Agustín R. Ortiz titulado por Porfirio Díaz en 1906. Quedo en espera de su respuesta a esta solicitud y agradezco las atenciones que se sirva prestar a la misma."/>
    <m/>
    <x v="1"/>
    <m/>
    <d v="2015-06-04T00:00:00"/>
    <s v="UE/206/2015 DE 04 DE JUNIO DE 2015"/>
    <s v="DG/DAHC/306/2015 DE 19 DE JUNIO DE 2015"/>
    <s v="ENTREGA DE INFORMACIÓN EN MEDIO ELECTRÓNICO"/>
    <s v="SOLICITUD ELECTRONICA"/>
    <s v="N/A"/>
    <s v="N/A"/>
    <m/>
  </r>
  <r>
    <n v="282"/>
    <n v="-1"/>
    <n v="0"/>
    <s v="0495000028215"/>
    <x v="5"/>
    <d v="2015-06-04T00:00:00"/>
    <m/>
    <d v="2015-07-02T00:00:00"/>
    <d v="2015-06-10T00:00:00"/>
    <x v="0"/>
    <n v="5"/>
    <s v="CIUDADANO PLENO PLENO"/>
    <s v="Calle: UNO_x000a_Número Exterior: 1_x000a_Número Interior: _x000a_Colonia: Adolfo López Mateos_x000a_País: MÉXICO_x000a_Entidad Federativa: MORELOS_x000a_Delegación o Municipio: CUERNAVACA_x000a_Código Postal : 62076"/>
    <s v="ciudadano.pleno@outlook.com"/>
    <s v="INFOMEX"/>
    <s v="Resultados del Diagnóstico Archivistico realizado a la Secretaría de Gobernación asi como la encuesta y/o encuestas practicas o medio a través del cual se obtuvo dicho diagnóstico"/>
    <m/>
    <x v="4"/>
    <m/>
    <d v="2015-06-05T00:00:00"/>
    <s v="UE/210/2015 DE 05 DE JUNIO DE 2015"/>
    <s v="DG/DSNA/0569/2015 DE 09 DE JUNIO DE 2015"/>
    <s v="ENTREGA DE INFORMACIÓN EN MEDIO ELECTRÓNICO"/>
    <s v="SOLICITUD ELECTRONICA"/>
    <s v="N/A"/>
    <s v="N/A"/>
    <m/>
  </r>
  <r>
    <n v="283"/>
    <n v="-1"/>
    <n v="0"/>
    <s v="0495000028315"/>
    <x v="5"/>
    <d v="2015-06-05T00:00:00"/>
    <m/>
    <d v="2015-07-03T00:00:00"/>
    <d v="2015-06-09T00:00:00"/>
    <x v="0"/>
    <n v="3"/>
    <s v="AMEYALLI ELENA GONZÁLEZ RAMÍREZ"/>
    <s v="Calle: AVENIDA ATZACOALCOS_x000a_Número Exterior: 27_x000a_Número Interior: 1_x000a_Colonia: Constitución de La República_x000a_País: MÉXICO_x000a_Entidad Federativa: DISTRITO FEDERAL_x000a_Delegación o Municipio: GUSTAVO A. MADERO_x000a_Código Postal : 07469_x000a_Teléfono: 5570291460"/>
    <s v="megastar98_@hotmail.com"/>
    <s v="INFOMEX"/>
    <s v="presupuesto de campaña para diputados del partido político MORENA"/>
    <m/>
    <x v="0"/>
    <m/>
    <d v="2015-06-05T00:00:00"/>
    <s v="UE/R/288/2015 DE 08 DE JUNIO DE 2015"/>
    <s v="N/A"/>
    <s v="ENTREGA DE INFORMACIÓN EN MEDIO ELECTRÓNICO"/>
    <s v="SOLICITUD ELECTRONICA"/>
    <s v="N/A"/>
    <s v="N/A"/>
    <m/>
  </r>
  <r>
    <n v="284"/>
    <n v="-1"/>
    <n v="0"/>
    <s v="0495000028415"/>
    <x v="5"/>
    <d v="2015-06-06T00:00:00"/>
    <m/>
    <d v="2015-07-03T00:00:00"/>
    <d v="2015-06-09T00:00:00"/>
    <x v="0"/>
    <n v="2"/>
    <s v="DAVID MOJICA MARQUEZ"/>
    <s v="Calle: SUR4 PT5_x000a_Número Exterior: S/N_x000a_Número Interior: S/N_x000a_Colonia: Ni¿¿os Héroes I_x000a_País: MÉXICO_x000a_Entidad Federativa: MÉXICO_x000a_Delegación o Municipio: VALLE DE CHALCO SOLIDARIDAD_x000a_Código Postal : 56610_x000a_Teléfono: (55) 26454260"/>
    <s v="manicons@hotmail.com"/>
    <s v="INFOMEX"/>
    <s v="Quisiera saber mi historial laboral con numero de seguro: 20947713812"/>
    <m/>
    <x v="0"/>
    <m/>
    <d v="2015-06-05T00:00:00"/>
    <s v="UE/R/289/2015 DE 08 DE JUNIO DE 2015"/>
    <s v="N/A"/>
    <s v="REQUERIMIENTO DE INFORMACIÓN ADICIONAL"/>
    <s v="SOLICITUD ELECTRONICA"/>
    <s v="N/A"/>
    <s v="N/A"/>
    <m/>
  </r>
  <r>
    <n v="285"/>
    <n v="-1"/>
    <n v="0"/>
    <s v="0495000028515"/>
    <x v="5"/>
    <d v="2015-06-05T00:00:00"/>
    <m/>
    <d v="2015-07-03T00:00:00"/>
    <d v="2015-06-09T00:00:00"/>
    <x v="0"/>
    <n v="3"/>
    <s v="MAURICIO AZUARA VEGA"/>
    <s v="Calle: SANTIAGO SANCHEZ_x000a_Número Exterior: S/N_x000a_Número Interior: S/N_x000a_Colonia: Chalma_x000a_País: MÉXICO_x000a_Entidad Federativa: VERACRUZ_x000a_Delegación o Municipio: CHALMA_x000a_Código Postal : 92170_x000a_Teléfono: 7891092528"/>
    <s v="mauricio83840@hotmail.com"/>
    <s v="INFOMEX"/>
    <s v="quiero conoser el presupuesto ya sea estatal y federal que se le otorga al municipio de chalma veracruz junto con la nomina de empleados que la misma depencencia maneja"/>
    <m/>
    <x v="0"/>
    <m/>
    <d v="2015-06-08T00:00:00"/>
    <s v="UE/R/290/2015 DE 08 DE JUNIO DE 2015"/>
    <s v="N/A"/>
    <s v="ENTREGA DE INFORMACIÓN EN MEDIO ELECTRÓNICO"/>
    <s v="SOLICITUD ELECTRONICA"/>
    <s v="N/A"/>
    <s v="N/A"/>
    <m/>
  </r>
  <r>
    <n v="286"/>
    <n v="-1"/>
    <n v="0"/>
    <s v="0495000028615"/>
    <x v="5"/>
    <d v="2015-06-08T00:00:00"/>
    <m/>
    <d v="2015-07-06T00:00:00"/>
    <d v="2015-06-17T00:00:00"/>
    <x v="0"/>
    <n v="8"/>
    <s v="CIUDADANO PLENO PLENO"/>
    <s v="Calle: UNO_x000a_Número Exterior: 1_x000a_Número Interior: _x000a_Colonia: Adolfo López Mateos_x000a_País: MÉXICO_x000a_Entidad Federativa: MORELOS_x000a_Delegación o Municipio: CUERNAVACA_x000a_Código Postal : 62076"/>
    <s v="ciudadano.pleno@outlook.com"/>
    <s v="INFOMEX"/>
    <s v="Derivado del diagnóstico para conocer las necesidades de los archivos en aspectos como capital humano, recursos financieros, infraestructura y normatividad entre otros mediante la aplicación de un cuestionario por parte del ARCHIVO GENERAL DE LA NACIÓN para hacer un Diagnóstico para conocer la situación actual de los Archivos en México, en ese sentido solicito la información recabada mediante dicho instrumento en lo que correspondió a la SEMARNAT"/>
    <m/>
    <x v="4"/>
    <m/>
    <d v="2015-06-08T00:00:00"/>
    <s v="UE/212/2015 DE 09 DE JUNIO DE 2015"/>
    <s v="DG/DSNA/0569/2015 DE 16 DE JUNIO"/>
    <s v="ENTREGA DE INFORMACIÓN EN MEDIO ELECTRÓNICO"/>
    <s v="SOLICITUD ELECTRONICA"/>
    <s v="N/A"/>
    <s v="N/A"/>
    <m/>
  </r>
  <r>
    <n v="287"/>
    <n v="-1"/>
    <n v="0"/>
    <s v="0495000028715"/>
    <x v="5"/>
    <d v="2015-06-08T00:00:00"/>
    <m/>
    <d v="2015-07-06T00:00:00"/>
    <d v="2015-06-09T00:00:00"/>
    <x v="0"/>
    <n v="2"/>
    <s v="ISAURA ELISA LOPEZ VIVERO"/>
    <s v="Calle: CDA MIRAFLOR_x000a_Número Exterior: 41_x000a_Número Interior: _x000a_Colonia: Cumbria_x000a_País: MÉXICO_x000a_Entidad Federativa: MÉXICO_x000a_Delegación o Municipio: CUAUTITLAN IZCALLI_x000a_Código Postal : 54740"/>
    <s v="ielv@correo.azc.uam.mx"/>
    <s v="INFOMEX"/>
    <s v="Todo el proceso de elaboración del Reglamento de Construcción del Distrito Federal y sus Normas Técnicas Complementarias"/>
    <m/>
    <x v="0"/>
    <m/>
    <d v="2015-06-08T00:00:00"/>
    <s v="UE/R/291/2015 DE 09 DE JUNIO DE 2015"/>
    <s v="N/A"/>
    <s v="ENTREGA DE INFORMACIÓN EN MEDIO ELECTRÓNICO"/>
    <s v="SOLICITUD ELECTRONICA"/>
    <s v="N/A"/>
    <s v="N/A"/>
    <m/>
  </r>
  <r>
    <n v="288"/>
    <n v="-1"/>
    <n v="0"/>
    <s v="0495000028815"/>
    <x v="5"/>
    <d v="2015-06-08T00:00:00"/>
    <m/>
    <d v="2015-07-06T00:00:00"/>
    <d v="2015-06-16T00:00:00"/>
    <x v="0"/>
    <n v="7"/>
    <s v="CARLA ZAMUDIO RODRIGUEZ"/>
    <s v="Calle: TEOTIHUACAN_x000a_Número Exterior: 9_x000a_Número Interior: _x000a_Colonia: Fuentes de Aragón_x000a_País: MÉXICO_x000a_Entidad Federativa:MÉXICO_x000a_Delegación o Municipio: ECATEPEC_x000a_Código Postal : 55248"/>
    <s v="pandis1805@hotmail.com"/>
    <s v="INFOMEX"/>
    <s v="1.- ¿De cuánto fue el presupuesto asignado más alto del año en curso? 2.- ¿Cuántos empleados hay en toda la entidad? 3.-¿Cuenta con empleados contratados por honorarios y de confianza? ¿Cuántos son?"/>
    <m/>
    <x v="2"/>
    <m/>
    <d v="2015-06-08T00:00:00"/>
    <s v="UE/211/2015 DE 08 DE JUNIO DE 2015"/>
    <s v="DG/DGAA/DA/479/2015 DE 12 DE JUNIO DE 2015"/>
    <s v="REQUERIMIENTO DE INFORMACIÓN ADICIONAL"/>
    <s v="SOLICITUD ELECTRONICA"/>
    <s v="N/A"/>
    <s v="N/A"/>
    <m/>
  </r>
  <r>
    <n v="289"/>
    <n v="-1"/>
    <n v="0"/>
    <s v="0495000028915"/>
    <x v="5"/>
    <d v="2015-06-08T00:00:00"/>
    <m/>
    <d v="2015-07-06T00:00:00"/>
    <d v="2015-06-25T00:00:00"/>
    <x v="0"/>
    <n v="14"/>
    <s v="JORGE SOTO"/>
    <s v="Calle: TENORIOS_x000a_Número Exterior: 27_x000a_Número Interior: 402_x000a_Colonia: Aldana_x000a_País: MÉXICO_x000a_Entidad Federativa: DISTRITO FEDERAL_x000a_Delegación o Municipio: AZCAPOTZALCO_x000a_Código Postal : 02910"/>
    <s v="gdf2014benito@yahoo.com"/>
    <s v="INFOMEX"/>
    <s v="copia de las acreditaciones que se firmaron en presidencia en la época de carlos salinas a corresponsales extranjeros por Otto Granados"/>
    <m/>
    <x v="1"/>
    <m/>
    <d v="2015-06-09T00:00:00"/>
    <s v="UE/213/2015 DE 09 DE JUNIO DE 2015"/>
    <s v="DG/DAHC/307/2015 DE 19 DE JUNIO DE 2015"/>
    <s v="ENTREGA DE INFORMACIÓN EN MEDIO ELECTRÓNICO"/>
    <s v="SOLICITUD ELECTRONICA"/>
    <s v="RDA3724/15"/>
    <s v="N/A"/>
    <m/>
  </r>
  <r>
    <n v="290"/>
    <n v="-1"/>
    <n v="0"/>
    <s v="0495000029015"/>
    <x v="5"/>
    <d v="2015-06-08T00:00:00"/>
    <m/>
    <d v="2015-07-06T00:00:00"/>
    <d v="2015-07-06T00:00:00"/>
    <x v="0"/>
    <n v="21"/>
    <s v="ABIGAIL RODRIGUEZ CONTRERAS"/>
    <s v="Calle: TUXTLA GUTIÉRREZ_x000a_Número Exterior: 29_x000a_Número Interior: 1_x000a_Colonia: SNTE_x000a_País: MÉXICO_x000a_Entidad Federativa: PUEBLA_x000a_Delegación o Municipio: PUEBLA_x000a_Código Postal : 72499_x000a_Teléfono: 2222410775"/>
    <s v="elabigail@hotmail.com"/>
    <s v="INFOMEX"/>
    <s v="Acceso a los expedientes en versión pública relacionados con la banda &quot;Los panchitos&quot; de Tacubaya, durante las décadas de 70's-80's, en el distrito federal."/>
    <m/>
    <x v="1"/>
    <m/>
    <d v="2015-06-09T00:00:00"/>
    <s v="UE/218/2015 DE 09 DE JUNIO DE 2015"/>
    <s v="DG/DAHC/374/2015 DE 20 DE JULIO DE 2015"/>
    <s v="NOTIFICACIÓN DE PRÓRROGA"/>
    <s v="SOLICITUD ELECTRONICA"/>
    <s v="N/A"/>
    <s v="N/A"/>
    <m/>
  </r>
  <r>
    <n v="291"/>
    <n v="-1"/>
    <n v="0"/>
    <s v="0495000029115"/>
    <x v="5"/>
    <d v="2015-06-08T00:00:00"/>
    <m/>
    <d v="2015-07-06T00:00:00"/>
    <d v="2015-06-10T00:00:00"/>
    <x v="0"/>
    <n v="3"/>
    <s v="ADRIANA SALGADO LÓPEZ"/>
    <s v="Calle: JESÚS DEL MONTE_x000a_Número Exterior: 67_x000a_Número Interior: 47_x000a_Colonia: Jesús Del Monte_x000a_País: MÉXICO_x000a_Entidad Federativa: MÉXICO_x000a_Delegación o Municipio: HUIXQUILUCAN_x000a_Código Postal : 52764_x000a_Teléfono: 5558159988"/>
    <s v="adrisa_18@hotmail.com"/>
    <s v="INFOMEX"/>
    <s v="Nombres de los que pertenecen a cada comité de ética de cada secretaría federal"/>
    <m/>
    <x v="0"/>
    <m/>
    <d v="2015-06-09T00:00:00"/>
    <s v="UE/R/294/2015 DE 10 DE JUNIO DE 2015"/>
    <s v="N/A"/>
    <s v="ENTREGA DE INFORMACIÓN EN MEDIO ELECTRÓNICO"/>
    <s v="SOLICITUD ELECTRONICA"/>
    <s v="N/A"/>
    <s v="N/A"/>
    <m/>
  </r>
  <r>
    <n v="292"/>
    <n v="-1"/>
    <n v="0"/>
    <s v="0495000029215"/>
    <x v="5"/>
    <d v="2015-06-09T00:00:00"/>
    <m/>
    <d v="2015-07-07T00:00:00"/>
    <d v="2015-06-11T00:00:00"/>
    <x v="0"/>
    <n v="3"/>
    <s v="JORGE SOTO"/>
    <s v="Calle: TENORIOS_x000a_Número Exterior: 27_x000a_Número Interior: 402_x000a_Colonia: Aldana_x000a_País: MÉXICO_x000a_Entidad Federativa: DISTRITO FEDERAL_x000a_Delegación o Municipio: AZCAPOTZALCO_x000a_Código Postal : 02910"/>
    <s v="gdf2014benito@yahoo.com"/>
    <s v="INFOMEX"/>
    <s v="copia del expediente o del documento adjunto"/>
    <m/>
    <x v="0"/>
    <m/>
    <d v="2015-06-11T00:00:00"/>
    <s v="UE/R/295/2015 DE 10 DE JUNIO DE 2015                    _________________________  UE/R/302/2015 DE 15 DE JUNIO DE 2015"/>
    <s v="N/A"/>
    <s v="ENTREGA DE INFORMACIÓN EN MEDIO ELECTRÓNICO"/>
    <s v="SOLICITUD ELECTRONICA"/>
    <s v="RDA 3483/15"/>
    <s v="N/A"/>
    <m/>
  </r>
  <r>
    <n v="293"/>
    <n v="-1"/>
    <n v="0"/>
    <s v="0495000029315"/>
    <x v="5"/>
    <d v="2015-06-09T00:00:00"/>
    <m/>
    <d v="2015-07-07T00:00:00"/>
    <d v="2015-06-25T00:00:00"/>
    <x v="0"/>
    <n v="13"/>
    <s v="ALEJANDRO M. R."/>
    <s v="Calle: LOMBARDO_x000a_Número Exterior: 45_x000a_Número Interior: 44_x000a_Colonia: Lomas Verdes 1a Sección_x000a_País: MÉXICO_x000a_Entidad Federativa: MÉXICO_x000a_Delegación o Municipio: NAUCALPAN DE JUAREZ_x000a_Código Postal : 53120_x000a_"/>
    <s v="melgo_crack@hotmail.com"/>
    <s v="INFOMEX"/>
    <s v="Solicito los documentos desclasificados de la Dirección Federal de Seguridad (DFS) referentes a la ruta utilizada para transportar drogas la cual es conocida como el &quot;triángulo de la brecha&quot; conformada por el Estado de México, Guerrero y Michoacán durante el periodo 1970-1985. El &quot;triángulo de la brecha&quot; es la región sur del Edomex cuyas zonas limítrofes son Guerrero y Michoacán."/>
    <m/>
    <x v="1"/>
    <m/>
    <d v="2015-06-10T00:00:00"/>
    <s v="UE/219/2015 DE 10 DE JUNIO DE 2015"/>
    <s v="DG/DAHC/315/2015 DE 19 DE JUNIO DE 2015"/>
    <s v="ENTREGA DE INFORMACIÓN EN MEDIO ELECTRÓNICO"/>
    <s v="SOLICITUD ELECTRONICA"/>
    <s v="N/A"/>
    <s v="N/A"/>
    <m/>
  </r>
  <r>
    <n v="294"/>
    <n v="-1"/>
    <n v="0"/>
    <s v="0495000029415"/>
    <x v="5"/>
    <d v="2015-06-09T00:00:00"/>
    <m/>
    <d v="2015-07-07T00:00:00"/>
    <d v="2015-06-11T00:00:00"/>
    <x v="0"/>
    <n v="3"/>
    <s v="YESSICA CRISTINO TREJO"/>
    <s v="Calle: LOMA LINDA_x000a_Número Exterior: 3_x000a_Número Interior: S/N_x000a_Colonia: San Francisco_x000a_País: MÉXICO_x000a_Entidad Federativa: HIDALGO_x000a_Delegación o Municipio: TECOZAUTLA_x000a_Código Postal : 42450_x000a_Teléfono: 7731059989"/>
    <s v="yessica.cristino_94@outlook.com"/>
    <s v="INFOMEX"/>
    <s v="Cómo se llevó a cabo la dinámica de realización de los foros que se mencionan en el Plan Nacional de Desarrollo, cómo se integraron?"/>
    <m/>
    <x v="0"/>
    <m/>
    <d v="2015-06-10T00:00:00"/>
    <s v="UE/R/296/2015 DE 11 DE JUNIO DE 2015"/>
    <s v="N/A"/>
    <s v="ENTREGA DE INFORMACIÓN EN MEDIO ELECTRÓNICO"/>
    <s v="SOLICITUD ELECTRONICA"/>
    <s v="N/A"/>
    <s v="N/A"/>
    <m/>
  </r>
  <r>
    <n v="295"/>
    <n v="-1"/>
    <n v="0"/>
    <s v="0495000029515"/>
    <x v="5"/>
    <d v="2015-06-11T00:00:00"/>
    <m/>
    <d v="2015-07-09T00:00:00"/>
    <d v="2015-06-11T00:00:00"/>
    <x v="0"/>
    <n v="1"/>
    <s v="JEZABEL MORENO HERNÁNDEZ"/>
    <s v="Calle: 18 DE OCTUBRE_x000a_Número Exterior: 18_x000a_Número Interior: _x000a_Colonia: Tlahuelilpan_x000a_País: MÉXICO_x000a_Entidad Federativa: HIDALGO_x000a_Delegación o Municipio: TLAHUELILPAN_x000a_Código Postal : 42780"/>
    <s v="jesita_9625@hotmail.com"/>
    <s v="INFOMEX"/>
    <s v="información de como se llevo a cabo las propuestas ciudadanas físicas y electrónicas que se describen en el plan nacional de desarrollo de Enrique Peña Nieto, las bases de la convocatoria a dicho suceso y quien definió y el porque de los temas, en fin toda la información de dicho tema"/>
    <m/>
    <x v="0"/>
    <m/>
    <d v="2015-06-11T00:00:00"/>
    <s v="UE/R/297/2015 DE 11 DE JUNIO DE 2015"/>
    <s v="N/A"/>
    <s v="ENTREGA DE INFORMACIÓN EN MEDIO ELECTRÓNICO"/>
    <s v="SOLICITUD ELECTRONICA"/>
    <s v="N/A"/>
    <s v="N/A"/>
    <m/>
  </r>
  <r>
    <n v="296"/>
    <n v="-1"/>
    <n v="0"/>
    <s v="0495000029615"/>
    <x v="5"/>
    <d v="2015-06-12T00:00:00"/>
    <m/>
    <d v="2015-07-10T00:00:00"/>
    <d v="2015-06-25T00:00:00"/>
    <x v="0"/>
    <n v="10"/>
    <s v="JESÚS CUAUHTÉMOC CUÉLLAR CÁRDENAS"/>
    <s v="Calle: SAN MARCELO_x000a_Número Exterior: 749_x000a_Número Interior: _x000a_Colonia: Residencial Santa Mónica_x000a_País: MÉXICO_x000a_Entidad Federativa: NUEVO LEÓN_x000a_Delegación o Municipio: JUAREZ_x000a_Código Postal : 67286_x000a_Teléfono: 8180509088"/>
    <s v="temoc.cuellar@gmail.com"/>
    <s v="INFOMEX"/>
    <s v="Por medio del presente escrito solicito amablemente la siguiente documentación en copia certificada, agradeciendo de ante mano su amable ayuda. Archivo General de la Nación/ Instituciones Coloniales/ Gobierno Virreinal/ Reales Cédulas Originales y Duplicados (100)/ Reales Cédulas Duplicadas/ Volumen D9/ Título: Expediente 2 Fecha(s): MAYO 26 DE 1625 Nivel de descripción: Unidad documental compuesta (Expediente) Volumen y soporte: Fojas: 3 Productores: (Pendiente) Archivo General de la Nación/ Instituciones Coloniales/ Gobierno Virreinal/ Reales Cédulas Originales y Duplicados (100)/ Reales Cédulas Duplicadas/ Volumen D9/ Título: Expediente 6 Fecha(s): MAYO 26 DE 1625 Nivel de descripción: Unidad documental compuesta (Expediente) Volumen y soporte: Fojas: 7 Productores: (Pendiente) Archivo General de la Nación/ Instituciones Coloniales/ Gobierno Virreinal/ Reales Cédulas Originales y Duplicados (100)/ Reales Cédulas Duplicadas/ Volumen D9/ Título: Expediente 1 Fecha(s): ABRIL 3 DE 1625 Nivel de descripción: Unidad documental compuesta (Expediente) Volumen y soporte: Fojas: 1 Productores: (Pendiente) Archivo General de la Nación/ Instituciones Coloniales/ Gobierno Virreinal/ Reales Cédulas Originales y Duplicados (100)/ Reales Cédulas Duplicadas/ Volumen D9/ Título: Expediente 24 Fecha(s): OCTUBRE 1o. DE 1641 Nivel de descripción: Unidad documental compuesta (Expediente) Volumen y soporte: Fojas: 51 Productores: (Pendiente) Archivo General de la Nación/ Instituciones Coloniales/ Gobierno Virreinal/ Reales Cédulas Originales y Duplicados (100)/ Reales Cédulas Duplicadas/ Volumen D9/ Título: Expediente 8 Fecha(s): MAYO 26 DE 1625 Nivel de descripción: Unidad documental compuesta (Expediente) Volumen y soporte: Fojas: 7 Vta Productores: (Pendiente)"/>
    <m/>
    <x v="1"/>
    <m/>
    <d v="2015-06-12T00:00:00"/>
    <s v="UE/221/2015 DE 12 DE JUNIO DE 2015"/>
    <s v="DG/DAHC/308/2015 DE 19 DE JUNIO DE 2015"/>
    <s v="ENTREGA DE INFORMACIÓN EN MEDIO ELECTRÓNICO"/>
    <s v="SOLICITUD ELECTRONICA"/>
    <s v="N/A"/>
    <s v="N/A"/>
    <m/>
  </r>
  <r>
    <n v="297"/>
    <n v="-1"/>
    <n v="0"/>
    <s v="0495000029715"/>
    <x v="5"/>
    <d v="2015-06-12T00:00:00"/>
    <m/>
    <d v="2015-07-10T00:00:00"/>
    <d v="2015-07-10T00:00:00"/>
    <x v="0"/>
    <n v="21"/>
    <s v="MICHAEL EVANS"/>
    <s v="Calle: H ST NW_x000a_Número Exterior: 2130_x000a_Número Interior: 701_x000a_Colonia: _x000a_País: ESTADOS UNIDOS_x000a_Entidad Federativa: DISTRICT OF COLUMBIA_x000a_Delegación o Municipio: WASHINGTON_x000a_Código Postal : 20037_x000a_Teléfono: 2029947029"/>
    <s v="mevans@email.gwu.edu"/>
    <s v="INFOMEX"/>
    <s v="Copias de todas las comunicaciones (en cualquier formato) hacía o desde oficiales del Archivo General de la Nación de México (AGN), incluyendo pero no limitado a la directora del AGN, Mercedes de la Vega Armijo, que conciernen en todo o en parte a la decision en 2014 para prohibir la consulta directa de los archivos de la anterior Dirección Federal de Seguridad (DFS) que fueron previamente disponibles para la consulta directa en la Galería Uno del AGN. Por favor busca para las correspondencias dentro del AGN sí mismo y para las comunicaciones entre oficiales del AGN e oficiales de otras agencias federales, incluyendo pero no limitado al Centro de Investigación y Seguridad Nacional (Cisen), la Procuraduría General de la República (PGR), la Secretaría de Gobernación (Segob) y sus departamentos subordinados."/>
    <m/>
    <x v="8"/>
    <m/>
    <d v="2015-06-12T00:00:00"/>
    <s v="UE/222/2015 DE 12 DE JUNIO DE 2015"/>
    <m/>
    <s v="NOTIFICACIÓN DE PRÓRROGA"/>
    <s v="SOLICITUD ELECTRONICA"/>
    <s v="N/A"/>
    <s v="N/A"/>
    <m/>
  </r>
  <r>
    <n v="298"/>
    <n v="-1"/>
    <n v="0"/>
    <s v="0495000029815"/>
    <x v="5"/>
    <d v="2015-06-15T00:00:00"/>
    <m/>
    <d v="2015-07-13T00:00:00"/>
    <d v="2015-07-03T00:00:00"/>
    <x v="0"/>
    <n v="15"/>
    <s v="MARIA YESSENIA MORALES PERALTA"/>
    <s v="Calle: VICENTE GUERRERO_x000a_Número Exterior: SN_x000a_Número Interior: SN_x000a_Colonia: Benito Juárez_x000a_País: MÉXICO_x000a_Entidad Federativa: TABASCO_x000a_Delegación o Municipio: MACUSPANA_x000a_Código Postal : 86728_x000a_Teléfono: 9932236876"/>
    <s v="moralesp_yessenia@outlook.com"/>
    <s v="INFOMEX"/>
    <s v="DECRETO 027 QUE DECLARA CONSTITUIDO EL FUNDO LEGAL DE LA VILLA BENITO JUÁREZ DEL MUNICIPIO DE MACUSPANA, TABASCO, PUBLICADO EN EL PERIÓDICO OFICIAL DEL 24 DE MAYO DE 1995 Y EL DECRETO 115 QUE APRUEBA EL CONVENIO DE COLABORACIÓN QUE EN MATERIA DE REGULARIZACIÓN DE PREDIOS CELEBRARON EL EJECUTIVO DEL ESTADO Y EL AYUNTAMIENTO DEL MUNICPIO DE MACUSPANA, PUBLICADO EN EL PERIÓDICO OFICIAL DE FECHA 24 DE ABRIL DE 1996."/>
    <m/>
    <x v="1"/>
    <m/>
    <d v="2015-06-15T00:00:00"/>
    <s v="UE/223/2015 DE 15 DE JUNIO DE 2015"/>
    <s v="DG/DAHC/331/2015 DE 01 DE JULIO DE 2015"/>
    <s v="ENTREGA DE INFORMACIÓN EN MEDIO ELECTRÓNICO"/>
    <s v="SOLICITUD ELECTRONICA"/>
    <s v="N/A"/>
    <s v="N/A"/>
    <m/>
  </r>
  <r>
    <n v="299"/>
    <n v="-1"/>
    <n v="0"/>
    <s v="0495000029915"/>
    <x v="5"/>
    <d v="2015-06-15T00:00:00"/>
    <m/>
    <d v="2015-07-13T00:00:00"/>
    <d v="2015-06-25T00:00:00"/>
    <x v="0"/>
    <n v="9"/>
    <s v="JOSE ANGEL FLORES PACHECO"/>
    <s v="Calle: FRANCIA_x000a_Número Exterior: 132_x000a_Número Interior: _x000a_Colonia: Villa de Guadalupe_x000a_País: MÉXICO_x000a_Entidad Federativa: JALISCO_x000a_Delegación o Municipio: PUERTO VALLARTA_x000a_Código Postal : 48290_x000a_Teléfono: 0443221275236"/>
    <s v="joseangelfp@hotmail.com"/>
    <s v="INFOMEX"/>
    <s v="se me envié copia electrónica, del tratado Guadalupe Hidalgo celebrado en 1848 entre México y Estados Unidos."/>
    <m/>
    <x v="1"/>
    <m/>
    <d v="2015-06-15T00:00:00"/>
    <s v="UE/224/2015 DE 15 DE JUNIO DE 2015"/>
    <s v="DG/DAHC/309/2015 DE 19 DE JUNIO DE 2015"/>
    <s v="ENTREGA DE INFORMACIÓN EN MEDIO ELECTRÓNICO"/>
    <s v="SOLICITUD ELECTRONICA"/>
    <s v="N/A"/>
    <s v="N/A"/>
    <m/>
  </r>
  <r>
    <n v="300"/>
    <n v="-1"/>
    <n v="0"/>
    <s v="0495000030015"/>
    <x v="5"/>
    <d v="2015-06-15T00:00:00"/>
    <m/>
    <d v="2015-07-13T00:00:00"/>
    <d v="2015-06-16T00:00:00"/>
    <x v="0"/>
    <n v="2"/>
    <s v="MARILIN REYES GARRIDO"/>
    <s v="Calle: DESIDERIO PAVON_x000a_Número Exterior: 45_x000a_Número Interior: _x000a_Colonia: Bellavista_x000a_País: MÉXICO_x000a_Entidad Federativa: VERACRUZ_x000a_Delegación o Municipio: XALAPA_x000a_Código Postal : 91090_x000a_Teléfono: 0452281691529"/>
    <s v="marylin.100989@hotmail.com"/>
    <s v="INFOMEX"/>
    <s v="Por este conducto y de conformidad con el artículo 8 de la Constitución Política de los Estados Unidos Mexicanos, solicito de la manera más atenta, se me proporcione información con respecto al número de unidades económicas (Empresas) que existen en la actualidad en el país, cuantas son Micro, Pequeñas, Medianas y cuantas son Grandes Empresas, de acuerdo con el censo económico 2014, realizado por el INEGI (Instituto Nacional de Estadística y Geografía"/>
    <m/>
    <x v="0"/>
    <m/>
    <d v="2015-06-15T00:00:00"/>
    <s v="UE/R/301/2015 DE 15 DE JUNIO DE 2015"/>
    <s v="N/A"/>
    <s v="ENTREGA DE INFORMACIÓN EN MEDIO ELECTRÓNICO"/>
    <s v="SOLICITUD ELECTRONICA"/>
    <s v="N/A"/>
    <s v="N/A"/>
    <m/>
  </r>
  <r>
    <n v="301"/>
    <n v="-1"/>
    <n v="0"/>
    <s v="0495000030115"/>
    <x v="5"/>
    <d v="2015-06-15T00:00:00"/>
    <m/>
    <d v="2015-07-13T00:00:00"/>
    <d v="2015-07-13T00:00:00"/>
    <x v="0"/>
    <n v="21"/>
    <s v="LAURA FLORES RIVERA "/>
    <s v="Calle: SANTIAGO AHUIZOTLA_x000a_Número Exterior: 40_x000a_Número Interior: _x000a_Colonia: Ahuizotla (santiago Ahuizotla)_x000a_País: MÉXICO_x000a_Entidad Federativa: MÉXICO_x000a_Delegación o Municipio: NAUCALPAN DE JUAREZ_x000a_Código Postal : 53378"/>
    <s v="laufloresr250@gmail.com"/>
    <s v="INFOMEX"/>
    <s v="Me interesa saber cuando se público la última versión del cuadro general de clasificación archivistica del Archivo General de la Nación y la última versión del catalogo de disposición documental y su fecha de publicación y me pueden adjuntar el archivo ya que en mi profesión lo utilizo como apoyo"/>
    <m/>
    <x v="9"/>
    <m/>
    <d v="2015-06-16T00:00:00"/>
    <s v="UE/226/2015 DE 16 DE JUNIO DE 2015"/>
    <s v="DAHC/DRNA/022/2015 DE 10 DE JULIO DE 2015"/>
    <s v="ENTREGA DE INFORMACIÓN EN MEDIO ELECTRÓNICO"/>
    <s v="SOLICITUD ELECTRONICA"/>
    <s v="N/A"/>
    <s v="N/A"/>
    <m/>
  </r>
  <r>
    <n v="302"/>
    <n v="-1"/>
    <n v="0"/>
    <s v="0495000030215"/>
    <x v="5"/>
    <d v="2015-06-15T00:00:00"/>
    <m/>
    <d v="2015-07-13T00:00:00"/>
    <d v="2015-07-01T00:00:00"/>
    <x v="0"/>
    <n v="13"/>
    <s v="MARIA DEL SOCORRO TAPIA TINAJERO"/>
    <s v="Calle: ANTONIO ROCHA LUNA_x000a_Número Exterior: 73_x000a_Número Interior: _x000a_Colonia: Reynosa Tamaulipas_x000a_País: MÉXICO_x000a_Entidad Federativa: DISTRITO FEDERAL_x000a_Delegación o Municipio: AZCAPOTZALCO_x000a_Código Postal : 02200"/>
    <s v="masotati@hotmail.com"/>
    <s v="INFOMEX"/>
    <s v="Cantidad de archivos históricos que hay el el país"/>
    <m/>
    <x v="9"/>
    <m/>
    <d v="2015-06-16T00:00:00"/>
    <s v="UE/227/2015 DE 16 DE JUNIO DE 2015"/>
    <s v="RNA/023/2015 DE 24 DE JUNIO DE 2015"/>
    <s v="ENTREGA DE INFORMACIÓN EN MEDIO ELECTRÓNICO"/>
    <s v="SOLICITUD ELECTRONICA"/>
    <s v="N/A"/>
    <s v="N/A"/>
    <m/>
  </r>
  <r>
    <n v="303"/>
    <n v="-1"/>
    <n v="0"/>
    <s v="0495000030315"/>
    <x v="5"/>
    <d v="2015-06-17T00:00:00"/>
    <m/>
    <d v="2015-07-01T00:00:00"/>
    <d v="2015-07-01T00:00:00"/>
    <x v="0"/>
    <n v="11"/>
    <s v="HÉCTOR ZEPEDA"/>
    <s v="Calle: LOS PINOS_x000a_Número Exterior: 160_x000a_Número Interior: _x000a_Colonia: Rio Florido_x000a_País: MÉXICO_x000a_Entidad Federativa: MICHOACÁN_x000a_ Delegación o Municipio: MORELIA_x000a_ Código Postal : 58330"/>
    <m/>
    <s v="INFOMEX"/>
    <s v="Le solicito información sobre las cuentas bancarias del Lic. Carlos Salinas de Gortari, del 1 de diciembre de 1988 y el 30 de noviembre de 1994"/>
    <m/>
    <x v="1"/>
    <m/>
    <d v="2015-06-18T00:00:00"/>
    <s v="UE/228/2015 DE 18 DE JUNIO DE 2015"/>
    <s v="DG/DAHC/326/2015 DE 23 DE SEPTIEMBRE DE 2015"/>
    <s v="ENTREGA DE INFORMACIÓN EN MEDIO ELECTRÓNICO"/>
    <s v="SOLICITUD ELECTRONICA"/>
    <s v="N/A"/>
    <s v="N/A"/>
    <m/>
  </r>
  <r>
    <n v="304"/>
    <n v="-1"/>
    <n v="0"/>
    <s v="0495000030415"/>
    <x v="5"/>
    <d v="2015-06-17T00:00:00"/>
    <m/>
    <d v="2015-07-15T00:00:00"/>
    <d v="2015-06-18T00:00:00"/>
    <x v="0"/>
    <n v="2"/>
    <s v="JOSÉ MANUEL MACEDA GUTIÉRREZ "/>
    <s v="Calle: PASEO DEL RÍO_x000a_Número Exterior: 184_x000a_Número Interior: 204_x000a_Colonia: Paseos de Taxque¿¿a_x000a_País: MÉXICO_x000a_Entidad Federativa: DISTRITO FEDERAL_x000a_Delegación o Municipio: COYOACAN_x000a_Código Postal : 04250_x000a_Teléfono: 56088344"/>
    <s v="jmmg99@hotmail.com"/>
    <s v="INFOMEX"/>
    <s v="¿Cómo se ha gastado y distribuido el presupuesto nacional del sexenio en curso (Presidente Enrique Peña Nieto)? . Se desea que se anexen los porcentajes del presupuesto que se empleó en cada actividad o sector en el cual fue destinado. Todo ello con el fin de empoderar el conocimiento del ciudadano en como manejan los recursos."/>
    <m/>
    <x v="0"/>
    <m/>
    <d v="2015-06-17T00:00:00"/>
    <s v="UE/R/309/2015 DE 18 DE JUNIO DE 2015"/>
    <s v="N/A"/>
    <s v="ENTREGA DE INFORMACIÓN EN MEDIO ELECTRÓNICO"/>
    <s v="SOLICITUD ELECTRONICA"/>
    <s v="N/A"/>
    <s v="N/A"/>
    <m/>
  </r>
  <r>
    <n v="305"/>
    <n v="-1"/>
    <n v="0"/>
    <s v="0495000030515"/>
    <x v="5"/>
    <d v="2015-06-18T00:00:00"/>
    <m/>
    <d v="2015-07-16T00:00:00"/>
    <d v="2015-06-18T00:00:00"/>
    <x v="0"/>
    <n v="1"/>
    <s v="LEDIA ORDUÑA BERNAL"/>
    <s v="Calle: CLUB VERACRUZ_x000a_Número Exterior: 8_x000a_Número Interior: _x000a_Colonia: Villa Lázaro Cárdenas_x000a_País: MÉXICO_x000a_Entidad Federativa: DISTRITO FEDERAL_x000a_Delegación o Municipio: TLALPAN_x000a_Código Postal : 14370"/>
    <s v="ledia.obernal@gmail.com"/>
    <s v="INFOMEX"/>
    <s v="La versión pública de la sentencia del amparo indirecto número 531/2014 radicado en el juzgado Segundo de Distrito de Amparo en Materia Penal del Distrito Federal de fecha de auto 30 de abril 2015 y publicada el 04 de mayo del 2015, a nombre del quejoso Emilio Gonzalo Granga Gout"/>
    <m/>
    <x v="0"/>
    <m/>
    <d v="2015-06-18T00:00:00"/>
    <s v="UE/R/310/2015 DE 18 DE JUNIO DE 2015"/>
    <s v="N/A"/>
    <s v="ENTREGA DE INFORMACIÓN EN MEDIO ELECTRÓNICO"/>
    <s v="SOLICITUD ELECTRONICA"/>
    <s v="N/A"/>
    <s v="N/A"/>
    <m/>
  </r>
  <r>
    <n v="306"/>
    <n v="-1"/>
    <n v="0"/>
    <s v="0495000030615"/>
    <x v="5"/>
    <d v="2015-06-19T00:00:00"/>
    <m/>
    <d v="2015-07-17T00:00:00"/>
    <d v="2015-06-25T00:00:00"/>
    <x v="0"/>
    <n v="5"/>
    <s v="PABLO GARCÍA GONZÁLEZ"/>
    <s v="Calle: AVE. POPOCATEPTL_x000a_Número Exterior: 64_x000a_Número Interior: _x000a_Colonia: Portales Sur_x000a_País: MÉXICO_x000a_Entidad Federativa: DISTRITO FEDERAL_x000a_Delegación o Municipio: BENITO JUAREZ_x000a_Código Postal : 03300_x000a_Teléfono: 55-36881734"/>
    <s v="p4blogarcia@gmail.com"/>
    <s v="INFOMEX"/>
    <s v="Me gustaría saber, ¿qué información existe en el archivo general de la nación sobre deuda pública de estados y municipios?"/>
    <m/>
    <x v="1"/>
    <m/>
    <d v="2015-06-19T00:00:00"/>
    <s v="UE/229/2015 DE 19 DE JUNIO DE 2015"/>
    <s v="UE/R/327/2015 DE 23 DE JUNIO DE 2015"/>
    <s v="ENTREGA DE INFORMACIÓN EN MEDIO ELECTRÓNICO"/>
    <s v="SOLICITUD ELECTRONICA"/>
    <s v="N/A"/>
    <s v="N/A"/>
    <m/>
  </r>
  <r>
    <n v="307"/>
    <n v="-1"/>
    <n v="0"/>
    <s v="0495000030715"/>
    <x v="5"/>
    <d v="2015-06-19T00:00:00"/>
    <m/>
    <d v="2015-07-17T00:00:00"/>
    <d v="2015-07-01T00:00:00"/>
    <x v="0"/>
    <n v="9"/>
    <s v="GRACIELA PIRRON "/>
    <s v="Calle: DURANGO_x000a_Número Exterior: 92_x000a_Número Interior: 204_x000a_Colonia: Roma Norte_x000a_País: MÉXICO_x000a_Entidad Federativa: DISTRITO FEDERAL_x000a_Delegación o Municipio: CUAUHTEMOC_x000a_Código Postal : 06700"/>
    <m/>
    <s v="INFOMEX"/>
    <s v="Fechas de nacimiento y nombre completo de los hijos de Benito Juárez García"/>
    <m/>
    <x v="1"/>
    <m/>
    <d v="2015-06-19T00:00:00"/>
    <s v="UE/230/2015 DE 19 DE JUNIO DE 2015"/>
    <s v="DG/DAHC/332/2015 DE 01 DE JULIO DE 2015"/>
    <s v="ENTREGA DE INFORMACIÓN EN MEDIO ELECTRÓNICO"/>
    <s v="SOLICITUD ELECTRONICA"/>
    <s v="N/A"/>
    <s v="N/A"/>
    <m/>
  </r>
  <r>
    <n v="308"/>
    <n v="-1"/>
    <n v="0"/>
    <s v="0495000030815"/>
    <x v="5"/>
    <d v="2015-06-19T00:00:00"/>
    <m/>
    <d v="2015-07-17T00:00:00"/>
    <d v="2015-06-22T00:00:00"/>
    <x v="0"/>
    <n v="2"/>
    <s v="DIEGO ASRENAS"/>
    <s v="Calle: 5 DE FEBRERO_x000a_Número Exterior: 9_x000a_Número Interior: _x000a_Colonia: Centro (área 1)_x000a_País: MÉXICO_x000a_Entidad Federativa: DISTRITO FEDERAL_x000a_Delegación o Municipio: CUAUHTEMOC_x000a_Código Postal : 06000"/>
    <s v="superddo33@hotmail.com"/>
    <s v="INFOMEX"/>
    <s v="historial laboral y curriculum del diputado isreal moreno rivera"/>
    <m/>
    <x v="0"/>
    <m/>
    <d v="2015-06-19T00:00:00"/>
    <s v="UE/R/312/2015 DE 19 DE JUNIO DE 2015"/>
    <s v="N/A"/>
    <s v="ENTREGA DE INFORMACIÓN EN MEDIO ELECTRÓNICO"/>
    <s v="SOLICITUD ELECTRONICA"/>
    <s v="N/A"/>
    <s v="N/A"/>
    <m/>
  </r>
  <r>
    <n v="309"/>
    <n v="-1"/>
    <n v="0"/>
    <s v="0495000030915"/>
    <x v="5"/>
    <d v="2015-06-19T00:00:00"/>
    <m/>
    <d v="2015-07-17T00:00:00"/>
    <d v="2015-06-25T00:00:00"/>
    <x v="0"/>
    <n v="5"/>
    <s v="AXEL CRUZ CRUZ"/>
    <s v="Calle: 5 FEBRERO_x000a_Número Exterior: 90_x000a_Número Interior: _x000a_Colonia: Centro (área 1)_x000a_País: MÉXICO_x000a_Entidad Federativa: DISTRITO FEDERAL_x000a_Delegación o Municipio: CUAUHTEMOC_x000a_Código Postal : 06000"/>
    <s v="axelbros2001@hotmail.com"/>
    <s v="INFOMEX"/>
    <s v="israel moreno rivera"/>
    <m/>
    <x v="0"/>
    <m/>
    <d v="2015-06-19T00:00:00"/>
    <s v="UE/R/313/2015 DE 23 DE JUNIO DE 2015"/>
    <s v="N/A"/>
    <s v="ENTREGA DE INFORMACIÓN EN MEDIO ELECTRÓNICO"/>
    <s v="SOLICITUD ELECTRONICA"/>
    <s v="N/A"/>
    <s v="N/A"/>
    <m/>
  </r>
  <r>
    <n v="310"/>
    <n v="-1"/>
    <n v="0"/>
    <s v="0495000031015"/>
    <x v="5"/>
    <d v="2015-06-19T00:00:00"/>
    <m/>
    <d v="2015-07-17T00:00:00"/>
    <d v="2015-06-22T00:00:00"/>
    <x v="0"/>
    <n v="2"/>
    <s v="MARVIN RUIZ MAR"/>
    <s v="Calle: 5 DE FEBRERO_x000a_Número Exterior: 90_x000a_Número Interior: _x000a_Colonia: Centro (área 1)_x000a_País: MÉXICO_x000a_Entidad Federativa: DISTRITO FEDERAL_x000a_Delegación o Municipio: CUAUHTEMOC_x000a_Código Postal : 06000"/>
    <s v="marvinarm@hotmail.com"/>
    <s v="INFOMEX"/>
    <s v="solicito informacion acerca de los estudios del delegado ricardo monreal"/>
    <m/>
    <x v="0"/>
    <m/>
    <d v="2015-06-19T00:00:00"/>
    <s v="UE/R/314/2015 DE 19 DE JUNIO DE 2015"/>
    <s v="N/A"/>
    <s v="ENTREGA DE INFORMACIÓN EN MEDIO ELECTRÓNICO"/>
    <s v="SOLICITUD ELECTRONICA"/>
    <s v="N/A"/>
    <s v="N/A"/>
    <m/>
  </r>
  <r>
    <n v="311"/>
    <n v="-1"/>
    <n v="0"/>
    <s v="0495000031115"/>
    <x v="5"/>
    <d v="2015-06-19T00:00:00"/>
    <m/>
    <d v="2015-07-17T00:00:00"/>
    <d v="2015-06-22T00:00:00"/>
    <x v="0"/>
    <n v="2"/>
    <s v="STEFANY RAMIREZ RUIZ"/>
    <s v="Calle: 5 DE FEBRERO_x000a_Número Exterior: 90_x000a_Número Interior: _x000a_Colonia: Centro (área 1)_x000a_País: MÉXICO_x000a_Entidad Federativa: DISTRITO FEDERAL_x000a_Delegación o Municipio: CUAUHTEMOC_x000a_Código Postal : 06000"/>
    <s v="stefanyrr@yahoo.com.mx"/>
    <s v="INFOMEX"/>
    <s v="estudios de el jefe delegacional alejandra barrios"/>
    <m/>
    <x v="0"/>
    <m/>
    <d v="2015-06-19T00:00:00"/>
    <s v="UE/R/315/2015 DE 19 DE JUNIO DE 2015"/>
    <s v="N/A"/>
    <s v="ENTREGA DE INFORMACIÓN EN MEDIO ELECTRÓNICO"/>
    <s v="SOLICITUD ELECTRONICA"/>
    <s v="N/A"/>
    <s v="N/A"/>
    <m/>
  </r>
  <r>
    <n v="312"/>
    <n v="-1"/>
    <n v="0"/>
    <s v="0495000031215"/>
    <x v="5"/>
    <d v="2015-06-19T00:00:00"/>
    <m/>
    <d v="2015-07-17T00:00:00"/>
    <d v="2015-06-22T00:00:00"/>
    <x v="0"/>
    <n v="2"/>
    <s v="ALAN GEOVANI TLAXCALTECO PEDRAZA"/>
    <s v="Calle: #5 DE FEBRERO_x000a_Número Exterior: 90_x000a_Número Interior: _x000a_Colonia: Centro (área 1)_x000a_País: MÉXICO_x000a_Entidad Federativa: DISTRITO FEDERAL_x000a_Delegación o Municipio: CUAUHTEMOC_x000a_Código Postal : 06000"/>
    <s v="alangeovanitlaxcalteco@gmail.com"/>
    <s v="INFOMEX"/>
    <s v="solicitar informacion acerca del delegado Ricardo Monreal"/>
    <m/>
    <x v="0"/>
    <m/>
    <d v="2015-06-19T00:00:00"/>
    <s v="UE/R/316/2015 DE 19 DE JUNIO DE 2015"/>
    <s v="N/A"/>
    <s v="ENTREGA DE INFORMACIÓN EN MEDIO ELECTRÓNICO"/>
    <s v="SOLICITUD ELECTRONICA"/>
    <s v="N/A"/>
    <s v="N/A"/>
    <m/>
  </r>
  <r>
    <n v="313"/>
    <n v="-1"/>
    <n v="0"/>
    <s v="0495000031315"/>
    <x v="5"/>
    <d v="2015-06-19T00:00:00"/>
    <m/>
    <d v="2015-07-17T00:00:00"/>
    <d v="2015-06-22T00:00:00"/>
    <x v="0"/>
    <n v="2"/>
    <s v="ALAN ARRIAGA ALVA"/>
    <s v="Calle: #5 DE FEBRERO_x000a_Número Exterior: 90_x000a_Número Interior: _x000a_Colonia: Centro (área 1)_x000a_País: MÉXICO_x000a_Entidad Federativa: DISTRITO FEDERAL_x000a_Delegación o Municipio: CUAUHTEMOC_x000a_Código Postal : 06000"/>
    <s v="fcbarcamessi50@yahoo.com"/>
    <s v="INFOMEX"/>
    <s v="informacion del delegado Felipe Dorigan"/>
    <m/>
    <x v="0"/>
    <m/>
    <d v="2015-06-19T00:00:00"/>
    <s v="UE/R/317/2015 DE 19 DE JUNIO DE 2015"/>
    <s v="N/A"/>
    <s v="ENTREGA DE INFORMACIÓN EN MEDIO ELECTRÓNICO"/>
    <s v="SOLICITUD ELECTRONICA"/>
    <s v="N/A"/>
    <s v="N/A"/>
    <m/>
  </r>
  <r>
    <n v="314"/>
    <n v="-1"/>
    <n v="0"/>
    <s v="0495000031415"/>
    <x v="5"/>
    <d v="2015-06-22T00:00:00"/>
    <m/>
    <d v="2015-08-03T00:00:00"/>
    <d v="2015-07-01T00:00:00"/>
    <x v="0"/>
    <n v="8"/>
    <s v="ALEJANDRA ELIZABETH PALAFOX SÁNCHEZ"/>
    <s v="Calle: CARMEN_x000a_Número Exterior: 12_x000a_Número Interior: -_x000a_Colonia: El Santuario_x000a_País: MÉXICO_x000a_Entidad Federativa: DISTRITO FEDERAL_x000a_Delegación o Municipio: IZTAPALAPA_x000a_Código Postal : 09820_x000a_Teléfono: 015547563482"/>
    <s v="ale_985@yahoo.com.mx"/>
    <s v="INFOMEX"/>
    <s v="Contratos de prestación de servicios profesionales de Alejandra Elizabeth Palafox Sánchez"/>
    <m/>
    <x v="2"/>
    <m/>
    <d v="2015-06-22T00:00:00"/>
    <s v="UE/239/2015 DE 22 DE JUNIO DE 2015"/>
    <s v="DG/DGAA/DA/509/2015 DE 24 DE JUNIO DE 2015"/>
    <s v="ENTREGA DE INFORMACIÓN EN MEDIO ELECTRÓNICO"/>
    <s v="SOLICITUD ELECTRONICA"/>
    <s v="N/A"/>
    <s v="N/A"/>
    <m/>
  </r>
  <r>
    <n v="315"/>
    <n v="-1"/>
    <n v="0"/>
    <s v="0495000031515"/>
    <x v="5"/>
    <d v="2015-06-22T00:00:00"/>
    <m/>
    <d v="2015-08-03T00:00:00"/>
    <d v="2015-07-01T00:00:00"/>
    <x v="0"/>
    <n v="8"/>
    <s v="ALEJANDRA ELIZABETH PALAFOX SÁNCHEZ"/>
    <s v="Calle: CARMEN_x000a_Número Exterior: 12_x000a_Número Interior: -_x000a_Colonia: El Santuario_x000a_País: MÉXICO_x000a_Entidad Federativa: DISTRITO FEDERAL_x000a_Delegación o Municipio: IZTAPALAPA_x000a_Código Postal : 09820_x000a_Teléfono: 015547563482"/>
    <s v="ale_985@yahoo.com.mx"/>
    <s v="INFOMEX"/>
    <s v="Del fondo Indiferente Virreinal caja 6744 expediente 10 Denuncia de unos papeles que se dicen escritos por doña Manuela Valdés, vecina de esta ciudad, mujer de don Domingo Cumano, México, 1764. Así como los expedientes que contengan la referencia a Manuela Valdes o Manuela Antonia Valdes Borjia y Domingo Cúmano"/>
    <m/>
    <x v="1"/>
    <m/>
    <d v="2015-06-22T00:00:00"/>
    <s v="UE/240/2015 DE 22 DE JUNIO DE 2015"/>
    <s v="DG/DAHC/328/2015 DE 23 DE JUNIO DE 2015"/>
    <s v="ENTREGA DE INFORMACIÓN EN MEDIO ELECTRÓNICO"/>
    <s v="SOLICITUD ELECTRONICA"/>
    <s v="N/A"/>
    <s v="N/A"/>
    <m/>
  </r>
  <r>
    <n v="316"/>
    <n v="-1"/>
    <n v="0"/>
    <s v="0495000031615"/>
    <x v="5"/>
    <d v="2015-06-22T00:00:00"/>
    <m/>
    <d v="2015-08-03T00:00:00"/>
    <d v="2015-06-25T00:00:00"/>
    <x v="0"/>
    <n v="4"/>
    <s v="MARIA ALEJANDRA ESPARZA GARCÍA"/>
    <s v="Calle: INÉS MARISCAL_x000a_Número exterior: 602_x000a_Número interior: _x000a_Colonia: Los Negritos_x000a_Entidad federativa: Aguascalientes_x000a_Delegación o municipio: AGUASCALIENTES_x000a_Código postal: 20310_x000a_Teléfono: 4491188427"/>
    <s v="emilia.00@hotmail.com"/>
    <s v="INFOMEX"/>
    <s v="¿Cuántos archivos existen en el estado de Agascalientes?"/>
    <m/>
    <x v="1"/>
    <m/>
    <d v="2015-06-22T00:00:00"/>
    <s v="UE/R/328/2015 DE 23 DE JUNIO DE 2015"/>
    <s v="N/A"/>
    <s v="ENTREGA DE INFORMACIÓN EN MEDIO ELECTRÓNICO"/>
    <s v="SOLICITUD ELECTRONICA"/>
    <s v="N/A"/>
    <s v="N/A"/>
    <m/>
  </r>
  <r>
    <n v="317"/>
    <n v="-1"/>
    <n v="0"/>
    <s v="0495000031715"/>
    <x v="5"/>
    <d v="2015-06-22T00:00:00"/>
    <m/>
    <d v="2015-07-06T00:00:00"/>
    <d v="2015-07-06T00:00:00"/>
    <x v="0"/>
    <n v="11"/>
    <s v="OMAR ESTRELLA CLEMENT "/>
    <s v="Calle: RIO CHURUBUSCO_x000a_Número Exterior: 438_x000a_Número Interior: 438_x000a_Colonia: Cuchilla Pantitlan_x000a_País: MÉXICO_x000a_Entidad Federativa: DISTRITO FEDERAL_x000a_Delegación o Municipio: VENUSTIANO CARRANZA_x000a_Código Postal : 15610_x000a_Teléfono: 55 85 69 60 12"/>
    <s v="omarec24@outlook.com"/>
    <s v="INFOMEX"/>
    <s v="solicito ante su unidad de enlace, me pudieran proporcionar información de un antepasado, es decir mi tatarabuelo o me pudieran canalizar a la dependencia correspondiente. pretendo solicitar si se encuentra disponible el pasaporte o su equivalente de la época, el proviene de Francia."/>
    <m/>
    <x v="1"/>
    <m/>
    <d v="2015-06-23T00:00:00"/>
    <s v="UE/229/2015 DE 23 DE JUNIO DE 2015"/>
    <s v="DG/DAHC/347/2015 DE 02 DE JULIO DE 2015"/>
    <s v="ENTREGA DE INFORMACIÓN EN MEDIO ELECTRÓNICO"/>
    <s v="SOLICITUD ELECTRONICA"/>
    <s v="N/A"/>
    <s v="N/A"/>
    <m/>
  </r>
  <r>
    <n v="318"/>
    <n v="-1"/>
    <n v="0"/>
    <s v="0495000031815"/>
    <x v="5"/>
    <d v="2015-06-22T00:00:00"/>
    <m/>
    <d v="2015-08-03T00:00:00"/>
    <d v="2015-07-03T00:00:00"/>
    <x v="0"/>
    <n v="10"/>
    <s v="DAVID RAMIREZ"/>
    <s v="Calle: 20 DE NOVIEMBRE_x000a_Número Exterior: 135_x000a_Número Interior: _x000a_Colonia: El Sumidero_x000a_País: MÉXICO_x000a_Entidad Federativa: VERACRUZ_x000a_Delegación o Municipio: XALAPA_x000a_Código Postal : 91215"/>
    <s v="dara_1980_gm@yahoo.com"/>
    <s v="INFOMEX"/>
    <s v="Solicito el manual, instructivo o guía para elaborar el Inventario del archivo de trámite, el inventario de transferencia primaria, el inventario del archivo de concentración y el inventario de baja documental."/>
    <m/>
    <x v="4"/>
    <m/>
    <d v="2015-06-23T00:00:00"/>
    <s v="UE/241/2015 DE 23 DE JUNIO DE 2015"/>
    <s v="DG/DSNA/0663/2015 DE 26 DE JUNIO DE 2015"/>
    <s v="ENTREGA DE INFORMACIÓN EN MEDIO ELECTRÓNICO"/>
    <s v="SOLICITUD ELECTRONICA"/>
    <s v="N/A"/>
    <s v="N/A"/>
    <m/>
  </r>
  <r>
    <n v="319"/>
    <n v="-1"/>
    <n v="0"/>
    <s v="0495000031915"/>
    <x v="5"/>
    <d v="2015-06-23T00:00:00"/>
    <m/>
    <d v="2015-08-04T00:00:00"/>
    <d v="2015-07-08T00:00:00"/>
    <x v="0"/>
    <n v="12"/>
    <s v="PABLO GARCÍA GONZÁLEZ"/>
    <s v="Calle: AVE. POPOCATEPTL_x000a_Número Exterior: 64_x000a_Número Interior: _x000a_Colonia: Portales Sur_x000a_País:MÉXICO_x000a_Entidad Federativa: DISTRITO FEDERAL_x000a_Delegación o Municipio: BENITO JUAREZ_x000a_Código Postal : 03300_x000a_Teléfono: 55-36881734"/>
    <s v="p4blogarcia@gmail.com"/>
    <s v="INFOMEX"/>
    <s v="Me gustaría saber ¿Cuántas veces se reformó la ley de coordinación fiscal de 1953? y ¿En qué fecha se realizaron?"/>
    <m/>
    <x v="1"/>
    <m/>
    <d v="2015-06-26T00:00:00"/>
    <s v="UE/256/2015 DE 26 DE JUNIO DE 2015"/>
    <s v="DG/DAHC/354/2015 DE 06 DE JULIO DE 2015"/>
    <s v="ENTREGA DE INFORMACIÓN EN MEDIO ELECTRÓNICO"/>
    <s v="SOLICITUD ELECTRONICA"/>
    <s v="N/A"/>
    <s v="N/A"/>
    <m/>
  </r>
  <r>
    <n v="320"/>
    <n v="-1"/>
    <n v="0"/>
    <s v="0495000032015"/>
    <x v="5"/>
    <d v="2015-06-23T00:00:00"/>
    <m/>
    <d v="2015-08-04T00:00:00"/>
    <d v="2015-08-04T00:00:00"/>
    <x v="0"/>
    <n v="31"/>
    <s v="RAFAEL CABRERA"/>
    <s v="Calle: DARWIN_x000a_Número Exterior: 68_x000a_Número Interior: 403_x000a_Colonia: Anzures_x000a_País: MÉXICO_x000a_Entidad Federativa: DISTRITO FEDERAL_x000a_Delegación o Municipio: MIGUEL HIDALGO_x000a_Código Postal : 11590"/>
    <s v="raflescabrera@gmail.com"/>
    <s v="INFOMEX"/>
    <s v="1.- Solicito conocer la razón y/o fundamento legal por la que ya no se permite al público en general realizar consultas a la Galsría 1 del AGN. 2.- Solicito copias simples, en formato digital y versión pública, de los oficios, memorandums y/o documentos que interno del AGN o que éste organismo haya recibido por parte de la Secretaría de Gobernación que versen sobre no permitir el acceso del público en general a la Galería 1 del AGN."/>
    <m/>
    <x v="8"/>
    <m/>
    <d v="2015-06-24T00:00:00"/>
    <s v="VARIOS"/>
    <s v="VARIOS"/>
    <s v="ENTREGA DE INFORMACIÓN EN MEDIO ELECTRÓNICO"/>
    <s v="SOLICITUD ELECTRONICA"/>
    <s v="N/A"/>
    <s v="N/A"/>
    <m/>
  </r>
  <r>
    <n v="321"/>
    <n v="-1"/>
    <n v="0"/>
    <s v="0495000032115"/>
    <x v="5"/>
    <d v="2015-06-23T00:00:00"/>
    <m/>
    <d v="2015-08-04T00:00:00"/>
    <d v="2015-07-07T00:00:00"/>
    <x v="0"/>
    <n v="11"/>
    <s v="RAFAEL CABRERA"/>
    <s v="Calle: DARWIN_x000a_Número Exterior: 68_x000a_Número Interior: 403_x000a_Colonia: Anzures_x000a_País: MÉXICO_x000a_Entidad Federativa: DISTRITO FEDERAL_x000a_Delegación o Municipio: MIGUEL HIDALGO_x000a_Código Postal : 11590"/>
    <s v="raflescabrera@gmail.com"/>
    <s v="INFOMEX"/>
    <s v="Solicito copia simple de la versión pública del expediente de la actriz Carmen Salinas que está disponible en la Galería 1 del AGN."/>
    <m/>
    <x v="1"/>
    <m/>
    <d v="2015-06-24T00:00:00"/>
    <s v="UE/244/2015 DE 24 DE JUNIO DE 2015"/>
    <s v="DG/DAHC/350/2015 DE 03 DE JULIO DE 2015"/>
    <s v="ENTREGA DE INFORMACIÓN EN MEDIO ELECTRÓNICO"/>
    <s v="SOLICITUD ELECTRONICA"/>
    <s v="N/A"/>
    <s v="N/A"/>
    <m/>
  </r>
  <r>
    <n v="322"/>
    <n v="-1"/>
    <n v="0"/>
    <s v="0495000032215"/>
    <x v="5"/>
    <d v="2015-06-24T00:00:00"/>
    <m/>
    <d v="2015-08-05T00:00:00"/>
    <d v="2015-07-13T00:00:00"/>
    <x v="0"/>
    <n v="14"/>
    <s v="SUSANA LARA P. "/>
    <s v="Calle: CULHUACAN_x000a_Número Exterior: 1_x000a_Número Interior: 1_x000a_Colonia: Culhuacán CTM Sección II_x000a_País: MÉXICO_x000a_Entidad Federativa: DISTRITO FEDERAL_x000a_Delegación o Municipio: COYOACAN_x000a_Código Postal : 04440                                                                                                                555583004"/>
    <m/>
    <s v="INFOMEX"/>
    <s v="El Listado de Documentos de Comprobación Administrativa Inmediata ¿forma parte del Catálogo de Disposición Documental? Si la respuesta es afirmativa señalara el fundamento normativo. ¿Es obligación de las Instituciones de la APF incorporarlos al Catálogo de Disposición Documental? ¿Los documentos de comprobación administrativa inmediata son archivo de acuerdo a la definición de la LFA? ¿El AGN e pronuncia ante las bajas documentales de LDCAI? ¿El AGN tiene facultades para valorar y pronunciarse acerca de documentos que NO SON ARCHIVO ( de acuerdo a la definición de LFA? Para generar bajas documentales de un LDCAI se debe tener la aprobación de ese listado por parte del AGN? De ser afirmativa esta respuesta, señalar el fundamento normativo."/>
    <m/>
    <x v="4"/>
    <m/>
    <d v="2015-06-24T00:00:00"/>
    <s v="UE/243/2015 DE 24 DE JUNIO DE 2015"/>
    <s v="DG/DSNA/0665/2015 DE 29 DE JUNIO DE 2015"/>
    <s v="ENTREGA DE INFORMACIÓN EN MEDIO ELECTRÓNICO"/>
    <s v="SOLICITUD ELECTRONICA"/>
    <s v="N/A"/>
    <s v="N/A"/>
    <m/>
  </r>
  <r>
    <n v="323"/>
    <n v="-1"/>
    <n v="0"/>
    <s v="0495000032315"/>
    <x v="5"/>
    <d v="2015-06-24T00:00:00"/>
    <m/>
    <d v="2015-08-05T00:00:00"/>
    <d v="2015-07-07T00:00:00"/>
    <x v="0"/>
    <n v="10"/>
    <s v="OLINKA VALDEZ MORALES"/>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de Víctor Manuel Mejía López, así como del Fondo de Investigaciones Políticas y Sociales, ubicado en Galería 1. Incluir toda la información que de esta persona hubiera sido clasificada con diferentes alias. Incluir versión pública de las fichas desde sus primeros registros hasta 1989."/>
    <m/>
    <x v="1"/>
    <m/>
    <d v="2015-06-25T00:00:00"/>
    <s v="UE/255/2015 DE 25 DE JUNIO DE 2015"/>
    <s v="UE/R/345/2015 DE 06 DE JULIO DE 2015"/>
    <s v="ENTREGA DE INFORMACIÓN EN MEDIO ELECTRÓNICO"/>
    <s v="SOLICITUD ELECTRONICA"/>
    <s v="N/A"/>
    <s v="N/A"/>
    <m/>
  </r>
  <r>
    <n v="324"/>
    <n v="-1"/>
    <n v="0"/>
    <s v="0495000032415"/>
    <x v="5"/>
    <d v="2015-06-25T00:00:00"/>
    <m/>
    <d v="2015-08-06T00:00:00"/>
    <d v="2015-07-01T00:00:00"/>
    <x v="0"/>
    <n v="5"/>
    <s v="ALICIA LARA HERNÁNDEZ"/>
    <s v="Calle: NICOLAS TEJEDA_x000a_Número Exterior: 67_x000a_Número Interior: _x000a_Colonia: Benito Juárez 1_x000a_País: MÉXICO_x000a_Entidad Federativa: GUANAJUATO_x000a_Delegación o Municipio: IRAPUATO_x000a_Código Postal : 36557_x000a_Teléfono: 0444621153810"/>
    <s v="alicia21_12@yahoo.com.mx"/>
    <s v="INFOMEX"/>
    <s v="en el gobierno del presidente Felipe calderón, cuanto fue el presupuesto que se le dio y en que fue empleado."/>
    <m/>
    <x v="0"/>
    <m/>
    <d v="2015-06-25T00:00:00"/>
    <s v="UE/R/333/2015 DE 29 DE JUNIO DE 2015"/>
    <s v="N/A"/>
    <s v="ENTREGA DE INFORMACIÓN EN MEDIO ELECTRÓNICO"/>
    <s v="SOLICITUD ELECTRONICA"/>
    <s v="N/A"/>
    <s v="N/A"/>
    <m/>
  </r>
  <r>
    <n v="325"/>
    <n v="-1"/>
    <n v="0"/>
    <s v="0495000032515"/>
    <x v="5"/>
    <d v="2015-06-26T00:00:00"/>
    <m/>
    <d v="2015-08-07T00:00:00"/>
    <d v="2015-07-24T00:00:00"/>
    <x v="0"/>
    <n v="21"/>
    <s v="DAVID RAMIREZ"/>
    <s v="Calle: 20 DE NOVIEMBRE_x000a_Número Exterior: 135_x000a_Número Interior: _x000a_Colonia: El Sumidero_x000a_País: MÉXICO_x000a_Entidad Federativa: VERACRUZ_x000a_Delegación o Municipio: XALAPA_x000a_Código Postal : 91215"/>
    <s v="dara_1980_gm@yahoo.com"/>
    <s v="INFOMEX"/>
    <s v="Nombre y correo electrónico de persona responsable de Coordinador de Archivo y Coordinador de Archivo de Concentración"/>
    <m/>
    <x v="9"/>
    <m/>
    <d v="2015-06-26T00:00:00"/>
    <s v="UE/293/2015 DE 16 DE JULIO DE 2015"/>
    <s v="DAHC/DRNA/028/2015 DE 21 DE JULIO DE 2015"/>
    <s v="ENTREGA DE INFORMACIÓN EN MEDIO ELECTRÓNICO"/>
    <s v="SOLICITUD ELECTRONICA"/>
    <s v="N/A"/>
    <s v="N/A"/>
    <m/>
  </r>
  <r>
    <n v="326"/>
    <n v="-1"/>
    <n v="0"/>
    <s v="0495000032615"/>
    <x v="5"/>
    <d v="2015-06-29T00:00:00"/>
    <m/>
    <d v="2015-08-10T00:00:00"/>
    <d v="2015-07-10T00:00:00"/>
    <x v="0"/>
    <n v="10"/>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José Muñoz Cota localizada en AGN, Dirección Federal de Seguridad"/>
    <m/>
    <x v="1"/>
    <m/>
    <d v="2015-06-30T00:00:00"/>
    <s v="UE/259/2015 DE 30 DE JUNIO DE 2015"/>
    <s v="DG/DAHC/352/2015 DE 06 DE JULIO DE 2015"/>
    <s v="ENTREGA DE INFORMACIÓN EN MEDIO ELECTRÓNICO"/>
    <s v="SOLICITUD ELECTRONICA"/>
    <s v="N/A"/>
    <s v="N/A"/>
    <m/>
  </r>
  <r>
    <n v="327"/>
    <n v="-1"/>
    <n v="0"/>
    <s v="0495000032715"/>
    <x v="5"/>
    <d v="2015-06-29T00:00:00"/>
    <m/>
    <d v="2015-08-10T00:00:00"/>
    <d v="2015-07-03T00:00:00"/>
    <x v="0"/>
    <n v="5"/>
    <s v="BRENDA RAMIREZ HERNANDEZ"/>
    <s v="Calle: HIDALGO_x000a_Número Exterior: 290_x000a_Número Interior: _x000a_Colonia: Agua Azul Sección Pirules_x000a_País: MÉXICO_x000a_Entidad Federativa: MÉXICO_x000a_Delegación o Municipio: NEZAHUALCOYOTL_x000a_Código Postal : 57510_x000a_Teléfono: 5557561588"/>
    <s v="casiangelita859@gmail.com"/>
    <s v="INFOMEX"/>
    <s v="¿cuántos inmigrantes ilegales han muerto en el extranjero en lo que va de este sexenio?"/>
    <m/>
    <x v="0"/>
    <m/>
    <d v="2015-06-30T00:00:00"/>
    <s v="UE/R/337/2015 DE 02 DE JULIO DE 2015"/>
    <s v="N/A"/>
    <s v="ENTREGA DE INFORMACIÓN EN MEDIO ELECTRÓNICO"/>
    <s v="SOLICITUD ELECTRONICA"/>
    <s v="N/A"/>
    <s v="N/A"/>
    <m/>
  </r>
  <r>
    <n v="328"/>
    <n v="-1"/>
    <n v="0"/>
    <s v="0495000032815"/>
    <x v="5"/>
    <d v="2015-06-29T00:00:00"/>
    <m/>
    <d v="2015-08-10T00:00:00"/>
    <d v="2015-08-10T00:00:00"/>
    <x v="0"/>
    <n v="31"/>
    <s v="FELIPE FRANCISCO VELAZQUEZ MICHEL "/>
    <s v="Calle: FELIX PALAVICINI / CIRCUNVALACION Y EXPERIENCIA_x000a_Número Exterior: 2090 A_x000a_Número Interior: _x000a_Colonia: Jardines Alcalde_x000a_País: MÉXICO_x000a_Entidad Federativa: JALISCO_x000a_Delegación o Municipio: GUADALAJARA_x000a_Código Postal : 44298"/>
    <s v="andrewilich@hotmail.com"/>
    <s v="INFOMEX"/>
    <s v="Solicito copia simple del expediente de SEGURA GARRIDO AYAX"/>
    <m/>
    <x v="1"/>
    <m/>
    <d v="2015-06-30T00:00:00"/>
    <s v="UE/260/2015 DE 30 DE JUNIO DE 2015"/>
    <s v="DG/DAHC/366/2015 DE 16 DE JULIO DE 2015"/>
    <s v="ENTREGA DE INFORMACIÓN EN MEDIO ELECTRÓNICO"/>
    <s v="SOLICITUD ELECTRONICA"/>
    <s v="N/A"/>
    <s v="N/A"/>
    <m/>
  </r>
  <r>
    <n v="329"/>
    <n v="-1"/>
    <n v="0"/>
    <s v="0495000032915"/>
    <x v="5"/>
    <d v="2015-06-29T00:00:00"/>
    <m/>
    <d v="2015-08-10T00:00:00"/>
    <d v="2015-07-03T00:00:00"/>
    <x v="0"/>
    <n v="5"/>
    <s v="ALEJANDRA GUADALUPE APARICIO ESPINOSA"/>
    <s v="Calle: PRIVADA 20 DE NOVIEMBRE_x000a_Número Exterior: 8_x000a_Número Interior: _x000a_Colonia: Chilchota_x000a_País: MÉXICO_x000a_Entidad Federativa: MICHOACÁN_x000a_Delegación o Municipio: CHILCHOTA_x000a_Código Postal : 59780"/>
    <s v="arrolladora37@hotmail.com"/>
    <s v="INFOMEX"/>
    <s v="Por medio de la presente solicitó según el articulo 8 constitucional del derecho de petición para saber ¿ Cuántas sociedades mercantiles están inscritos en el Registro Público de Comercio por el distrito de Zamora? Sin otro asunto le agradezco anticipadamente."/>
    <m/>
    <x v="0"/>
    <m/>
    <d v="2015-06-30T00:00:00"/>
    <s v="UE/R/338/2015 DE 02 DE JULIO DE 2015"/>
    <s v="N/A"/>
    <s v="ENTREGA DE INFORMACIÓN EN MEDIO ELECTRÓNICO"/>
    <s v="SOLICITUD ELECTRONICA"/>
    <s v="N/A"/>
    <s v="N/A"/>
    <m/>
  </r>
  <r>
    <n v="330"/>
    <n v="-1"/>
    <n v="0"/>
    <s v="0495000033015"/>
    <x v="5"/>
    <d v="2015-06-29T00:00:00"/>
    <m/>
    <d v="2015-08-10T00:00:00"/>
    <d v="2015-07-03T00:00:00"/>
    <x v="0"/>
    <n v="5"/>
    <s v="LENNIN JASSO SAAVEDRA"/>
    <s v="Calle: QUIMICOS_x000a_Número Exterior: 414_x000a_Número Interior: 414_x000a_Colonia: Villas Del Magisterio_x000a_País: MÉXICO_x000a_Entidad Federativa: MICHOACÁN_x000a_Delegación o Municipio: ZAMORA_x000a_Código Postal : 59664_x000a_Teléfono: 3511122047"/>
    <s v="negrito1_2000@hotmail.com"/>
    <s v="INFOMEX"/>
    <s v="Por medio de la presente solicitó según el artículo 8 constitucional del derecho de petición para saber ¿cuantas sociedades mercantiles están inscritas en el registro público de comercio para el distrito de Zamora ?. Sin otro asunto que tratar agradezco su a tencion"/>
    <m/>
    <x v="0"/>
    <m/>
    <d v="2015-06-30T00:00:00"/>
    <s v="UE/R/339/2015 DE 02 DE JULIO DE 2015"/>
    <s v="N/A"/>
    <s v="ENTREGA DE INFORMACIÓN EN MEDIO ELECTRÓNICO"/>
    <s v="SOLICITUD ELECTRONICA"/>
    <s v="N/A"/>
    <s v="N/A"/>
    <m/>
  </r>
  <r>
    <n v="331"/>
    <n v="-1"/>
    <n v="0"/>
    <s v="0495000033115"/>
    <x v="5"/>
    <d v="2015-06-29T00:00:00"/>
    <m/>
    <d v="2015-08-10T00:00:00"/>
    <d v="2015-07-03T00:00:00"/>
    <x v="0"/>
    <n v="5"/>
    <s v="JOSÉ ALEJANDRO DUARTE MANZO "/>
    <s v="Calle: GRACIA ROBLES, FRACCIONAMIENTO OASIS_x000a_Número Exterior: #53_x000a_Número Interior: _x000a_Colonia: Purepero de Echaiz_x000a_País: MÉXICO_x000a_Entidad Federativa: MICHOACÁN_x000a_Delegación o Municipio: PUREPERO_x000a_Código Postal : 58760"/>
    <s v="andesita.vs6@gmail.com"/>
    <s v="INFOMEX"/>
    <s v="Por medio de la presente solicitó según el articulo 8 constitucional del derecho de petición para saber cuantas sociedades mercantiles están inscritos en el Registro Público de Comercio para el distrito de Zamora"/>
    <m/>
    <x v="0"/>
    <m/>
    <d v="2015-06-30T00:00:00"/>
    <s v="UE/R/340/2015 DE 02 DE JULIO DE 2015"/>
    <s v="N/A"/>
    <s v="ENTREGA DE INFORMACIÓN EN MEDIO ELECTRÓNICO"/>
    <s v="SOLICITUD ELECTRONICA"/>
    <s v="N/A"/>
    <s v="N/A"/>
    <m/>
  </r>
  <r>
    <n v="332"/>
    <n v="-1"/>
    <n v="0"/>
    <s v="0495000033215"/>
    <x v="5"/>
    <d v="2015-06-29T00:00:00"/>
    <m/>
    <d v="2015-08-10T00:00:00"/>
    <d v="2015-07-15T00:00:00"/>
    <x v="0"/>
    <n v="13"/>
    <s v="ENRIQUE GUZMAN"/>
    <s v="Calle: DOCTOR RIO DE LA LOZA_x000a_Número Exterior: 52_x000a_Número Interior: 5_x000a_Colonia: Doctores_x000a_País: MÉXICO_x000a_Entidad Federativa: DISTRITO FEDERAL_x000a_Delegación o Municipio: CUAUHTEMOC_x000a_Código Postal : 06720"/>
    <s v="egguzman50@gmail.com"/>
    <s v="INFOMEX"/>
    <s v="Requiero que me proporcionen el historial de las personas que han sido despedidas desde el año 2010 a la fecha. Requiero que me proporcionen las causales que la separación del cargo. Requiero que me proporcionen cual es el método de registro de entrada y salida de los trabajadores. El listado de incidencias de cada trabajador desde el año 2010 a la fecha. La cantidad de dinero que se haya pagado en demandas laborales perdidas por parte del sujeto obligado."/>
    <m/>
    <x v="2"/>
    <m/>
    <d v="2015-06-30T00:00:00"/>
    <s v="UE/261/2015 DE 30 DE JUNIO DE 2015                      ________________________  UE/262/2015 DE 02 DE JULIO DE 2015"/>
    <s v="DG/DGAA/DA/547/2015 DE 07 DE JUNIO DE 2015 __________________ DG/DAJ/160/2015 DE 06 DE JULIO DE 2015"/>
    <s v="ENTREGA DE INFORMACIÓN EN MEDIO ELECTRÓNICO"/>
    <s v="SOLICITUD ELECTRONICA"/>
    <s v="N/A"/>
    <s v="N/A"/>
    <m/>
  </r>
  <r>
    <n v="333"/>
    <n v="-1"/>
    <n v="0"/>
    <s v="0495000033315"/>
    <x v="5"/>
    <d v="2015-06-29T00:00:00"/>
    <m/>
    <d v="2015-08-10T00:00:00"/>
    <d v="2015-07-10T00:00:00"/>
    <x v="0"/>
    <n v="10"/>
    <s v="ROGELIO CAMACHO MORALES"/>
    <s v="Calle: MAGISTERIO NACIONAL_x000a_Número Exterior: 113_x000a_Número Interior: _x000a_Colonia: Tlalpan Centro_x000a_País: MÉXICO_x000a_Entidad Federativa: DISTRITO FEDERAL_x000a_Delegación o Municipio: TLALPAN_x000a_Código Postal : 14000"/>
    <s v="rogelio.camacho@inacipe.gob.mx"/>
    <s v="INFOMEX"/>
    <s v="Por medio de la presente, solicito se me proporcione una lista de los documentos del Instituto Nacional de Ciencias Penales que se encuentren bajo resguardo del Archivo General de la Nación."/>
    <m/>
    <x v="1"/>
    <m/>
    <d v="2015-06-30T00:00:00"/>
    <s v="UE/258/2015 DE 30 DE JUNIO DE 2015"/>
    <s v="DG/DAHC/355/2015 DE 06 DE JULIO DE 2015"/>
    <s v="ENTREGA DE INFORMACIÓN EN MEDIO ELECTRÓNICO"/>
    <s v="SOLICITUD ELECTRONICA"/>
    <s v="N/A"/>
    <s v="N/A"/>
    <m/>
  </r>
  <r>
    <n v="334"/>
    <n v="-1"/>
    <n v="0"/>
    <s v="0495000033415"/>
    <x v="6"/>
    <d v="2015-07-01T00:00:00"/>
    <m/>
    <d v="2015-08-12T00:00:00"/>
    <d v="2015-08-12T00:00:00"/>
    <x v="0"/>
    <n v="31"/>
    <s v="MAURICIO ROMERO"/>
    <s v="Calle: RÍO CHURUBUSCO_x000a_Número Exterior: 590_x000a_Número Interior: _x000a_Colonia: Del Carmen_x000a_País: MÉXICO_x000a_Entidad Federativa: DISTRITO FEDERAL_x000a_Delegación o Municipio: COYOACAN_x000a_Código Postal : 04100"/>
    <s v="mauromero@comunidad.unam.mx"/>
    <s v="INFOMEX"/>
    <s v="Solicito acceder directamente a las tarjetas correspondientes a Manuel Espinoza Yglesias presentes en la Galería 1 del AGN."/>
    <m/>
    <x v="1"/>
    <m/>
    <d v="2015-07-01T00:00:00"/>
    <s v="UE/263/2015 DE 02 DE JULIO DE 2015"/>
    <s v="DG/DAHC/358/2015 DE 15 DE JULIO DE 2015"/>
    <s v="ENTREGA DE INFORMACIÓN EN MEDIO ELECTRÓNICO"/>
    <s v="SOLICITUD ELECTRONICA"/>
    <s v="N/A"/>
    <s v="N/A"/>
    <m/>
  </r>
  <r>
    <n v="335"/>
    <n v="-1"/>
    <n v="0"/>
    <s v="0495000033515"/>
    <x v="6"/>
    <d v="2015-07-01T00:00:00"/>
    <m/>
    <d v="2015-08-12T00:00:00"/>
    <d v="2015-08-12T00:00:00"/>
    <x v="0"/>
    <n v="31"/>
    <s v="CARLA IRINA VILLANUEVA"/>
    <s v="Calle: HICKORY ROAD_x000a_Número Exterior: 4324_x000a_Número Interior: IA_x000a_Colonia: _x000a_País: ESTADOS UNIDOS_x000a_Entidad Federativa: INDIANA_x000a_Delegación o Municipio: MISHAWAKA_x000a_Código Postal : 46545"/>
    <s v="cvillanu@nd.edu"/>
    <s v="INFOMEX"/>
    <s v="1. Luis Villanueva Rodriguez 2. Central Nacional de Estudiantes Democráticos (CNED) 3.Central Campesina Independiente (CCI)"/>
    <m/>
    <x v="1"/>
    <m/>
    <d v="2015-07-01T00:00:00"/>
    <s v="UE/264/2015 DE 02 DE JULIO DE 2015"/>
    <s v="DG/DAHC/378/2015 DE 22 DE JULIO DE 2015"/>
    <s v="ENTREGA DE INFORMACIÓN EN MEDIO ELECTRÓNICO"/>
    <s v="SOLICITUD ELECTRONICA"/>
    <s v="N/A"/>
    <s v="N/A"/>
    <m/>
  </r>
  <r>
    <n v="336"/>
    <n v="-1"/>
    <n v="0"/>
    <s v="0495000033615"/>
    <x v="6"/>
    <d v="2015-07-01T00:00:00"/>
    <m/>
    <d v="2015-08-12T00:00:00"/>
    <d v="2015-08-12T00:00:00"/>
    <x v="0"/>
    <n v="31"/>
    <s v="RICARDO MENDEZ FACIO"/>
    <s v="Calle: PRIV. LERDO DE TEJADA_x000a_Número Exterior: 4512_x000a_Número Interior: 4512A_x000a_Colonia: Granjas Agropecuarias_x000a_País: MÉXICO_x000a_Entidad Federativa: CHIHUAHUA_x000a_Delegación o Municipio: CHIHUAHUA_x000a_Código Postal : 31415_x000a_Teléfono: 0446142084841"/>
    <s v="ricardomf324@gmail.com"/>
    <s v="INFOMEX"/>
    <s v="version publuica de El grupo popular guerrillero Arturo Gamiz, Oscar González Eguiarte, José Luis Guzmán Villa, Arturo Borboa Estrada, Juan Antonio Gaytan Aguirre, Guadalupe Scobell Gaytan, Carlos David Armendaris Ponce"/>
    <m/>
    <x v="1"/>
    <m/>
    <d v="2015-07-01T00:00:00"/>
    <s v="UE/265/2015 DE 02 DE JULIO DE 2015"/>
    <s v="DG/DAHC/375/2015 DE 21 DE JULIO DE 2015"/>
    <s v="ENTREGA DE INFORMACIÓN EN MEDIO ELECTRÓNICO"/>
    <s v="SOLICITUD ELECTRONICA"/>
    <s v="N/A"/>
    <s v="N/A"/>
    <m/>
  </r>
  <r>
    <n v="337"/>
    <n v="-1"/>
    <n v="0"/>
    <s v="0495000033715"/>
    <x v="6"/>
    <d v="2015-07-02T00:00:00"/>
    <m/>
    <d v="2015-08-13T00:00:00"/>
    <d v="2015-07-06T00:00:00"/>
    <x v="0"/>
    <n v="3"/>
    <s v="VIANEY GARCÍA CABRERA / GUADALUPE GARCÍA CABRERA"/>
    <s v="Calle: ESMERALDA_x000a_Número Exterior: 4115_x000a_Número Interior: _x000a_Colonia: Villa Posadas_x000a_País: MÉXICO_x000a_Entidad Federativa: PUEBLA_x000a_Delegación o Municipio: PUEBLA_x000a_Código Postal : 72060_x000a_Teléfono: 2226803845"/>
    <s v="garciavianey8@gmail.com"/>
    <s v="INFOMEX"/>
    <s v="quiero copia de mi tarjeton de pago"/>
    <m/>
    <x v="0"/>
    <m/>
    <d v="2015-07-02T00:00:00"/>
    <s v="UE/R/342/2015 DE 03 DE JULIO DE 2015"/>
    <s v="N/A"/>
    <s v="ENTREGA DE INFORMACIÓN EN MEDIO ELECTRÓNICO"/>
    <s v="SOLICITUD ELECTRONICA"/>
    <s v="N/A"/>
    <s v="N/A"/>
    <m/>
  </r>
  <r>
    <n v="338"/>
    <n v="-1"/>
    <n v="0"/>
    <s v="0495000033815"/>
    <x v="6"/>
    <d v="2015-07-02T00:00:00"/>
    <m/>
    <d v="2015-08-13T00:00:00"/>
    <d v="2015-07-17T00:00:00"/>
    <x v="0"/>
    <n v="12"/>
    <s v="MONITOREO Y PUBLICACIONES S.A. / ADELINA RODRIGUEZ"/>
    <s v="Calle: AV PRIMERO DE MAYO_x000a_Número Exterior: B-63_x000a_Número Interior: AG.36_x000a_Colonia: _x000a_País:CHILE_x000a_Entidad Federativa: SANTIAGO_x000a_Delegación o Municipio: SANTIAGO_x000a_Código Postal : 85965"/>
    <s v="jonathan_obscuras@yahoo.com"/>
    <s v="INFOMEX"/>
    <s v="solicito al AGN, que me proporcione su CADIDO asi como,su cuadro general de clasificación archivistica asi como el dato de cuantas dependencias o entidades de la APF han cumplido en este rubro y tambien solicito el perfil de los archivistas que laboran en esa entidad"/>
    <m/>
    <x v="9"/>
    <m/>
    <d v="2015-07-03T00:00:00"/>
    <s v="UE/266/2015 DE 03 DE JULIO DE 2015                    ____________________________UE/272/2015 DE 08 DE JULIO DE 2015"/>
    <s v="DG/DSNA/0668/2015 DE 14 DE JULIO DE 2015   ______________________DAHC/DRNA/0023/2015 DE 10 DE JULIO DE 2015"/>
    <s v="ENTREGA DE INFORMACIÓN EN MEDIO ELECTRÓNICO"/>
    <s v="SOLICITUD ELECTRONICA"/>
    <s v="N/A"/>
    <s v="N/A"/>
    <m/>
  </r>
  <r>
    <n v="339"/>
    <n v="-1"/>
    <n v="0"/>
    <s v="0495000033915"/>
    <x v="6"/>
    <d v="2015-07-03T00:00:00"/>
    <m/>
    <d v="2015-08-14T00:00:00"/>
    <d v="2015-07-06T00:00:00"/>
    <x v="0"/>
    <n v="2"/>
    <s v="MARIO ARMANDO BOCANEGRA ALEGRIA"/>
    <s v="Calle: 5TA ORIENTE SUR_x000a_Número Exterior: 757_x000a_Número Interior: _x000a_Colonia: Ocozocoautla de Espinosa Centro_x000a_País: MÉXICO_x000a_Entidad Federativa: CHIAPAS_x000a_Delegación o Municipio: OCOZOCOAUTLA DE ESPINOSA_x000a_Código Postal : 29140_x000a_Teléfono: 9686880045"/>
    <s v="sig.vectores.chis@gmail.com"/>
    <s v="INFOMEX"/>
    <s v="Datos Vectoriales en formato SHP"/>
    <m/>
    <x v="0"/>
    <m/>
    <d v="2015-07-03T00:00:00"/>
    <s v="UE/R/343/2015 DE 03 DE JULIO DE 2015"/>
    <s v="N/A"/>
    <s v="ENTREGA DE INFORMACIÓN EN MEDIO ELECTRÓNICO"/>
    <s v="SOLICITUD ELECTRONICA"/>
    <s v="N/A"/>
    <s v="N/A"/>
    <m/>
  </r>
  <r>
    <n v="340"/>
    <n v="-1"/>
    <n v="0"/>
    <s v="0495000034015"/>
    <x v="6"/>
    <d v="2015-03-01T00:00:00"/>
    <m/>
    <d v="2015-08-14T00:00:00"/>
    <d v="2015-07-15T00:00:00"/>
    <x v="0"/>
    <n v="98"/>
    <s v="ROSANA MARTINEZ LOPEZ"/>
    <s v="Calle: AV. LAS ROSAS_x000a_Número Exterior: 1583_x000a_Número Interior: _x000a_Colonia: Agua Blanca_x000a_País: MÉXICO_x000a_Entidad Federativa: JALISCO_x000a_Delegación o Municipio: ZAPOPAN_x000a_Código Postal : 45235"/>
    <s v="nash822@hotmail.com"/>
    <s v="INFOMEX"/>
    <s v="Nombre de los policias que detuvieron a los estudiantes del 68 Tiempo que ejercieron su puesto policial antes y después del 68 Nombre de los hospitales a los que llevaron a los heridos del 68 Numero de bajas oficiales fotografias de las detenciones Cuanto dinero destinaron para indemnizar a las familias"/>
    <m/>
    <x v="1"/>
    <m/>
    <d v="2015-07-03T00:00:00"/>
    <s v="UE/267/2015 DE 03 DE JULIO DE 2015"/>
    <s v="DG/DAHC/359/2015 DE 09 DE JULIO DE 2015"/>
    <s v="ENTREGA DE INFORMACIÓN EN MEDIO ELECTRÓNICO"/>
    <s v="SOLICITUD ELECTRONICA"/>
    <s v="N/A"/>
    <s v="N/A"/>
    <m/>
  </r>
  <r>
    <n v="341"/>
    <n v="-1"/>
    <n v="0"/>
    <s v="0495000034115"/>
    <x v="6"/>
    <d v="2015-07-06T00:00:00"/>
    <m/>
    <d v="2015-08-17T00:00:00"/>
    <d v="2015-07-17T00:00:00"/>
    <x v="0"/>
    <n v="10"/>
    <s v="MARIO SIGLER CRUZ"/>
    <s v="Calle: PROL. 16 DE SEPTIEMBRE_x000a_Número Exterior: 85_x000a_Número Interior: A-11_x000a_Colonia: San Lorenzo Atemoaya_x000a_País: MÉXICO_x000a_Entidad Federativa: DISTRITO FEDERAL_x000a_Delegación o Municipio: XOCHIMILCO_x000a_Código Postal : 16400_x000a_Teléfono: +525556418242"/>
    <s v="mariosigler89@gmail.com"/>
    <s v="INFOMEX"/>
    <s v="cuanto tiempo debe una institución de enseñanza particular conservar la documentación de los alumnos de nivel medio superior y superior, incluyendo certificados, boletas, títulos y cualquier otra información relacionada con el ex alumno y cual es el marco legal."/>
    <m/>
    <x v="4"/>
    <m/>
    <d v="2015-07-06T00:00:00"/>
    <s v="UE/268/2015 DE 06 DE JULIO DE 2015"/>
    <s v="DG/DSNA/0689/2015 DE 13 DE JULIO DE 2015"/>
    <s v="ENTREGA DE INFORMACIÓN EN MEDIO ELECTRÓNICO"/>
    <s v="SOLICITUD ELECTRONICA"/>
    <s v="N/A"/>
    <s v="N/A"/>
    <m/>
  </r>
  <r>
    <n v="342"/>
    <n v="-1"/>
    <n v="0"/>
    <s v="0495000034215"/>
    <x v="6"/>
    <d v="2015-07-06T00:00:00"/>
    <m/>
    <d v="2015-08-17T00:00:00"/>
    <d v="2015-07-07T00:00:00"/>
    <x v="0"/>
    <n v="2"/>
    <s v="JOSELYN MUNGUIA ORTIZ"/>
    <s v="Calle: CARRIL 4_x000a_Número Exterior: B_x000a_Número Interior: 501_x000a_Colonia: San Juan Xalpa_x000a_País: MÉXICO_x000a_Entidad Federativa:DISTRITO FEDERAL_x000a_Delegación o Municipio: IZTAPALAPA_x000a_Código Postal : 09850_x000a_Teléfono: 0445515101417"/>
    <s v="pita_divina_89@hotmail.com"/>
    <s v="INFOMEX"/>
    <s v="cuantos grupos de trata de blancas han sido desmantelados partir del año 2010 a la fecha y cuales son"/>
    <m/>
    <x v="0"/>
    <m/>
    <d v="2015-07-06T00:00:00"/>
    <s v="UE/R/347/2015 DE 06 DE JULIO DE 2015"/>
    <s v="N/A"/>
    <s v="ENTREGA DE INFORMACIÓN EN MEDIO ELECTRÓNICO"/>
    <s v="SOLICITUD ELECTRONICA"/>
    <s v="N/A"/>
    <s v="N/A"/>
    <m/>
  </r>
  <r>
    <n v="343"/>
    <n v="-1"/>
    <n v="0"/>
    <s v="0495000034315"/>
    <x v="6"/>
    <d v="2015-07-06T00:00:00"/>
    <m/>
    <d v="2015-08-17T00:00:00"/>
    <d v="2015-07-07T00:00:00"/>
    <x v="0"/>
    <n v="2"/>
    <s v="PATRICIA GABARRÓN SÁNCHEZ"/>
    <s v="Calle: LOGROÑO_x000a_Número Exterior: 5909_x000a_Número Interior: 15_x000a_Colonia: Postal_x000a_País: MÉXICO_x000a_Entidad Federativa: DISTRITO FEDERAL_x000a_Delegación o Municipio: BENITO JUAREZ_x000a_Código Postal : 03410_x000a_Teléfono: 5564528336"/>
    <s v="patriciagabarron@hotmail.com"/>
    <s v="INFOMEX"/>
    <s v="PROYECTO DE RESTAURACIÓN DE LA CASA DE LOS CONDES DE XOLA, EN VENUSTIANO CARRANZA, 73. CENTRO HISTÓRICO, DF. PROMOTOR GRUPO CARSO."/>
    <m/>
    <x v="0"/>
    <m/>
    <d v="2015-07-06T00:00:00"/>
    <s v="UE/R/348/2015 DE 06 DE JULIO DE 2015"/>
    <s v="N/A"/>
    <s v="ENTREGA DE INFORMACIÓN EN MEDIO ELECTRÓNICO"/>
    <s v="SOLICITUD ELECTRONICA"/>
    <s v="N/A"/>
    <s v="N/A"/>
    <m/>
  </r>
  <r>
    <n v="344"/>
    <n v="-1"/>
    <n v="0"/>
    <s v="0495000034415"/>
    <x v="6"/>
    <d v="2015-07-07T00:00:00"/>
    <m/>
    <d v="2015-08-18T00:00:00"/>
    <d v="2015-08-18T00:00:00"/>
    <x v="0"/>
    <n v="31"/>
    <s v="JOSE VICTOR RODRIGUEZ NÁJERA"/>
    <s v="Calle: LA PRESA_x000a_Número Exterior: 212_x000a_Número Interior: _x000a_Colonia: San Jerónimo Lídice_x000a_País: MÉXICO_x000a_Entidad Federativa: DISTRITO FEDERAL_x000a_Delegación o Municipio: MAGDALENA CONTRERAS, LA_x000a_Código Postal : 10200_x000a_Teléfono: 5329-1177"/>
    <s v="tzonquica@yahoo.com.mx"/>
    <s v="INFOMEX"/>
    <s v="Favor de regalarme una copia de la expresión documental de todas aquellas solicitudes que inicialmente fueron reservadas y que concluyeron su periodo de reserva entre el 1 de enero de 20105 a la fecha. Gracias."/>
    <m/>
    <x v="8"/>
    <m/>
    <d v="2015-07-08T00:00:00"/>
    <s v="VARIOS"/>
    <s v="VARIOS"/>
    <s v="ENTREGA DE INFORMACIÓN EN MEDIO ELECTRÓNICO"/>
    <s v="SOLICITUD ELECTRONICA"/>
    <s v="N/A"/>
    <s v="N/A"/>
    <m/>
  </r>
  <r>
    <n v="345"/>
    <n v="-1"/>
    <n v="0"/>
    <s v="0495000034515"/>
    <x v="6"/>
    <d v="2015-07-07T00:00:00"/>
    <m/>
    <d v="2015-08-18T00:00:00"/>
    <d v="2015-07-10T00:00:00"/>
    <x v="0"/>
    <n v="4"/>
    <s v="DIEGO ENRIQUE NESTA VARGAS"/>
    <s v="Calle: ALICIA GROVET_x000a_Número Exterior: 1122_x000a_Número Interior: 1122_x000a_Colonia: 5 de Mayo_x000a_País: MÉXICO_x000a_Entidad Federativa: JALISCO_x000a_Delegación o Municipio: GUADALAJARA_x000a_Código Postal : 44269"/>
    <s v="freedom_nesta@hotmail.com"/>
    <s v="INFOMEX"/>
    <s v="¿Cual es el salario total de un diputado?"/>
    <m/>
    <x v="0"/>
    <m/>
    <d v="2015-07-09T00:00:00"/>
    <s v="UE/R/352/2015 DE 10 DE JULIO DE 2015"/>
    <s v="N/A"/>
    <s v="ENTREGA DE INFORMACIÓN EN MEDIO ELECTRÓNICO"/>
    <s v="SOLICITUD ELECTRONICA"/>
    <s v="N/A"/>
    <s v="N/A"/>
    <m/>
  </r>
  <r>
    <n v="346"/>
    <n v="-1"/>
    <n v="0"/>
    <s v="0495000034615"/>
    <x v="6"/>
    <d v="2015-07-08T00:00:00"/>
    <m/>
    <d v="2015-08-19T00:00:00"/>
    <d v="2015-07-17T00:00:00"/>
    <x v="0"/>
    <n v="8"/>
    <s v="GABINO LAZARO LOPEZ"/>
    <s v="Calle: BENITO JUAREZ_x000a_Número Exterior: 39_x000a_Número Interior: 39_x000a_Colonia: Mochicahui_x000a_País: MÉXICO_x000a_Entidad Federativa: SINALOA_x000a_Delegación o Municipio: FUERTE, EL_x000a_Código Postal : 81890_x000a_Teléfono: 6681066020"/>
    <s v="lazarolopz@hotmail.com"/>
    <s v="INFOMEX"/>
    <s v="1.- Documentos o titulos primordiales del Municipio de San Juan Tamazola, Nochixtlan, Oaxaca. 2.- Documentacion existente sobre el origen de dicho municipio asi como cualquier otro documento historico relacionado con el municipio de San Juan Tamazola, Nochixtlan, Oaxaca"/>
    <m/>
    <x v="1"/>
    <m/>
    <d v="2015-07-08T00:00:00"/>
    <s v="UE/282/2015 DE 08 DE JULIO DE 2015"/>
    <s v="DG/DAHC/363/2015 DE 14 DE JULIO DE 2015"/>
    <s v="ENTREGA DE INFORMACIÓN EN MEDIO ELECTRÓNICO"/>
    <s v="SOLICITUD ELECTRONICA"/>
    <s v="N/A"/>
    <s v="N/A"/>
    <m/>
  </r>
  <r>
    <n v="347"/>
    <n v="-1"/>
    <n v="0"/>
    <s v="0495000034715"/>
    <x v="6"/>
    <d v="2015-07-08T00:00:00"/>
    <m/>
    <d v="2015-08-19T00:00:00"/>
    <d v="2015-08-19T00:00:00"/>
    <x v="0"/>
    <n v="31"/>
    <s v="OLINKA VALDEZ MORALES"/>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de Raúl Velasco Ramírez, mejor conocido como Raúl Velasco, así como del Fondo de Investigaciones Políticas y Sociales, ubicado en Galería 1. Incluir toda la información que de esta persona hubiera sido clasificada con diferentes alias. Incluir versión pública de las fichas desde sus primeros registros hasta 1989."/>
    <m/>
    <x v="1"/>
    <m/>
    <d v="2015-07-08T00:00:00"/>
    <s v="UE/283/2015 DE 08 DE JULIO DE 2015"/>
    <s v="DG/DAHC/365/2015 DE 20 DE JULIO DE 2015"/>
    <s v="ENTREGA DE INFORMACIÓN EN MEDIO ELECTRÓNICO"/>
    <s v="SOLICITUD ELECTRONICA"/>
    <s v="N/A"/>
    <s v="N/A"/>
    <m/>
  </r>
  <r>
    <n v="348"/>
    <n v="-1"/>
    <n v="0"/>
    <s v="0495000034815"/>
    <x v="6"/>
    <d v="2015-07-08T00:00:00"/>
    <m/>
    <d v="2015-08-19T00:00:00"/>
    <d v="2015-07-17T00:00:00"/>
    <x v="0"/>
    <n v="8"/>
    <s v="ORLANDO JIMÉNEZ "/>
    <s v="Calle: TORNADO_x000a_Número Exterior: 38_x000a_Número Interior: 86A_x000a_Colonia: Ciudad Cuatro Vientos_x000a_País: MÉXICO_x000a_Entidad Federativa: MÉXICO_x000a_Delegación o Municipio: IXTAPALUCA_x000a_Código Postal : 56589"/>
    <s v="orlandinho666@gmail.com"/>
    <s v="INFOMEX"/>
    <s v="Deseo conocer cuántas consultas sobre archivos históricos con información documental tuvieron durante el año 2014."/>
    <m/>
    <x v="1"/>
    <m/>
    <d v="2015-07-09T00:00:00"/>
    <s v="UE/284/2015 DE 09 DE JULIO DE 2015"/>
    <s v="DG/DAHC/362/2015 DE 14 DE JULIO DE 2015"/>
    <s v="REQUERIMIENTO DE INFORMACIÓN ADICIONAL"/>
    <s v="SOLICITUD ELECTRONICA"/>
    <s v="N/A"/>
    <s v="N/A"/>
    <m/>
  </r>
  <r>
    <n v="349"/>
    <n v="-1"/>
    <n v="0"/>
    <s v="0495000034915"/>
    <x v="6"/>
    <d v="2015-07-08T00:00:00"/>
    <m/>
    <d v="2015-08-19T00:00:00"/>
    <d v="2015-07-10T00:00:00"/>
    <x v="0"/>
    <n v="3"/>
    <s v="ELIDE ESMERALDA MONROY ARREOLA"/>
    <s v="Calle: PRIVADA NOVELIO_x000a_Número Exterior: MZ6_x000a_Número Interior: LT13_x000a_Colonia: Cuchilla Pantitlan_x000a_País: MÉXICO_x000a_Entidad Federativa: DISTRITO FEDERAL_x000a_Delegación o Municipio: VENUSTIANO CARRANZA_x000a_Código Postal : 15610_x000a_Teléfono: 5522359625"/>
    <s v="alinemon.are@hotmail.com"/>
    <s v="INFOMEX"/>
    <s v="corrección de nombre en el curp"/>
    <m/>
    <x v="0"/>
    <m/>
    <d v="2015-07-09T00:00:00"/>
    <s v="UE/R/353/2015 DE 10 DE JULIO DE 2015"/>
    <s v="N/A"/>
    <s v="ENTREGA DE INFORMACIÓN EN MEDIO ELECTRÓNICO"/>
    <s v="SOLICITUD ELECTRONICA"/>
    <s v="N/A"/>
    <s v="N/A"/>
    <m/>
  </r>
  <r>
    <n v="350"/>
    <n v="-1"/>
    <n v="0"/>
    <s v="0495000035015"/>
    <x v="6"/>
    <d v="2015-07-09T00:00:00"/>
    <m/>
    <d v="2015-08-20T00:00:00"/>
    <d v="2015-07-21T00:00:00"/>
    <x v="0"/>
    <n v="9"/>
    <s v="HABEAS CORPUS"/>
    <s v="Calle: LA TAPITA_x000a_Número Exterior: 21_x000a_Número Interior: _x000a_Colonia: Crisóstomos_x000a_País: MÉXICO_x000a_Entidad Federativa: AGUASCALIENTES_x000a_Delegación o Municipio: ASIENTOS_x000a_Código Postal : 20720"/>
    <s v="alejandrotorresrogelio@hotmail.com"/>
    <s v="INFOMEX"/>
    <s v="Buenas tardes. Tomando las diversas definiciones que la Ley Federal vigente, y la Ley General en materia de Transparencia señalan, quisiera obtener una imagen del Glifo con el que era identificado Tlacaélel. Me atrevo a pedirlo a ustedes, toda vez que me ha sido imposible cerciorarme con plena certeza cuál es el correcto, por lo que agradeceré infinito tengan la gentileza de hacer una busqueda y entregarme una imagen que me de certeza sobre mi inquietud. De ante mano agradezco los esfuerzos que realicen para atender la solicitud que les planteo."/>
    <m/>
    <x v="1"/>
    <m/>
    <d v="2015-07-13T00:00:00"/>
    <s v="UE/285/2015 DE 13 DE JULIO DE 2015"/>
    <s v="DG/DAHC/372/2015 DE 20 DE JULIO DE 2015"/>
    <s v="ENTREGA DE INFORMACIÓN EN MEDIO ELECTRÓNICO"/>
    <s v="SOLICITUD ELECTRONICA"/>
    <s v="N/A"/>
    <s v="N/A"/>
    <m/>
  </r>
  <r>
    <n v="351"/>
    <n v="-1"/>
    <n v="0"/>
    <s v="0495000035115"/>
    <x v="6"/>
    <d v="2015-07-09T00:00:00"/>
    <m/>
    <d v="2015-08-20T00:00:00"/>
    <d v="2015-07-13T00:00:00"/>
    <x v="0"/>
    <n v="3"/>
    <s v="ADRIANA MARIEL GARCIA RENTERIA "/>
    <s v="Calle: GUADALUPE VICTORIA_x000a_Número exterior: 10_x000a_Número interior: _x000a_Colonia: San Gregorio Cuautzingo_x000a_Entidad federativa: México_x000a_Delegación o municipio: CHALCO_x000a_Código postal: 56640_x000a_Teléfono: 5522044097"/>
    <s v="agarciare1801@gmail.com"/>
    <s v="INFOMEX"/>
    <s v="mensualmente en cuanto dinero se invierte al mantener a todo un penal de alta seguridad , tomando en cuenta salirios de empleados, mantenimiento de instalaciones , gastos en reos etc..."/>
    <m/>
    <x v="0"/>
    <m/>
    <d v="2015-07-10T00:00:00"/>
    <s v="UE/R/356/2015 DE 13 DE JULIO DE 2015"/>
    <s v="N/A"/>
    <s v="ENTREGA DE INFORMACIÓN EN MEDIO ELECTRÓNICO"/>
    <s v="SOLICITUD ELECTRONICA"/>
    <s v="N/A"/>
    <s v="N/A"/>
    <m/>
  </r>
  <r>
    <n v="352"/>
    <n v="-1"/>
    <n v="0"/>
    <s v="0495000035215"/>
    <x v="6"/>
    <d v="2015-07-10T00:00:00"/>
    <m/>
    <d v="2015-08-21T00:00:00"/>
    <d v="2015-07-13T00:00:00"/>
    <x v="0"/>
    <n v="2"/>
    <s v="YANIRETH ISRADE GONZÁLEZ "/>
    <s v="Calle: NELLIE CAMPOBELLO_x000a_Número exterior: 129_x000a_Número interior: _x000a_Colonia: Carola_x000a_Entidad federativa: Distrito Federal_x000a_Delegación o municipio: ALVARO OBREGON_x000a_Código postal: 01180_x000a_Teléfono: 5552125915"/>
    <s v="isradeyanireth@gmail.com"/>
    <s v="INFOMEX"/>
    <s v="Requiero copia simple de los estudios, informes, recomendaciones, misivas o cualquier otro documento escrito, gráfico, sonoro, digital o en cualquier otro formato intercambiado, entregado, generado o relacionado con la Mapoteca Orozco y Berra de la SAGARPA."/>
    <m/>
    <x v="0"/>
    <m/>
    <d v="2015-07-10T00:00:00"/>
    <s v="UE/R/355/2015 DE 13 DE JULIO DE 2015"/>
    <s v="N/A"/>
    <s v="ENTREGA DE INFORMACIÓN EN MEDIO ELECTRÓNICO"/>
    <s v="SOLICITUD ELECTRONICA"/>
    <s v="N/A"/>
    <s v="N/A"/>
    <m/>
  </r>
  <r>
    <n v="353"/>
    <n v="-1"/>
    <n v="0"/>
    <s v="0495000035315"/>
    <x v="6"/>
    <d v="2015-07-13T00:00:00"/>
    <m/>
    <d v="2015-08-24T00:00:00"/>
    <d v="2015-07-21T00:00:00"/>
    <x v="0"/>
    <n v="7"/>
    <s v="JORDÁN OLIVARES GARCÍA "/>
    <s v="Calle: PRIVADA MATAMOROS_x000a_Número Exterior: 14_x000a_Número Interior: 0_x000a_Colonia: Gonzalo Bautista_x000a_País: MÉXICO_x000a_Entidad Federativa: PUEBLA_x000a_Delegación o Municipio: PUEBLA_x000a_Código Postal : 72350_x000a_Teléfono: 0452221390723"/>
    <s v="jordanhistoria@hotmail.com"/>
    <s v="INFOMEX"/>
    <s v="Solicito fotografías de algunas visas de asilo expedidas de 1938 a 1942 por Gilberto Bosques."/>
    <m/>
    <x v="1"/>
    <m/>
    <d v="2015-07-14T00:00:00"/>
    <s v="UE/286/2015 DE 14 DE JULIO DE 2015"/>
    <s v="DG/DAHC/370/2015 DE 20 DE JULIO DE 2015"/>
    <s v="ENTREGA DE INFORMACIÓN EN MEDIO ELECTRÓNICO"/>
    <s v="SOLICITUD ELECTRONICA"/>
    <s v="N/A"/>
    <s v="N/A"/>
    <m/>
  </r>
  <r>
    <n v="354"/>
    <n v="-1"/>
    <n v="0"/>
    <s v="0495000035415"/>
    <x v="6"/>
    <d v="2015-07-13T00:00:00"/>
    <m/>
    <d v="2015-08-24T00:00:00"/>
    <d v="2015-07-21T00:00:00"/>
    <x v="0"/>
    <n v="7"/>
    <s v="JOSE CANO "/>
    <s v="Calle: TIMBER COURT_x000a_Número Exterior: 4927_x000a_Número Interior: _x000a_Colonia: _x000a_País: ESTADOS UNIDOS_x000a_Entidad Federativa: TEXAS_x000a_Delegación o Municipio: SAN ANTONIO_x000a_Código Postal : 78250_x000a_Teléfono: 210 680-2728"/>
    <s v="jcano1@satx.rr.com"/>
    <s v="INFOMEX"/>
    <s v="Informacion de mis antepasados (Cano, Cantu y Peña) en el tiempo colonial (1520 a 1700)"/>
    <m/>
    <x v="1"/>
    <m/>
    <d v="2015-07-14T00:00:00"/>
    <s v="UE/287/2015 DE 14 DE JULIO DE 2015"/>
    <s v="DG/DAHC/367/2015 DE 16 DE JULIO DE 2015"/>
    <s v="ENTREGA DE INFORMACIÓN EN MEDIO ELECTRÓNICO"/>
    <s v="SOLICITUD ELECTRONICA"/>
    <s v="N/A"/>
    <s v="N/A"/>
    <m/>
  </r>
  <r>
    <n v="355"/>
    <n v="-1"/>
    <n v="0"/>
    <s v="0495000035515"/>
    <x v="6"/>
    <d v="2015-07-13T00:00:00"/>
    <m/>
    <d v="2015-08-24T00:00:00"/>
    <d v="2015-07-24T00:00:00"/>
    <x v="0"/>
    <n v="10"/>
    <s v="JUANA PATRICIA PICHARDO HERNÁNDEZ"/>
    <s v="Calle: NIÑO PERDIDO_x000a_Número Exterior: 39_x000a_Número Interior: BIE_x000a_Colonia: Centro (área 1)_x000a_País: MÉXICO_x000a_Entidad Federativa: DISTRITO FEDERAL_x000a_Delegación o Municipio: CUAUHTEMOC_x000a_Código Postal : 06000"/>
    <s v="pichisternura@gmail.com"/>
    <s v="INFOMEX"/>
    <s v="QUE EL ARCHIVO GENERAL DE LA NACION ME PROPORCIONE EL CONTENIDO DEL INFORME DE GOBIERNO DE 1848 EN EL QUE SE INFRMA A LA NACION LA PERDIDA DE LOS TERRITORIOS DEL NORTE, AHORA ESTADOS UNIDOS DE AMERICA."/>
    <m/>
    <x v="1"/>
    <m/>
    <d v="2015-07-14T00:00:00"/>
    <s v="UE/288/2015 DE 2015 DE 14 DE JULIO DE 2015"/>
    <s v="DG/DAHC/371/2015 DE 20 DE JULIO DE 2015"/>
    <s v="ENTREGA DE INFORMACIÓN EN MEDIO ELECTRÓNICO"/>
    <s v="SOLICITUD ELECTRONICA"/>
    <s v="N/A"/>
    <s v="N/A"/>
    <m/>
  </r>
  <r>
    <n v="356"/>
    <n v="-1"/>
    <n v="0"/>
    <s v="0495000035615"/>
    <x v="6"/>
    <d v="2015-07-13T00:00:00"/>
    <m/>
    <d v="2015-08-24T00:00:00"/>
    <d v="2015-08-04T00:00:00"/>
    <x v="0"/>
    <n v="17"/>
    <s v="ISRAEL CHONG HERNANDEZ"/>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Archivo General de la Nación, solicitud de información oficios de respuesta, por parte del archivo sobre validación del Catálogo disposición documental (CADIDO) periodo 2014 y 2015 correspondiente a los sujetos obligados que pertenezcan al COTECAEF del sector Educativo. -Asi mismo relación de sujetos obligados, con validación del CADIDO en el periodo 2014 y 2015 y relación de sujetos obligadosque no tienen validación del CADIDO."/>
    <m/>
    <x v="4"/>
    <m/>
    <d v="2015-07-14T00:00:00"/>
    <s v="UE/289/2015 DE 14 DE JULIO DE 2015"/>
    <s v="DG/DSNA/0778/2015 DE 28 DE JULIO DE 2015"/>
    <s v="ENTREGA DE INFORMACIÓN EN MEDIO ELECTRÓNICO"/>
    <s v="SOLICITUD ELECTRONICA"/>
    <s v="N/A"/>
    <s v="N/A"/>
    <m/>
  </r>
  <r>
    <n v="357"/>
    <n v="-1"/>
    <n v="0"/>
    <s v="0495000035715"/>
    <x v="6"/>
    <d v="2015-07-14T00:00:00"/>
    <m/>
    <d v="2015-08-25T00:00:00"/>
    <d v="2015-08-04T00:00:00"/>
    <x v="0"/>
    <n v="16"/>
    <s v="LAURA FLORES RIVERA "/>
    <s v="Calle: SANTIAGO AHUIZOTLA_x000a_Número Exterior: 40_x000a_Número Interior: _x000a_Colonia: Ahuizotla (santiago Ahuizotla)_x000a_País: MÉXICO_x000a_Entidad Federativa: MÉXICO_x000a_Delegación o Municipio: NAUCALPAN DE JUAREZ_x000a_Código Postal : 53378_x000a_ "/>
    <s v="laufloresr250@gmail.com"/>
    <s v="INFOMEX"/>
    <s v="quisiera obtener el PADA Plan Anual de Desarrollo Archivístico del Archivo General de la Nación y también si cuentan con algún curso para su elaboración o en su caso alguna dependencia los imparte"/>
    <m/>
    <x v="8"/>
    <m/>
    <d v="2015-07-14T00:00:00"/>
    <s v="UE/290/2015 DE 14 DE JULIO DE 2015                       ___________________________ UE/291/2015 DE 14 DE JULIO DE 2015"/>
    <s v="DAHC/DRNA/027/2015 DE 21 DE JULIO DE 2015 _____________________"/>
    <s v="ENTREGA DE INFORMACIÓN EN MEDIO ELECTRÓNICO"/>
    <s v="SOLICITUD ELECTRONICA"/>
    <s v="N/A"/>
    <s v="N/A"/>
    <m/>
  </r>
  <r>
    <n v="358"/>
    <n v="-1"/>
    <n v="0"/>
    <s v="0495000035815"/>
    <x v="6"/>
    <d v="2015-07-14T00:00:00"/>
    <m/>
    <d v="2015-08-25T00:00:00"/>
    <d v="2015-07-17T00:00:00"/>
    <x v="0"/>
    <n v="4"/>
    <s v="LAURA FLORES RIVERA "/>
    <s v="Calle: SANTIAGO AHUIZOTLA_x000a_Número Exterior: 40_x000a_Número Interior: _x000a_Colonia: Ahuizotla (santiago Ahuizotla)_x000a_País: MÉXICO_x000a_Entidad Federativa: MÉXICO_x000a_Delegación o Municipio: NAUCALPAN DE JUAREZ_x000a_Código Postal : 53378_x000a_ "/>
    <s v="laufloresr250@gmail.com"/>
    <s v="INFOMEX"/>
    <s v="me comentó un colega que el Archivo tiene un departamento o subdirección de inspección y me interesa saber en que consiste, si existe un calendario (podrían adjuntarlo) o si las dependencia los solicitan, si es para todos los sectores si se dictamina o solo es para recomendaciones etc."/>
    <m/>
    <x v="0"/>
    <m/>
    <d v="2015-07-14T00:00:00"/>
    <s v="UE/R/364/2015 DE 16 DE JULIO DE 2015"/>
    <s v="N/A"/>
    <s v="ENTREGA DE INFORMACIÓN EN MEDIO ELECTRÓNICO"/>
    <s v="SOLICITUD ELECTRONICA"/>
    <s v="N/A"/>
    <s v="N/A"/>
    <m/>
  </r>
  <r>
    <n v="359"/>
    <n v="-1"/>
    <n v="0"/>
    <s v="0495000035915"/>
    <x v="6"/>
    <d v="2015-07-15T00:00:00"/>
    <m/>
    <d v="2015-08-26T00:00:00"/>
    <d v="2015-07-24T00:00:00"/>
    <x v="0"/>
    <n v="8"/>
    <s v="PATRICIA HERNÁNDEZ "/>
    <s v="Calle: CORDILLERA BLANCA_x000a_Número Exterior: 9908_x000a_Número Interior: R_x000a_Colonia: Cordilleras I, II y III_x000a_País: MÉXICO_x000a_Entidad Federativa: CHIHUAHUA_x000a_Delegación o Municipio: CHIHUAHUA_x000a_Código Postal : 31124"/>
    <m/>
    <s v="INFOMEX"/>
    <s v="SOLICITO LOS CENSOS GUIA QUE HAN ENVIADO AL AGN LAS DEPENDENCIAS Y ENTIDADES DE LA ADMINISTRACIÓN PÚBLICA ESTATAL DE CHIHUAHUA, ASÍ COMO DE LAS ADMINISTRACIONES PÚBLICAS MUNICIPALES UBICADAS EN EL ESTADO DE CHIHUAHUA"/>
    <m/>
    <x v="9"/>
    <m/>
    <d v="2015-07-20T00:00:00"/>
    <s v="UE/298/2015 DE 21 DE JULIO DE 2015"/>
    <s v="DAHC/DRNA/029/2015 DE 21 DE JULIO DE 2015"/>
    <s v="ENTREGA DE INFORMACIÓN EN MEDIO ELECTRÓNICO"/>
    <s v="SOLICITUD ELECTRONICA"/>
    <s v="N/A"/>
    <s v="N/A"/>
    <m/>
  </r>
  <r>
    <n v="360"/>
    <n v="-1"/>
    <n v="0"/>
    <s v="0495000036015"/>
    <x v="6"/>
    <d v="2015-07-15T00:00:00"/>
    <m/>
    <d v="2015-08-26T00:00:00"/>
    <d v="2015-08-26T00:00:00"/>
    <x v="0"/>
    <n v="31"/>
    <s v="DAVID TAMAYO ESPINOSA"/>
    <s v="Calle: RIO NAZAS_x000a_Número Exterior: 207_x000a_Número Interior: 8_x000a_Colonia: Cuauhtémoc_x000a_País: MÉXICO_x000a_Entidad Federativa: DISTRITO FEDERAL_x000a_Delegación o Municipio: CUAUHTEMOC_x000a_Código Postal : 06500_x000a_Teléfono: 044-55-10-45-85-75"/>
    <s v="tamayo.d@gmail.com"/>
    <s v="INFOMEX"/>
    <s v="Solicito la version publica de las siguientes asociaciones civiles que se encuentran en la Galeria 1 del AGN: 1. Asociación Nacional Cívica Femenina (ANCIFEM) 2. Movimiento Familiar Cristiano (MFC) 3. Consejo Coordinador Empresarial (CCE) 4. Desarrollo Humano Integral, A.C. (DHIAC) 5. Union Social de Empresarios Mexicanos (USEM) 6. Comite Coordinador Permanente de la Ciudadania Poblana 7. Comite Nacional Coordinador de la Iniciativa Privada 8. Cruzada Regional Anticomunista (CRAC, Monterrey, NL) 9. Frente Universitario Anticomunista (FUA, Puebla, Pue) 10. Cruzada de Reconstrucción Nacional (CREN) 11. Union Neoleonesa de Padres de Familia (UNLPF) 12. Fusion Civica de Organizaciones Productivas de Oaxaca (FUCOPO) 13. Club de Leones (Ciudad de Mexico, Morelia, Monterrey, Puebla y Oaxaca) 14. Club Rotario (Ciudad de México, Morelia, Monterrey y Oaxaca) 15. Cámara Junior Internacional 16. Comité Cívico Oaxaqueño"/>
    <m/>
    <x v="1"/>
    <m/>
    <d v="2015-07-16T00:00:00"/>
    <s v="UE/294/2015 DE 16 DE JULIO DE 2015"/>
    <s v="DG/DAHC/425/2015 DE 10 DE AGOSTO DE 2015"/>
    <s v="ENTREGA DE INFORMACIÓN EN MEDIO ELECTRÓNICO"/>
    <s v="SOLICITUD ELECTRONICA"/>
    <s v="N/A"/>
    <s v="N/A"/>
    <m/>
  </r>
  <r>
    <n v="361"/>
    <n v="-1"/>
    <n v="0"/>
    <s v="0495000036115"/>
    <x v="6"/>
    <d v="2015-07-16T00:00:00"/>
    <m/>
    <d v="2015-08-27T00:00:00"/>
    <d v="2015-07-21T00:00:00"/>
    <x v="0"/>
    <n v="4"/>
    <s v="ALEJANDRA MEDINA DIAZ"/>
    <s v="Calle: ORIENTE 160_x000a_Número Exterior: 238_x000a_Número Interior: _x000a_Colonia: Moctezuma 2a Sección_x000a_País: MÉXICO_x000a_Entidad Federativa: DISTRITO FEDERAL_x000a_Delegación o Municipio: VENUSTIANO CARRANZA_x000a_Código Postal : 15530"/>
    <s v="amd_311089@hotmail.com"/>
    <s v="INFOMEX"/>
    <s v="saber si existe algun tipo de testamento en alguna notaria a nombre del Sr. Ignacion Medina San Vicente y de existir dicho testamento solicito se me informe en que notaria se encuentra y se me proporcione copia simple de el mismo testamento"/>
    <m/>
    <x v="0"/>
    <m/>
    <d v="2015-07-16T00:00:00"/>
    <s v="UE/R/367/2015 DE 20 DE JULIO DE 2015"/>
    <s v="N/A"/>
    <s v="ENTREGA DE INFORMACIÓN EN MEDIO ELECTRÓNICO"/>
    <s v="SOLICITUD ELECTRONICA"/>
    <s v="N/A"/>
    <s v="N/A"/>
    <m/>
  </r>
  <r>
    <n v="362"/>
    <n v="-1"/>
    <n v="0"/>
    <s v="0495000036215"/>
    <x v="6"/>
    <d v="2015-07-16T00:00:00"/>
    <m/>
    <d v="2015-08-27T00:00:00"/>
    <d v="2015-08-04T00:00:00"/>
    <x v="0"/>
    <n v="14"/>
    <s v="HARLEY QUINN DE JOKER "/>
    <s v="Calle: ARKAHAM_x000a_Número Exterior: 120_x000a_Número Interior: _x000a_Colonia: _x000a_País: ESTADOS UNIDOS_x000a_Entidad Federativa: CITY_x000a_Delegación o Municipio: GOTHICA_x000a_Código Postal : 15400"/>
    <s v="harleyandjoker@outlook.com"/>
    <s v="INFOMEX"/>
    <s v="Tratamiento que se realiza a las fotografías desde mobiliario, instalaciones, temperaturas. Que normatividad la ampara y que tecnicas se llevan a cabo para su conservación y resguardo"/>
    <m/>
    <x v="1"/>
    <m/>
    <d v="2015-07-16T00:00:00"/>
    <s v="UE/295/2015 DE 16 DE JULIO DE 2015"/>
    <s v="DG/DAHC/391/2015 DE 28 DE JULIO DE 2015"/>
    <s v="ENTREGA DE INFORMACIÓN EN MEDIO ELECTRÓNICO"/>
    <s v="SOLICITUD ELECTRONICA"/>
    <s v="N/A"/>
    <s v="N/A"/>
    <m/>
  </r>
  <r>
    <n v="363"/>
    <n v="-1"/>
    <n v="0"/>
    <s v="0495000036315"/>
    <x v="6"/>
    <d v="2015-07-16T00:00:00"/>
    <m/>
    <d v="2015-08-27T00:00:00"/>
    <d v="2015-08-27T00:00:00"/>
    <x v="0"/>
    <n v="31"/>
    <s v="REDES DE INFORMACIÓN Y EDUCACIÓN DEL SIGLO XXI"/>
    <s v="Calle: BUCARELI_x000a_Número Exterior: 8_x000a_Número Interior: _x000a_Colonia: Centro (área 4)_x000a_País: MÉXICO_x000a_Entidad Federativa: DISTRITO FEDERAL_x000a_Delegación o Municipio: CUAUHTEMOC_x000a_Código Postal : 06040_x000a_Teléfono: 5557091313 EXT 5033"/>
    <s v="laisa.salander@gmail.com"/>
    <s v="INFOMEX"/>
    <s v="Copia de las fichas y/o expedientes que se tengan en el AGN sobre el general Rafael Moreno Valle"/>
    <m/>
    <x v="1"/>
    <m/>
    <d v="2015-07-16T00:00:00"/>
    <s v="UE/295/2015 DE 16 DE JULIO DE 2015"/>
    <s v="DG/DAHC/392/2015 DE 28 DE JULIO DE 2015"/>
    <s v="ENTREGA DE INFORMACIÓN EN MEDIO ELECTRÓNICO"/>
    <s v="SOLICITUD ELECTRONICA"/>
    <s v="N/A"/>
    <s v="N/A"/>
    <m/>
  </r>
  <r>
    <n v="364"/>
    <n v="-1"/>
    <n v="0"/>
    <s v="0495000036415"/>
    <x v="6"/>
    <d v="2015-07-16T00:00:00"/>
    <m/>
    <d v="2015-08-27T00:00:00"/>
    <d v="2015-08-27T00:00:00"/>
    <x v="0"/>
    <n v="31"/>
    <s v="REDES DE INFORMACIÓN Y EDUCACIÓN DEL SIGLO XXI"/>
    <s v="Calle: BUCARELI_x000a_Número Exterior: 8_x000a_Número Interior: _x000a_Colonia: Centro (área 4)_x000a_País: MÉXICO_x000a_Entidad Federativa: DISTRITO FEDERAL_x000a_Delegación o Municipio: CUAUHTEMOC_x000a_Código Postal : 06040_x000a_Teléfono: 5557091313 EXT 5033"/>
    <s v="laisa.salander@gmail.com"/>
    <s v="INFOMEX"/>
    <s v="Copia de las fichas y/o expedientes que se tengan en el AGN sobre el Ismael 'El Mayo' Zamabada"/>
    <m/>
    <x v="1"/>
    <m/>
    <d v="2015-07-16T00:00:00"/>
    <s v="UE/296/2015 DE 16 DE JULIO DE 2015"/>
    <s v="DG/DAHC/393/2015 DE 28 DE JULIO DE 2015"/>
    <s v="ENTREGA DE INFORMACIÓN EN MEDIO ELECTRÓNICO"/>
    <s v="SOLICITUD ELECTRONICA"/>
    <s v="N/A"/>
    <s v="N/A"/>
    <m/>
  </r>
  <r>
    <n v="365"/>
    <n v="-1"/>
    <n v="0"/>
    <s v="0495000036515"/>
    <x v="6"/>
    <d v="2015-07-17T00:00:00"/>
    <m/>
    <d v="2015-08-28T00:00:00"/>
    <d v="2015-07-21T00:00:00"/>
    <x v="0"/>
    <n v="3"/>
    <s v="IVAN CABRERA "/>
    <s v="Calle: MATLALCIHUATZIN_x000a_Número Exterior: 7_x000a_Número Interior: 12 B_x000a_Colonia: Rey Neza_x000a_País: MÉXICO_x000a_Entidad Federativa: MÉXICO_x000a_Delegación o Municipio: NEZAHUALCOYOTL_x000a_Código Postal : 57809_x000a_Teléfono: 5554410452"/>
    <s v="ivan.cabrera@publimetro.com.mx"/>
    <s v="INFOMEX"/>
    <s v="Los planos del Centro Federal de Readaptación Social (CEFERESO) no. 1 Altiplano, el número de sensores, equipo de seguridad, puertas electrónicas o manuales, cámaras de seguridad, micrófonos y todo lo referente a la estructura del penal"/>
    <m/>
    <x v="0"/>
    <m/>
    <d v="2015-07-20T00:00:00"/>
    <s v="UE/R/368/2015 DE 20 DE JULIO DE 2015"/>
    <s v="N/A"/>
    <s v="ENTREGA DE INFORMACIÓN EN MEDIO ELECTRÓNICO"/>
    <s v="SOLICITUD ELECTRONICA"/>
    <s v="N/A"/>
    <s v="N/A"/>
    <m/>
  </r>
  <r>
    <n v="366"/>
    <n v="-1"/>
    <n v="0"/>
    <s v="0495000036615"/>
    <x v="6"/>
    <d v="2015-07-17T00:00:00"/>
    <m/>
    <d v="2015-08-14T00:00:00"/>
    <d v="2015-07-21T00:00:00"/>
    <x v="0"/>
    <n v="3"/>
    <s v="CHRISTOPHER ALEJANDRO MEATINEZ RIOS"/>
    <s v="Calle: AGUSACALIENTES_x000a_Número Exterior: 11_x000a_Número Interior: _x000a_Colonia: Lomas de San Miguel_x000a_País: MÉXICO_x000a_Entidad Federativa: JALISCO_x000a_Delegación o Municipio: TLAQUEPAQUE_x000a_Código Postal : 45589_x000a_Teléfono: 3336597171"/>
    <s v="angel45560@gmail.com"/>
    <s v="INFOMEX"/>
    <s v="quiero saber que dependencia tiene mi cedula de identidad, en mi secundaria me hicieron el tramite pero nunca me la entregaron"/>
    <m/>
    <x v="0"/>
    <m/>
    <d v="2015-07-20T00:00:00"/>
    <s v="UE/R/369/2015 DE 20 DE JULIO DE 2015"/>
    <s v="N/A"/>
    <s v="ENTREGA DE INFORMACIÓN EN MEDIO ELECTRÓNICO"/>
    <s v="SOLICITUD ELECTRONICA"/>
    <s v="N/A"/>
    <s v="N/A"/>
    <m/>
  </r>
  <r>
    <n v="367"/>
    <n v="-1"/>
    <n v="0"/>
    <s v="0495000036715"/>
    <x v="7"/>
    <d v="2015-08-03T00:00:00"/>
    <m/>
    <d v="2015-08-31T00:00:00"/>
    <d v="2015-08-31T00:00:00"/>
    <x v="0"/>
    <n v="21"/>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Octavio Alberola Suriñach encontrado en el archivo de la Dirección Federal de Seguridad."/>
    <m/>
    <x v="1"/>
    <m/>
    <d v="2015-07-21T00:00:00"/>
    <s v="UE/299/2015 DE 21 DE JULIO DE 2015"/>
    <s v="DG/DAHC/410/2015 DE 04 DE AGOSTO DE 2015"/>
    <s v="ENTREGA DE INFORMACIÓN EN MEDIO ELECTRÓNICO"/>
    <s v="SOLICITUD ELECTRONICA"/>
    <s v="N/A"/>
    <s v="N/A"/>
    <m/>
  </r>
  <r>
    <n v="368"/>
    <n v="-1"/>
    <n v="0"/>
    <s v="0495000036815"/>
    <x v="7"/>
    <d v="2015-08-03T00:00:00"/>
    <m/>
    <d v="2015-08-31T00:00:00"/>
    <d v="2015-08-31T00:00:00"/>
    <x v="0"/>
    <n v="21"/>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Jacinto Huitrón Chavero localizado en el archivo de la Dirección Federal de Seguridad"/>
    <m/>
    <x v="1"/>
    <m/>
    <d v="2015-07-21T00:00:00"/>
    <s v="UE/300/2015 DE 21 DE JULIO DE 2015"/>
    <s v="DG/DAHC/424/2015 DE 10 DE AGOSTO DE 2015"/>
    <s v="ENTREGA DE INFORMACIÓN EN MEDIO ELECTRÓNICO"/>
    <s v="SOLICITUD ELECTRONICA"/>
    <s v="N/A"/>
    <s v="N/A"/>
    <m/>
  </r>
  <r>
    <n v="369"/>
    <n v="-1"/>
    <n v="0"/>
    <s v="0495000036915"/>
    <x v="7"/>
    <d v="2015-08-03T00:00:00"/>
    <m/>
    <d v="2015-08-31T00:00:00"/>
    <d v="2015-07-28T00:00:00"/>
    <x v="0"/>
    <n v="-5"/>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EFRÉN CASTREJÓN MARÍN lacalizada en el archivo de la Dirección Federal de Seguridad"/>
    <m/>
    <x v="1"/>
    <m/>
    <d v="2015-07-21T00:00:00"/>
    <s v="UE/301/2015 DE 21 DE JULIO DE 2015"/>
    <s v="DG/DAHC/383/2015 DE 24 DE JULIO DE 2015"/>
    <s v="ENTREGA DE INFORMACIÓN EN MEDIO ELECTRÓNICO"/>
    <s v="SOLICITUD ELECTRONICA"/>
    <s v="N/A"/>
    <s v="N/A"/>
    <m/>
  </r>
  <r>
    <n v="370"/>
    <n v="-1"/>
    <n v="0"/>
    <s v="0495000037015"/>
    <x v="7"/>
    <d v="2015-08-03T00:00:00"/>
    <m/>
    <d v="2015-08-31T00:00:00"/>
    <d v="2015-08-27T00:00:00"/>
    <x v="0"/>
    <n v="19"/>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RODOLFO AGUIRRE ROBLES localizada en el archivo de la Dirección Federal de Seguridad"/>
    <m/>
    <x v="1"/>
    <m/>
    <d v="2015-07-21T00:00:00"/>
    <s v="UE/302/2015 DE 21 DE JULIO DE 2015"/>
    <s v="DG/DAHC/449/2015 DE 21 DE AGOSTO DE 2015"/>
    <s v="ENTREGA DE INFORMACIÓN EN MEDIO ELECTRÓNICO"/>
    <s v="SOLICITUD ELECTRONICA"/>
    <s v="N/A"/>
    <s v="N/A"/>
    <m/>
  </r>
  <r>
    <n v="371"/>
    <n v="-1"/>
    <n v="0"/>
    <s v="0495000037115"/>
    <x v="7"/>
    <d v="2015-08-03T00:00:00"/>
    <m/>
    <d v="2015-08-31T00:00:00"/>
    <d v="2015-07-28T00:00:00"/>
    <x v="0"/>
    <n v="-5"/>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MARCOS ALCÓN SELMA, localizada en el archivo de la Dirección Federal de Seguridad"/>
    <m/>
    <x v="1"/>
    <m/>
    <d v="2015-07-21T00:00:00"/>
    <s v="UE/303/2015 DE 21 DE JULIO DE 2015"/>
    <s v="DG/DAHC/384/2015 DE 24 DE JULIO DE 2015"/>
    <s v="ENTREGA DE INFORMACIÓN EN MEDIO ELECTRÓNICO"/>
    <s v="SOLICITUD ELECTRONICA"/>
    <s v="N/A"/>
    <s v="N/A"/>
    <m/>
  </r>
  <r>
    <n v="372"/>
    <n v="-1"/>
    <n v="0"/>
    <s v="0495000037215"/>
    <x v="7"/>
    <d v="2015-08-03T00:00:00"/>
    <m/>
    <d v="2015-08-31T00:00:00"/>
    <d v="2015-07-28T00:00:00"/>
    <x v="0"/>
    <n v="-5"/>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Gabriel Feitas Rouco localizada en el archivo de la Dirección Federal de Seguridad"/>
    <m/>
    <x v="1"/>
    <m/>
    <d v="2015-07-21T00:00:00"/>
    <s v="UE/304/2015 DE 21 DE JULIO DE 2015"/>
    <s v="DG/DAHC/385/2015 DE 24 DE JULIO DE 2015"/>
    <s v="ENTREGA DE INFORMACIÓN EN MEDIO ELECTRÓNICO"/>
    <s v="SOLICITUD ELECTRONICA"/>
    <s v="N/A"/>
    <s v="N/A"/>
    <m/>
  </r>
  <r>
    <n v="373"/>
    <n v="-1"/>
    <n v="0"/>
    <s v="0495000037315"/>
    <x v="7"/>
    <d v="2015-08-03T00:00:00"/>
    <m/>
    <d v="2015-08-31T00:00:00"/>
    <d v="2015-08-31T00:00:00"/>
    <x v="0"/>
    <n v="21"/>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Víctor Daniel García-Colín Olvera localizada en el archivo de la Dirección Federal de Seguridad"/>
    <m/>
    <x v="1"/>
    <m/>
    <d v="2015-07-21T00:00:00"/>
    <s v="UE/305/2015 DE 21 DE JULIO DE 2015"/>
    <s v="DG/DAHC/412/2015 DE 04 DE AGOSTO DE 2015"/>
    <m/>
    <s v="SOLICITUD ELECTRONICA"/>
    <s v="N/A"/>
    <s v="N/A"/>
    <m/>
  </r>
  <r>
    <n v="374"/>
    <n v="-1"/>
    <n v="0"/>
    <s v="0495000037415"/>
    <x v="7"/>
    <d v="2015-08-03T00:00:00"/>
    <m/>
    <d v="2015-08-31T00:00:00"/>
    <d v="2015-07-28T00:00:00"/>
    <x v="0"/>
    <n v="-5"/>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Ricardo Mestre Ventura localizada en el archivo de la Dirección Federal de Seguridad"/>
    <m/>
    <x v="1"/>
    <m/>
    <d v="2015-07-21T00:00:00"/>
    <s v="UE/306/2015 DE 21 DE JULIO DE 2015"/>
    <s v="DG/DAHC/386/2015 DE 24 DE JULIO DE 2015"/>
    <s v="ENTREGA DE INFORMACIÓN EN MEDIO ELECTRÓNICO"/>
    <s v="SOLICITUD ELECTRONICA"/>
    <s v="N/A"/>
    <s v="N/A"/>
    <m/>
  </r>
  <r>
    <n v="375"/>
    <n v="-1"/>
    <n v="0"/>
    <s v="0495000037515"/>
    <x v="7"/>
    <d v="2015-08-03T00:00:00"/>
    <m/>
    <d v="2015-08-31T00:00:00"/>
    <d v="2015-07-28T00:00:00"/>
    <x v="0"/>
    <n v="-5"/>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Floreal Ocaña Sánchez localizada en el archivo de la Dirección Federal de Seguridad"/>
    <m/>
    <x v="1"/>
    <m/>
    <d v="2015-07-21T00:00:00"/>
    <s v="UE/307/2015 DE 21 DE JULIO DE 2015"/>
    <s v="DG/DAHC/387/2015 DE 24 DE JULIO DE 2015"/>
    <s v="ENTREGA DE INFORMACIÓN EN MEDIO ELECTRÓNICO"/>
    <s v="SOLICITUD ELECTRONICA"/>
    <s v="N/A"/>
    <s v="N/A"/>
    <m/>
  </r>
  <r>
    <n v="376"/>
    <n v="-1"/>
    <n v="0"/>
    <s v="0495000037615"/>
    <x v="7"/>
    <d v="2015-08-03T00:00:00"/>
    <m/>
    <d v="2015-08-31T00:00:00"/>
    <d v="2015-07-28T00:00:00"/>
    <x v="0"/>
    <n v="-5"/>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Omar Cortés localizada en el archivo de la Dirección Federal de Seguridad"/>
    <m/>
    <x v="1"/>
    <m/>
    <d v="2015-07-21T00:00:00"/>
    <s v="UE/308/2015 DE 21 DE JULIO DE 2015"/>
    <s v="DG/DAHC/388/2015 DE 24 DE JULIO DE 2015"/>
    <s v="ENTREGA DE INFORMACIÓN EN MEDIO ELECTRÓNICO"/>
    <s v="SOLICITUD ELECTRONICA"/>
    <s v="N/A"/>
    <s v="N/A"/>
    <m/>
  </r>
  <r>
    <n v="377"/>
    <n v="-1"/>
    <n v="0"/>
    <s v="0495000037715"/>
    <x v="7"/>
    <d v="2015-08-03T00:00:00"/>
    <m/>
    <d v="2015-08-31T00:00:00"/>
    <d v="2015-08-27T00:00:00"/>
    <x v="0"/>
    <n v="19"/>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Felipe Quintas localizada en el archivo de la Dirección Federal de Seguridad"/>
    <m/>
    <x v="1"/>
    <m/>
    <d v="2015-07-21T00:00:00"/>
    <s v="UE/309/2015 DE 21 DE JULIO DE 2015"/>
    <s v="DG/DAHC/450/2015 DE 21 DE AGOSTO DE 2015"/>
    <s v="ENTREGA DE INFORMACIÓN EN MEDIO ELECTRÓNICO"/>
    <s v="SOLICITUD ELECTRONICA"/>
    <s v="N/A"/>
    <s v="N/A"/>
    <m/>
  </r>
  <r>
    <n v="378"/>
    <n v="-1"/>
    <n v="0"/>
    <s v="0495000037815"/>
    <x v="7"/>
    <d v="2015-08-03T00:00:00"/>
    <m/>
    <d v="2015-08-31T00:00:00"/>
    <d v="2015-08-27T00:00:00"/>
    <x v="0"/>
    <n v="19"/>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Salvador Vázquez localizada en el archivo de la Dirección Federal de Seguridad"/>
    <m/>
    <x v="1"/>
    <m/>
    <d v="2015-07-21T00:00:00"/>
    <s v="UE/310/2015 DE 21 DE JULIO DE 2015"/>
    <s v="DG/DAHC/451/2015 DE 21 DE AGOSTO DE 2015"/>
    <s v="ENTREGA DE INFORMACIÓN EN MEDIO ELECTRÓNICO"/>
    <s v="SOLICITUD ELECTRONICA"/>
    <s v="N/A"/>
    <s v="N/A"/>
    <m/>
  </r>
  <r>
    <n v="379"/>
    <n v="-1"/>
    <n v="0"/>
    <s v="0495000037915"/>
    <x v="7"/>
    <d v="2015-08-03T00:00:00"/>
    <m/>
    <d v="2015-08-31T00:00:00"/>
    <d v="2015-08-31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os los documentos y todas las fotografías que integren el expediente (en su modalidad de versión pública) de la organización Euskadi Ta Askatasuna (ETA) de 1982 a 1985 de los fondos de la DFS e IPS de Galería No. 1, y toda la información y todas las fotografías que obren en el acervo de la extinta DGISEN de 1985 a 1988."/>
    <m/>
    <x v="1"/>
    <m/>
    <d v="2015-07-21T00:00:00"/>
    <s v="UE/316/2015 DE 21 DE JULIO DE 2015"/>
    <s v="DG/DAHC/429/2015 DE 11 DE AGOSTO DE 2015"/>
    <s v="ENTREGA DE INFORMACIÓN EN MEDIO ELECTRÓNICO"/>
    <s v="SOLICITUD ELECTRONICA"/>
    <s v="N/A"/>
    <s v="N/A"/>
    <m/>
  </r>
  <r>
    <n v="380"/>
    <n v="-1"/>
    <n v="0"/>
    <s v="0495000038015"/>
    <x v="7"/>
    <d v="2015-08-03T00:00:00"/>
    <m/>
    <d v="2015-08-17T00:00:00"/>
    <d v="2015-07-24T00:00:00"/>
    <x v="0"/>
    <n v="-7"/>
    <s v="LILIAN LOYO ALONSO"/>
    <s v="Calle: AV. JUAN ALDAMA_x000a_Número Exterior: 9_x000a_Número Interior: _x000a_Colonia: Coscomatepec de Bravo_x000a_País: MÉXICO_x000a_Entidad Federativa: VERACRUZ_x000a_Delegación o Municipio: COSCOMATEPEC_x000a_Código Postal : 94140_x000a_Teléfono: 2717114811"/>
    <s v="lilian_loyo@hotmail.com"/>
    <s v="INFOMEX"/>
    <s v="Solicito 2 copias certificadas de mi acta de nacimiento, la cual se hubica en la Delegacion Venistiano Carranza en el Distrito Federal"/>
    <m/>
    <x v="0"/>
    <m/>
    <d v="2015-07-21T00:00:00"/>
    <s v="N/A"/>
    <s v="UE/R/376/2015 DE 24 DE JULIO DE 2015"/>
    <s v="ENTREGA DE INFORMACIÓN EN MEDIO ELECTRÓNICO"/>
    <s v="SOLICITUD ELECTRONICA"/>
    <s v="N/A"/>
    <s v="N/A"/>
    <m/>
  </r>
  <r>
    <n v="381"/>
    <n v="-1"/>
    <n v="0"/>
    <s v="0495000038115"/>
    <x v="7"/>
    <d v="2015-08-03T00:00:00"/>
    <m/>
    <d v="2015-08-31T00:00:00"/>
    <d v="2015-08-31T00:00:00"/>
    <x v="0"/>
    <n v="21"/>
    <s v="KATHERINE BLISS"/>
    <s v="Calle: SPRINGBROOK STREET_x000a_Número Exterior: 3615_x000a_Número Interior: _x000a_Colonia: _x000a_País: ESTADOS UNIDOS_x000a_Entidad Federativa: TEXAS_x000a_Delegación o Municipio: DALLAS_x000a_Código Postal : 75205_x000a_Teléfono: +1(202)746-7911"/>
    <s v="blisskatherine227@gmail.com"/>
    <s v="INFOMEX"/>
    <s v="Solicito la informacion publica sobre una norteamericana del nombre Lini VRIES STOUMEN."/>
    <m/>
    <x v="1"/>
    <m/>
    <d v="2015-07-24T00:00:00"/>
    <s v="UE/318/2015 DE 24 DE JULIO DE 2015"/>
    <s v="DG/DAHC/415/2015 DE 04 DE AGOSTO DE 2015"/>
    <s v="ENTREGA DE INFORMACIÓN EN MEDIO ELECTRÓNICO"/>
    <s v="SOLICITUD ELECTRONICA"/>
    <s v="N/A"/>
    <s v="N/A"/>
    <m/>
  </r>
  <r>
    <n v="382"/>
    <n v="-1"/>
    <n v="0"/>
    <s v="0495000038215"/>
    <x v="7"/>
    <d v="2015-08-03T00:00:00"/>
    <m/>
    <d v="2015-08-31T00:00:00"/>
    <d v="2015-08-27T00:00:00"/>
    <x v="0"/>
    <n v="19"/>
    <s v="JUAN CARLOS FERRA GARCÍA "/>
    <s v="Calle: MAYORDOMO_x000a_Número Exterior: 35_x000a_Número Interior: _x000a_Colonia: Residencial Villa Coapa_x000a_País: MÉXICO_x000a_Entidad Federativa: DISTRITO FEDERAL_x000a_Delegación o Municipio: TLALPAN_x000a_Código Postal : 14390_x000a_Teléfono: 5556736399"/>
    <s v="molomaravilla@hotmail.com"/>
    <s v="INFOMEX"/>
    <s v="Versión Pública del perfil de Joaquín Guzmán Loera, también conocido como Joaquín &quot;El Chapo&quot; Guzmán realizado por la Dirección Federal de Seguridad (DFS)"/>
    <m/>
    <x v="1"/>
    <m/>
    <d v="2015-07-24T00:00:00"/>
    <s v="UE/319/2015 DE 24 DE JULIO DE 2015"/>
    <s v="DG/DAHC/409/2015 DE 04 DE AGOSTO DE 2015"/>
    <s v="ENTREGA DE INFORMACIÓN EN MEDIO ELECTRÓNICO"/>
    <s v="SOLICITUD ELECTRONICA"/>
    <s v="N/A"/>
    <s v="N/A"/>
    <m/>
  </r>
  <r>
    <n v="383"/>
    <n v="-1"/>
    <n v="0"/>
    <s v="0495000038315"/>
    <x v="7"/>
    <d v="2015-08-03T00:00:00"/>
    <m/>
    <d v="2015-08-17T00:00:00"/>
    <d v="2015-07-28T00:00:00"/>
    <x v="0"/>
    <n v="-5"/>
    <s v="SERGIO URIEL LUNA GARDUÑO"/>
    <s v="Calle: CDA VENUSTIANO CARRANZA_x000a_Número Exterior: 27_x000a_Número Interior: _x000a_Colonia: San Miguel Xochimanga_x000a_País: MÉXICO_x000a_Entidad Federativa: MÉXICO_x000a_Delegación o Municipio: ATIZAPAN DE ZARAGOZA_x000a_Código Postal : 52927_x000a_Teléfono: 5553705549"/>
    <s v="loboprm@gmail.com"/>
    <s v="INFOMEX"/>
    <s v="Solicitud de historial laboral"/>
    <m/>
    <x v="0"/>
    <m/>
    <d v="2015-07-24T00:00:00"/>
    <s v="UE/R/377/2015 DE 24 DE JULIO DE 2015"/>
    <s v="N/A"/>
    <s v="REQUERIMIENTO DE INFORMACIÓN ADICIONAL"/>
    <s v="SOLICITUD ELECTRONICA"/>
    <s v="N/A"/>
    <s v="N/A"/>
    <m/>
  </r>
  <r>
    <n v="384"/>
    <n v="-1"/>
    <n v="0"/>
    <s v="0495000038415"/>
    <x v="7"/>
    <d v="2015-08-03T00:00:00"/>
    <m/>
    <d v="2015-08-31T00:00:00"/>
    <d v="2015-08-04T00:00:00"/>
    <x v="0"/>
    <n v="2"/>
    <s v="DANIEL TAPIA HERNÁNDEZ"/>
    <s v="Calle: INOCENCIO ARREOLA_x000a_Número Exterior: 131_x000a_Número Interior: _x000a_Colonia: Santa Martha Acatitla Sur_x000a_País: MÉXICO_x000a_Entidad Federativa: DISTRITO FEDERAL_x000a_Delegación o Municipio: IZTAPALAPA_x000a_Código Postal : 09530_x000a_Teléfono: 5536710476"/>
    <s v="barcelona_taps@hotmail.com"/>
    <s v="INFOMEX"/>
    <s v="¿Quiero conocer la exposición de motivos y/o el dictamen del artículo 3007 del código civil para el Distrito y Territorios Federales en materia común, y para toda la República en materia federal, publicado en el Diario Oficial de la Federación los días veintiséis de mayo, catorce de julio, tres y treinta y uno de agosto de mil novecientos veintiocho?, Cuyo contenido es el siguiente: &quot;LIBRO CUARTO. DE LAS OBLIGACIONES TÍTULO SEGUNDO. DEL REGISTRO PÚBLICO. CAPITULO II. De los títulos sujetos a registro y de los efectos legales del registro ARTÍCULO 3,007.- No obstante lo dispuesto en el artículo anterior, los actos o contratos que se otorguen o celebren por personas que en el registro, aparezcan con derecho para ello, no se invalidará, en cuanto a tercero de buena fe, una vez inscritos, aunque después se anule o resuelva el derecho del otorgante en virtud de título anterior no inscrito o de causas que no resulten claramente del mismo registro. Lo dispuesto en este artículo no se aplicará a los contratos gratuitos, ni a actos o contratos que se ejecuten u otorguen violando una ley prohibitiva o de interés público.&quot;"/>
    <m/>
    <x v="1"/>
    <m/>
    <d v="2015-07-27T00:00:00"/>
    <s v="UE/327/2015 DE 27 DE JULIO DE 2015"/>
    <s v="DG/DAHC/400/2015 DE 30 DE JULIO DE 2015"/>
    <s v="ENTREGA DE INFORMACIÓN EN MEDIO ELECTRÓNICO"/>
    <s v="SOLICITUD ELECTRONICA"/>
    <s v="N/A"/>
    <s v="N/A"/>
    <m/>
  </r>
  <r>
    <n v="385"/>
    <n v="-1"/>
    <n v="0"/>
    <s v="0495000038515"/>
    <x v="7"/>
    <d v="2015-08-03T00:00:00"/>
    <m/>
    <d v="2015-08-31T00:00:00"/>
    <d v="2015-08-04T00:00:00"/>
    <x v="0"/>
    <n v="2"/>
    <s v="DANIEL TAPIA HERNÁNDEZ"/>
    <s v="Calle: INOCENCIO ARREOLA_x000a_Número Exterior: 131_x000a_Número Interior: _x000a_Colonia: Santa Martha Acatitla Sur_x000a_País: MÉXICO_x000a_Entidad Federativa: DISTRITO FEDERAL_x000a_Delegación o Municipio: IZTAPALAPA_x000a_Código Postal : 09530_x000a_Teléfono: 5536710476"/>
    <s v="barcelona_taps@hotmail.com"/>
    <s v="INFOMEX"/>
    <s v="¿Quiero conocer la exposición de motivos o el dictamen del proyecto del código civil para el Distrito y Territorios Federales en materia común, y para toda la República en materia federal, publicado en el Diario Oficial de la Federación los días veintiséis de mayo, catorce de julio, tres y treinta y uno de agosto de mil novecientos veintiocho?"/>
    <m/>
    <x v="1"/>
    <m/>
    <d v="2015-07-27T00:00:00"/>
    <s v="UE/328/2015 DE 27 DE JULIO DE 2015"/>
    <s v="DG/DAHC/401/2015 DE 30 DE JULIO DE 2015"/>
    <s v="ENTREGA DE INFORMACIÓN EN MEDIO ELECTRÓNICO"/>
    <s v="SOLICITUD ELECTRONICA"/>
    <s v="N/A"/>
    <s v="N/A"/>
    <m/>
  </r>
  <r>
    <n v="386"/>
    <n v="-1"/>
    <n v="0"/>
    <s v="0495000038615"/>
    <x v="7"/>
    <d v="2015-08-03T00:00:00"/>
    <m/>
    <d v="2015-08-31T00:00:00"/>
    <d v="2015-07-28T00:00:00"/>
    <x v="0"/>
    <n v="-5"/>
    <s v="YEMINA GOMEZ"/>
    <s v="Calle: AZTECAS_x000a_Número Exterior: 6_x000a_Número Interior: _x000a_Colonia: Ajusco_x000a_País: MÉXICO_x000a_Entidad Federativa: DISTRITO FEDERAL_x000a_Delegación o Municipio: COYOACAN_x000a_Código Postal : 04300"/>
    <s v="yeminagtovar@hotmail.com"/>
    <s v="INFOMEX"/>
    <s v="QUE PRESUPUESTO SE ASIGNO AL ARCHIVO GENERAL DE LA NACION"/>
    <m/>
    <x v="0"/>
    <m/>
    <d v="2015-07-24T00:00:00"/>
    <s v="UE/R/378/2015 DE 24 DE JULIO DE 2015"/>
    <s v="N/A"/>
    <s v="REQUERIMIENTO DE INFORMACIÓN ADICIONAL"/>
    <s v="SOLICITUD ELECTRONICA"/>
    <s v="N/A"/>
    <s v="N/A"/>
    <m/>
  </r>
  <r>
    <n v="387"/>
    <n v="-1"/>
    <n v="0"/>
    <s v="0495000038715"/>
    <x v="7"/>
    <d v="2015-08-03T00:00:00"/>
    <m/>
    <d v="2015-08-31T00:00:00"/>
    <d v="2015-08-31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Yon de Luisa Saseta Raúl Villarreal Cuevas Luis de Basabe (López Portillo) Iztiar (o Itziar) Plazas Belausteguigoitia Iztiar (o Itziar) Alejandre Cearsolo (de Villareal) José Ramón Alejandre Miguel Castells Arteche Santiago Brouard Pérez Francisco Letamendia Telesforo Menzón"/>
    <m/>
    <x v="1"/>
    <m/>
    <d v="2015-07-24T00:00:00"/>
    <s v="UE/320/2015 DE 24 DE JULIO DE 2015"/>
    <s v="DG/DAHC/430/2015 DE 11 DE AGOSTO DE 2015"/>
    <s v="ENTREGA DE INFORMACIÓN EN MEDIO ELECTRÓNICO"/>
    <s v="SOLICITUD ELECTRONICA"/>
    <s v="N/A"/>
    <s v="N/A"/>
    <m/>
  </r>
  <r>
    <n v="388"/>
    <n v="-1"/>
    <n v="0"/>
    <s v="0495000038815"/>
    <x v="7"/>
    <d v="2015-08-03T00:00:00"/>
    <m/>
    <d v="2015-08-31T00:00:00"/>
    <d v="2015-08-31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Ignacio Martínez Blasco alias &quot;Iñaki&quot; o &quot;Kung Fu&quot;, Oscar González Gilmas ( o Guilmas), Miguel Ángel Piedehierro Ormaechea alias &quot;Mikel&quot; o &quot;Burni&quot;, Pedro Ruiz Larrinaga Vicente, José María Goñi Beloqui, Felix Ramón Gil Ostoaga, José Ignacio Olaciregui (o Olacienegui) Usobiaga alias &quot;el botas&quot;, Tomás Pérez Revilla, José Zaldua Lasa alias &quot;Josetxu&quot;, María Dolores Catarain alias &quot;Yoyes&quot; o &quot;Nekane&quot;"/>
    <m/>
    <x v="1"/>
    <m/>
    <d v="2015-07-24T00:00:00"/>
    <s v="UE/321/2015 DE 24 DE JULIO DE 2015"/>
    <s v="DG/DAHC/431/2015 DE 11 DE AGOSTO DE 2015"/>
    <s v="ENTREGA DE INFORMACIÓN EN MEDIO ELECTRÓNICO"/>
    <s v="SOLICITUD ELECTRONICA"/>
    <s v="N/A"/>
    <s v="N/A"/>
    <m/>
  </r>
  <r>
    <n v="389"/>
    <n v="-1"/>
    <n v="0"/>
    <s v="0495000038915"/>
    <x v="7"/>
    <d v="2015-08-03T00:00:00"/>
    <m/>
    <d v="2015-08-31T00:00:00"/>
    <d v="2015-08-31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Ignacio Azurmendi Auzmendi, José Antonio Ochoantesana (o Ochoanterana) Lejardi, Daniel Cuadrado de la Fuente, María Elena Zarraga Ellacuria, Ángel María Prieto Armendariz, Lorenzo Llona Olalde, Francisco Javier Lujambio Galdeano, Agustín Imaz Sorozabal, Juan Luis Zabaleta Elosegui, Alicia Echarri Zuazola"/>
    <m/>
    <x v="1"/>
    <m/>
    <d v="2015-07-24T00:00:00"/>
    <s v="UE/322/2015 DE 24 DE JULIO DE 2015"/>
    <s v="DG/DAHC/432/2015 DE 11 DE AGOSTO DE 2015"/>
    <s v="ENTREGA DE INFORMACIÓN EN MEDIO ELECTRÓNICO"/>
    <s v="SOLICITUD ELECTRONICA"/>
    <s v="N/A"/>
    <s v="N/A"/>
    <m/>
  </r>
  <r>
    <n v="390"/>
    <n v="-1"/>
    <n v="0"/>
    <s v="0495000039015"/>
    <x v="7"/>
    <d v="2015-08-03T00:00:00"/>
    <m/>
    <d v="2015-08-31T00:00:00"/>
    <d v="2015-08-31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Hilario Urbizo San Román alias &quot;Escopetas&quot;, Andrés Barrondo Olabarri, José Ramón Fuentes Lejarreta, Pedro Aira Alonso, Aitor Elorza Unanue, María del Carmen Garmendia Iza (o Yza) / Juliana Azqueta Garmendia, Domingo Flores Berastegui alias &quot;Txomin&quot;, Luis Miguel Ipiña Doña, Tomás Linaza Echebarria alias &quot;Tomate&quot; o &quot;Pello&quot; o &quot;Lemona&quot;, Juan (María) Alcorta Oyarbide (o Oyarvide)"/>
    <m/>
    <x v="1"/>
    <m/>
    <d v="2015-07-24T00:00:00"/>
    <s v="UE/323/2015 DE 24 DE JULIO DE 2015"/>
    <s v="DG/DAHC/433/2015 DE 11 DE AGOSTO DE 2015"/>
    <s v="ENTREGA DE INFORMACIÓN EN MEDIO ELECTRÓNICO"/>
    <s v="SOLICITUD ELECTRONICA"/>
    <s v="N/A"/>
    <s v="N/A"/>
    <m/>
  </r>
  <r>
    <n v="391"/>
    <n v="-1"/>
    <n v="0"/>
    <s v="0495000039115"/>
    <x v="7"/>
    <d v="2015-08-03T00:00:00"/>
    <m/>
    <d v="2015-08-31T00:00:00"/>
    <d v="2015-08-31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José María Pagoaga Gallastegui, Joaquín Ochoterena Hsorondo (o Sorondo), Nicolás Antonio Cardenal Mancicior (o Macicior), José Luis Artola Amenza alias &quot;Izaskun&quot;, Vicente Celaya Gutiérrez, José Luis Arzuaga Amondarain, Carmelo Tomás García Merchan, Julián Zincunegui Tolosa, Jesús Echevarri Elordi, José Antonio Adrián Molto"/>
    <m/>
    <x v="1"/>
    <m/>
    <d v="2015-07-24T00:00:00"/>
    <s v="UE/324/2015 DE 24 DE JULIO DE 2015"/>
    <s v="DG/DAHC/434/2015 DE 11 DE AGOSTO DE 2015"/>
    <s v="ENTREGA DE INFORMACIÓN EN MEDIO ELECTRÓNICO"/>
    <s v="SOLICITUD ELECTRONICA"/>
    <s v="N/A"/>
    <s v="N/A"/>
    <m/>
  </r>
  <r>
    <n v="392"/>
    <n v="-1"/>
    <n v="0"/>
    <s v="0495000039215"/>
    <x v="7"/>
    <d v="2015-08-03T00:00:00"/>
    <m/>
    <d v="2015-08-31T00:00:00"/>
    <d v="2015-08-31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María Yolanda Barruete Montón, Felix Ignacio Barbarin Gorrais, Antonio Embiz Puialto, Pedro Graces Illarragorri (o Ylarragorri), María Esperanza Iñarra Bolinaga, Francisco Javier Garicano Vera, Miguel María Arizmendi Aranzacistroque, Jesús María del Río Aldasoro, Nestor Javier Alberdi Maiztegui, Carlos Jauregui Elizuburu"/>
    <m/>
    <x v="1"/>
    <m/>
    <d v="2015-07-24T00:00:00"/>
    <s v="UE/325/2015 DE 24 DE JULIO DE 2015"/>
    <s v="DG/DAHC/435/2015 DE 11 DE AGOSTO DE 2015"/>
    <s v="ENTREGA DE INFORMACIÓN EN MEDIO ELECTRÓNICO"/>
    <s v="SOLICITUD ELECTRONICA"/>
    <s v="N/A"/>
    <s v="N/A"/>
    <m/>
  </r>
  <r>
    <n v="393"/>
    <n v="-1"/>
    <n v="0"/>
    <s v="0495000039315"/>
    <x v="7"/>
    <d v="2015-08-03T00:00:00"/>
    <m/>
    <d v="2015-08-31T00:00:00"/>
    <d v="2015-08-31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os los documentos y todas las fotografías que integren el expediente personal (en su modalidad de versión pública) de las personas abajo mencionadas y relacionadas con la organización Euskadi Ta Askatasuna (ETA) desde sus primeros registros a 1985 de los fondos de la DFS e IPS de Galería No. 1, y toda la información y todas las fotografías que obren en el acervo de la extinta DGISEN de 1985 a 1988. Luís María López Recarte (o Regarte), José Miguel Zabala Gamborona, Jesús María Echebarri García, José Antonio Urbiola, Ignacio Orueta Pardavila, Ana María Díez Díaz, Leandro Aquino Anguiano Omar, Antonio Echevarria Murua, Pedro de Diego Elorza, Justo Ortega Esquerro"/>
    <m/>
    <x v="1"/>
    <m/>
    <d v="2015-07-24T00:00:00"/>
    <s v="UE/326/2015"/>
    <s v="DG/DAHC/436/2015 DE 11 DE AGOSTO DE 2015"/>
    <s v="ENTREGA DE INFORMACIÓN EN MEDIO ELECTRÓNICO"/>
    <s v="SOLICITUD ELECTRONICA"/>
    <s v="N/A"/>
    <s v="N/A"/>
    <m/>
  </r>
  <r>
    <n v="394"/>
    <n v="-1"/>
    <n v="0"/>
    <s v="0495000039415"/>
    <x v="7"/>
    <d v="2015-08-03T00:00:00"/>
    <m/>
    <d v="2015-08-31T00:00:00"/>
    <d v="2015-08-05T00:00:00"/>
    <x v="0"/>
    <n v="3"/>
    <s v="JAZMIN SANTOS MURILLO"/>
    <s v="Calle: 16 DE SEPTIEMBRE_x000a_Número Exterior: SN_x000a_Número Interior: SN_x000a_Colonia: Santa Cruz de Abajo_x000a_País: MÉXICO_x000a_Entidad Federativa: MÉXICO_x000a_Delegación o Municipio: TEXCOCO_x000a_Código Postal : 56205_x000a_Teléfono: 5520148456"/>
    <s v="jazz_17j@hotmail.com"/>
    <s v="INFOMEX"/>
    <s v="denuncias sobre el robo de identidad"/>
    <m/>
    <x v="0"/>
    <m/>
    <d v="2015-07-27T00:00:00"/>
    <s v="UE/R/389/2015 DE 03 DE AGOSTO DE 2015"/>
    <s v="N/A"/>
    <s v="ENTREGA DE INFORMACIÓN EN MEDIO ELECTRÓNICO"/>
    <s v="SOLICITUD ELECTRONICA"/>
    <s v="N/A"/>
    <s v="N/A"/>
    <m/>
  </r>
  <r>
    <n v="395"/>
    <n v="-1"/>
    <n v="0"/>
    <s v="0495000039515"/>
    <x v="7"/>
    <d v="2015-08-03T00:00:00"/>
    <m/>
    <d v="2015-08-31T00:00:00"/>
    <d v="2015-08-31T00:00:00"/>
    <x v="0"/>
    <n v="21"/>
    <s v="MIGUEL RAMIREZ"/>
    <s v="Calle: BOSQUES DE UGANDA_x000a_Número Exterior: 52_x000a_Número Interior: 303_x000a_Colonia: Bosques de Aragón_x000a_País: MÉXICO_x000a_Entidad Federativa: MÉXICO_x000a_Delegación o Municipio: NEZAHUALCOYOTL_x000a_Código Postal : 57170"/>
    <s v="migurami@yahoo.com.mx"/>
    <s v="INFOMEX"/>
    <s v="Solicito me sea proporcnada en CD o DVD, todos los correos electrónicos emitidos desde y recibos en las cuentas 1) asesoriada@agn.gob.mx y 2) mramireza@agn.gob.mx, en la primera de las menconadas a partir del 16 de enero de 2014 y en la segunda a partir de que fue habilitada, hecho que sucedió entre los meses de mayo o junio de 2015."/>
    <m/>
    <x v="10"/>
    <m/>
    <d v="2015-07-29T00:00:00"/>
    <s v="UE/329/2015 DE 29 DE JULIO DE 2015"/>
    <s v="DTI/054/15 DE 28 DE AGOSTO DE 2015"/>
    <s v="ENTREGA DE INFORMACIÓN EN MEDIO ELECTRÓNICO"/>
    <s v="SOLICITUD ELECTRONICA"/>
    <s v="N/A"/>
    <s v="N/A"/>
    <m/>
  </r>
  <r>
    <n v="396"/>
    <n v="-1"/>
    <n v="0"/>
    <s v="0495000039615"/>
    <x v="7"/>
    <d v="2015-08-03T00:00:00"/>
    <m/>
    <d v="2015-08-31T00:00:00"/>
    <d v="2015-08-31T00:00:00"/>
    <x v="0"/>
    <n v="21"/>
    <s v="MIGUEL RAMIREZ"/>
    <s v="Calle: BOSQUES DE UGANDA_x000a_Número Exterior: 52_x000a_Número Interior: 303_x000a_Colonia: Bosques de Aragón_x000a_País: MÉXICO_x000a_Entidad Federativa: MÉXICO_x000a_Delegación o Municipio: NEZAHUALCOYOTL_x000a_Código Postal : 57170"/>
    <s v="migurami@yahoo.com.mx"/>
    <s v="INFOMEX"/>
    <s v="Solicito me sea proporcionada copia de las listas de asistencia o regsitro de entrada y salida del personal de honorarios desde el día 1 de abril de 2014 hasta el día 20 de julio de 2015, en las cuales aparezaca el registro de entradas y salidas de Miguel Ramírez Avalos"/>
    <m/>
    <x v="2"/>
    <m/>
    <d v="2015-07-29T00:00:00"/>
    <s v="UE/330/2015 DE 29 DE JULIO DE 2015"/>
    <s v="DG/DGAA/DA/644/2015 DE 05 DE AGOSTO DE 2015"/>
    <s v="ENTREGA DE INFORMACIÓN EN MEDIO ELECTRÓNICO"/>
    <s v="SOLICITUD ELECTRONICA"/>
    <s v="N/A"/>
    <s v="N/A"/>
    <m/>
  </r>
  <r>
    <n v="397"/>
    <n v="-1"/>
    <n v="0"/>
    <s v="0495000039715"/>
    <x v="7"/>
    <d v="2015-08-03T00:00:00"/>
    <m/>
    <d v="2015-08-31T00:00:00"/>
    <d v="2015-08-31T00:00:00"/>
    <x v="0"/>
    <n v="21"/>
    <s v="MIGUEL RAMIREZ"/>
    <s v="Calle: BOSQUES DE UGANDA_x000a_Número Exterior: 52_x000a_Número Interior: 303_x000a_Colonia: Bosques de Aragón_x000a_País: MÉXICO_x000a_Entidad Federativa: MÉXICO_x000a_Delegación o Municipio: NEZAHUALCOYOTL_x000a_Código Postal : 57170"/>
    <s v="migurami@yahoo.com.mx"/>
    <s v="INFOMEX"/>
    <s v="Solicito me sean esntregadas copias certificadas de los tres oficios girados por las Directora General de Administración al Director de Desarrollo Institucional, a traves de los cuales lo instruye a realizar una revisión a la información que las titulares de la Direcciones del Sistema Nacional de Archivos, del Archivo Histórico Central y de Publicaciones y Difisión entragaron para informar al H. Órgano de Gobierno de esa Entidad, en las última o penúltima sesión del año 2014."/>
    <m/>
    <x v="7"/>
    <m/>
    <d v="2015-07-29T00:00:00"/>
    <s v="UE/331/2015 DE 29 DE JULIO DE 2015"/>
    <s v="DG/AA/100/2015 DE 31 DE JULIO DE 2015"/>
    <s v="ENTREGA DE INFORMACIÓN EN MEDIO ELECTRÓNICO"/>
    <s v="SOLICITUD ELECTRONICA"/>
    <s v="N/A"/>
    <s v="N/A"/>
    <m/>
  </r>
  <r>
    <n v="398"/>
    <n v="-1"/>
    <n v="0"/>
    <s v="0495000039815"/>
    <x v="7"/>
    <d v="2015-08-03T00:00:00"/>
    <m/>
    <d v="2015-08-31T00:00:00"/>
    <d v="2015-08-31T00:00:00"/>
    <x v="0"/>
    <n v="21"/>
    <s v="MIGUEL RAMIREZ"/>
    <s v="Calle: BOSQUES DE UGANDA_x000a_Número Exterior: 52_x000a_Número Interior: 303_x000a_Colonia: Bosques de Aragón_x000a_País: MÉXICO_x000a_Entidad Federativa: MÉXICO_x000a_Delegación o Municipio: NEZAHUALCOYOTL_x000a_Código Postal : 57170"/>
    <s v="migurami@yahoo.com.mx"/>
    <s v="INFOMEX"/>
    <s v="Solicito me sea entregada de forma escrita debidamente firmado por el responsable, la siguiente información: 1) La cantidad de regalos que fueron rifados y entregados en la fiesta de fin de año, correspondiente al ejercicio 2014 2) La descripción de cada uno de los obsequios rifados y entregados; 3) El origen de los recursos con los que fueron adquiridos por el Archivo General de la Nación o en su caso la forma en que licitamnete se allegaron de ellos; 4) El valor total de los regalos rifados y entregados. 5) La autorización de la autoridad competente para llevar a cabo dicho evento, ya que la disposición para ese diciembre por parte del Titular del Ejecutivo Federal, fue la de no llevar a cabo celebración alguna, y menos aún rifar regalos. 6) La autorización de la Dirección General de Juegos y Sorteos, de la Secretaría de Gobernación para llevar a cabo dicho evento, de conformidad con lo dispueto en el Reglamento de la Ley Federal de Juegos y Sorteos."/>
    <m/>
    <x v="2"/>
    <m/>
    <d v="2015-07-29T00:00:00"/>
    <s v="UE/332/2015 DE 29 DE JULIO DE 2015"/>
    <s v="DG/DGAA/DA/647/2015 DE 03 DE AGOSTO DE 2015"/>
    <s v="ENTREGA DE INFORMACIÓN EN MEDIO ELECTRÓNICO"/>
    <s v="SOLICITUD ELECTRONICA"/>
    <s v="N/A"/>
    <s v="N/A"/>
    <m/>
  </r>
  <r>
    <n v="399"/>
    <n v="-1"/>
    <n v="0"/>
    <s v="0495000039915"/>
    <x v="7"/>
    <d v="2015-08-03T00:00:00"/>
    <m/>
    <d v="2015-08-31T00:00:00"/>
    <d v="2015-08-31T00:00:00"/>
    <x v="0"/>
    <n v="21"/>
    <s v="MIGUEL RAMIREZ"/>
    <s v="Calle: BOSQUES DE UGANDA_x000a_Número Exterior: 52_x000a_Número Interior: 303_x000a_Colonia: Bosques de Aragón_x000a_País: MÉXICO_x000a_Entidad Federativa: MÉXICO_x000a_Delegación o Municipio: NEZAHUALCOYOTL_x000a_Código Postal : 57170"/>
    <s v="migurami@yahoo.com.mx"/>
    <s v="INFOMEX"/>
    <s v="Solicito copia certificada del oficio número DG/DGAA/DA/405/2015, de fecha 20 de mayo del 2015, emitido por el Director de Administración del Archivo General de la Nación."/>
    <m/>
    <x v="2"/>
    <m/>
    <d v="2015-07-29T00:00:00"/>
    <s v="UE/333/2015 DE 29 DE JULIO DE 2015"/>
    <s v="DG/DGAA/DA/656/2015 DE 10 DE AGOSTO DE 2015"/>
    <s v="ENTREGA DE INFORMACIÓN EN MEDIO ELECTRÓNICO"/>
    <s v="SOLICITUD ELECTRONICA"/>
    <s v="N/A"/>
    <s v="N/A"/>
    <m/>
  </r>
  <r>
    <n v="400"/>
    <n v="-1"/>
    <n v="0"/>
    <s v="0495000040015"/>
    <x v="7"/>
    <d v="2015-08-03T00:00:00"/>
    <m/>
    <d v="2015-08-31T00:00:00"/>
    <d v="2015-08-31T00:00:00"/>
    <x v="0"/>
    <n v="21"/>
    <s v="MIGUEL RAMIREZ"/>
    <s v="Calle: BOSQUES DE UGANDA_x000a_Número Exterior: 52_x000a_Número Interior: 303_x000a_Colonia: Bosques de Aragón_x000a_País: MÉXICO_x000a_Entidad Federativa: MÉXICO_x000a_Delegación o Municipio: NEZAHUALCOYOTL_x000a_Código Postal : 57170"/>
    <s v="migurami@yahoo.com.mx"/>
    <s v="INFOMEX"/>
    <s v="Solicito copias certificada de las minutas de trabajo llevadas a cabo a partir del 16 de enero d 2014, en las cuales constan las visitas de verificación efectuadas por personal del Órgano Interno de Control para constatar los avances del Progarama de Control Interno Institucional, hasta la última efectuada en el mes de abril o mayo de 2015, y n las cuales firma Miguel Ramírez Avalos como Subdirector de Planeación."/>
    <m/>
    <x v="6"/>
    <m/>
    <d v="2015-07-29T00:00:00"/>
    <s v="UE/334/2015 DE 29 DE JULIO DE 2015"/>
    <s v="DDI/039/2015 DE 25 DE AGOSTO DE 2015"/>
    <s v="ENTREGA DE INFORMACIÓN EN MEDIO ELECTRÓNICO"/>
    <s v="SOLICITUD ELECTRONICA"/>
    <s v="N/A"/>
    <s v="N/A"/>
    <m/>
  </r>
  <r>
    <n v="401"/>
    <n v="-1"/>
    <n v="0"/>
    <s v="0495000040114"/>
    <x v="7"/>
    <d v="2015-08-03T00:00:00"/>
    <m/>
    <d v="2015-08-31T00:00:00"/>
    <d v="2015-08-31T00:00:00"/>
    <x v="0"/>
    <n v="21"/>
    <s v="MIGUEL RAMIREZ"/>
    <s v="Calle: BOSQUES DE UGANDA_x000a_Número Exterior: 52_x000a_Número Interior: 303_x000a_Colonia: Bosques de Aragón_x000a_País: MÉXICO_x000a_Entidad Federativa: MÉXICO_x000a_Delegación o Municipio: NEZAHUALCOYOTL_x000a_Código Postal : 57170"/>
    <s v="migurami@yahoo.com.mx"/>
    <s v="INFOMEX"/>
    <s v="Solicito copias certificadas de los siguientes oficios: 1) Oficio a través del cual sel Tituar de la Direcció de Desarrollo Institucional designa aMiguel Ramírez Avalos como la persona a quién se puede dirigir para la atención de los asuntos de la Dirección de Desarrollo Institucional, en caaso de ausencia de su titular, y 2) Oficio a través del cual se designa a Miguel ramírez Avalos como suplente de la C. Lic. Isabel Mendiola, en el Comité del cual esta última es titular."/>
    <m/>
    <x v="6"/>
    <m/>
    <d v="2015-07-29T00:00:00"/>
    <s v="UE/335/2015 DE 29 DE JULIO DE 2015"/>
    <s v="DDI/040/2015 DE 25 DE AGOSTO DE 2015"/>
    <s v="ENTREGA DE INFORMACIÓN EN MEDIO ELECTRÓNICO"/>
    <s v="SOLICITUD ELECTRONICA"/>
    <s v="N/A"/>
    <s v="N/A"/>
    <m/>
  </r>
  <r>
    <n v="402"/>
    <n v="-1"/>
    <n v="0"/>
    <s v="0495000040215"/>
    <x v="7"/>
    <d v="2015-08-03T00:00:00"/>
    <m/>
    <d v="2015-08-31T00:00:00"/>
    <d v="2015-08-31T00:00:00"/>
    <x v="0"/>
    <n v="21"/>
    <s v="MIGUEL RAMIREZ"/>
    <s v="Calle: BOSQUES DE UGANDA_x000a_Número Exterior: 52_x000a_Número Interior: 303_x000a_Colonia: Bosques de Aragón_x000a_País: MÉXICO_x000a_Entidad Federativa: MÉXICO_x000a_Delegación o Municipio: NEZAHUALCOYOTL_x000a_Código Postal : 57170"/>
    <s v="migurami@yahoo.com.mx"/>
    <s v="INFOMEX"/>
    <s v="Solicito se me informe cual en el nivel de percepción de un Subdirector nivel NA1, así como todas las prestaciones a que tiene derecho y que se me informe a que apartado del artículo 123 constitucional se encuentran afectas las relaciones laborales del Archivo General de la Nación y a que Instituto de Seguridad Social cotizan sus trabajadores y empleados"/>
    <m/>
    <x v="2"/>
    <m/>
    <d v="2015-07-29T00:00:00"/>
    <s v="UE/336/2015 DE 29 DE JULIO DE 2015"/>
    <s v="DG/DGAA/DA/643/2015 DE 05 DE AGOSTO DE 2015"/>
    <s v="ENTREGA DE INFORMACIÓN EN MEDIO ELECTRÓNICO"/>
    <s v="SOLICITUD ELECTRONICA"/>
    <s v="N/A"/>
    <s v="N/A"/>
    <m/>
  </r>
  <r>
    <n v="403"/>
    <n v="-1"/>
    <n v="0"/>
    <s v="0495000040315"/>
    <x v="7"/>
    <d v="2015-08-03T00:00:00"/>
    <m/>
    <d v="2015-08-17T00:00:00"/>
    <d v="2015-07-30T00:00:00"/>
    <x v="0"/>
    <n v="-3"/>
    <s v="ARMANDO MARTÍNEZ LÓPEZ"/>
    <s v="Calle: SANTA CECILIA TENAYUCA_x000a_Número exterior: 92_x000a_Número interior: _x000a_Colonia: El Tenayo_x000a_Entidad federativa: México_x000a_Delegación o municipio: TLALNEPANTLA DE BAZ_x000a_Código postal: 54147_x000a_Teléfono: 5553095873"/>
    <s v="armandomartz@hotmail.com"/>
    <s v="INFOMEX"/>
    <s v="información de semanas cotizadas a mi nombre a travez de la empresa AUTOCAMIONES DE LA LINEA COLONIA PERALVILLO TLALNEPANTLA Y ANEXAS, S.A. DE C.V. en la cual labore del año 1974 a 1986 , estas semanas no están reconocidas en mi constancia expedida por mi subdelegacion del imss , por lo cual solicito su apoyo para recuperar dichas semanas ya que son muy importantes para mi por el tema de mi pension.mi numero de seguridad social es 0678610050-0 y mi REG PATRONAL es Y642895210 y mi nombre es Armando Martinez Lopez     agradezco su atención"/>
    <m/>
    <x v="0"/>
    <m/>
    <d v="2015-07-30T00:00:00"/>
    <s v="UE/R/385/2015 DE 30 DE JULIO DE 2015"/>
    <s v="N/A"/>
    <s v="ENTREGA DE INFORMACIÓN EN MEDIO ELECTRÓNICO"/>
    <s v="SOLICITUD ELECTRONICA"/>
    <s v="N/A"/>
    <s v="N/A"/>
    <m/>
  </r>
  <r>
    <n v="404"/>
    <n v="-1"/>
    <n v="0"/>
    <s v="0495000040415"/>
    <x v="7"/>
    <d v="2015-08-03T00:00:00"/>
    <m/>
    <d v="2015-08-31T00:00:00"/>
    <d v="2015-08-18T00:00:00"/>
    <x v="0"/>
    <n v="12"/>
    <s v="HÉCTOR IVAN OLIVAS GONZALEZ "/>
    <s v="Calle: PRIVADA DE UNIVERSIDAD 2904_x000a_Número Exterior: 2904_x000a_Número Interior: _x000a_Colonia: Universidad Residencial_x000a_País: MÉXICO_x000a_Entidad Federativa: CHIHUAHUA_x000a_Delegación o Municipio: CHIHUAHUA_x000a_Código Postal : 31125"/>
    <s v="lic_olivas@yahoo.com"/>
    <s v="INFOMEX"/>
    <s v="Copia del documento original extendido por el Gral Alvaro Obregon el 25 de febrero de 1921 por el cual otorga a los menonitas tanto sus tierras como los privilegios y garantias para mantener sus propias escuelas, costumbres y autoridades. Asi mismo la documentación por la cual se sostienen las comunidades menonitas actualmente"/>
    <m/>
    <x v="1"/>
    <m/>
    <d v="2015-07-29T00:00:00"/>
    <s v="UE/337/2015 DE 29 DE JULIO DE 2015"/>
    <s v="DG/DAHC/421/2015 DE 10 DE AGOSTO 2015"/>
    <s v="ENTREGA DE INFORMACIÓN EN MEDIO ELECTRÓNICO"/>
    <s v="SOLICITUD ELECTRONICA"/>
    <s v="N/A"/>
    <s v="N/A"/>
    <m/>
  </r>
  <r>
    <n v="405"/>
    <n v="-1"/>
    <n v="0"/>
    <s v="0495000040515"/>
    <x v="7"/>
    <d v="2015-08-03T00:00:00"/>
    <m/>
    <d v="2015-08-31T00:00:00"/>
    <d v="2015-08-18T00:00:00"/>
    <x v="0"/>
    <n v="12"/>
    <s v="JUAN PEREZ GONZÁLEZ "/>
    <s v="Calle: CERRO NUEVO_x000a_Número Exterior: 235_x000a_Número Interior: _x000a_Colonia: Loma Verde_x000a_País: MÉXICO_x000a_Entidad Federativa: SAN LUIS POTOSÍ_x000a_Delegación o Municipio: SAN LUIS POTOSI_x000a_Código Postal : 78214"/>
    <s v="pepeytono2026@hotmail.com"/>
    <s v="INFOMEX"/>
    <s v="¿Cuáles son las sanciones para los sujetos obligados que no cumplan con la legislación y normatividad en materia de archivo? ¿Cuándo empezaran a hacer auditorias a los sujetos obligados? si existe un calendario para esto favor de anexarlo ¿Cuáles vana a ser las sanciones para los sujetos obligados por no cumplir con el sistema de gestión documental después de los 24 meses que marcan los lineamientos publicados en el Diario Oficial de la Federación el 03 de julios de 2015?"/>
    <m/>
    <x v="4"/>
    <m/>
    <d v="2015-08-05T00:00:00"/>
    <s v="UE/342/2015 DE 05 DE AGOSTO DE 2015"/>
    <s v="DG/DSNA/885/2015 DE 10 DE AGOSTO DE 2015"/>
    <s v="ENTREGA DE INFORMACIÓN EN MEDIO ELECTRÓNICO"/>
    <s v="SOLICITUD ELECTRONICA"/>
    <s v="N/A"/>
    <s v="N/A"/>
    <m/>
  </r>
  <r>
    <n v="406"/>
    <n v="-1"/>
    <n v="0"/>
    <s v="0495000040615"/>
    <x v="7"/>
    <d v="2015-08-03T00:00:00"/>
    <m/>
    <d v="2015-08-31T00:00:00"/>
    <d v="2015-08-20T00:00:00"/>
    <x v="0"/>
    <n v="14"/>
    <s v="ENRIQUE ALMARAZ ESPINOZA "/>
    <s v="Calle: 23_x000a_Número Exterior: 32_x000a_Número Interior: _x000a_Colonia: Amistad_x000a_País: MÉXICO_x000a_Entidad Federativa: COAHUILA_x000a_Delegación o Municipio: TORREON_x000a_Código Postal : 27087_x000a_Teléfono: 8711254585"/>
    <m/>
    <s v="INFOMEX"/>
    <s v="solicito los documentos sobre la participación de México en la segunda guerra mundial?"/>
    <m/>
    <x v="1"/>
    <m/>
    <d v="2015-08-03T00:00:00"/>
    <s v="UE/338/2015 DE 03 DE AGOSTO DE 2015 "/>
    <s v="DG/DAHC/422/2015 DE 10 DE AGOSTO DE 2015"/>
    <s v="ENTREGA DE INFORMACIÓN EN MEDIO ELECTRÓNICO"/>
    <s v="SOLICITUD ELECTRONICA"/>
    <s v="N/A"/>
    <s v="N/A"/>
    <m/>
  </r>
  <r>
    <n v="407"/>
    <n v="-1"/>
    <n v="0"/>
    <s v="0495000040715"/>
    <x v="7"/>
    <d v="2015-08-03T00:00:00"/>
    <m/>
    <d v="2015-08-31T00:00:00"/>
    <d v="2015-08-27T00:00:00"/>
    <x v="0"/>
    <n v="19"/>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Expediente de la actividad de los refugiados españoles en el Distrito Federal, 1939-1950, localizado en Dirección Federal de Seguridad"/>
    <m/>
    <x v="1"/>
    <m/>
    <d v="2015-08-03T00:00:00"/>
    <s v="UE/339/2015 DE 03 DE AGOSTO DE 2015"/>
    <s v="DG/DAHC/416/2015 DE 05 DE AGOSTO DE 2015"/>
    <s v="ENTREGA DE INFORMACIÓN EN MEDIO ELECTRÓNICO"/>
    <s v="SOLICITUD ELECTRONICA"/>
    <s v="N/A"/>
    <s v="N/A"/>
    <m/>
  </r>
  <r>
    <n v="408"/>
    <n v="-1"/>
    <n v="0"/>
    <s v="0495000040815"/>
    <x v="7"/>
    <d v="2015-08-03T00:00:00"/>
    <m/>
    <d v="2015-08-31T00:00:00"/>
    <d v="2015-08-27T00:00:00"/>
    <x v="0"/>
    <n v="19"/>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Expediente del Centro Cultural Ibero-Mexicano con domicilio en calle Venustiano Carranza, número 50, primer piso, información localizada en el archivo de la Dirección Federal de Seguridad"/>
    <m/>
    <x v="1"/>
    <m/>
    <d v="2015-08-03T00:00:00"/>
    <s v="UE/340/2015 DE 03 DE AGOSTO DE 2015"/>
    <s v="DG/DAHC/417/2015 DE 05 DE AGOSTO DE 2015"/>
    <s v="ENTREGA DE INFORMACIÓN EN MEDIO ELECTRÓNICO"/>
    <s v="SOLICITUD ELECTRONICA"/>
    <s v="N/A"/>
    <s v="N/A"/>
    <m/>
  </r>
  <r>
    <n v="409"/>
    <n v="-1"/>
    <n v="0"/>
    <s v="0495000040915"/>
    <x v="7"/>
    <d v="2015-08-03T00:00:00"/>
    <m/>
    <d v="2015-08-31T00:00:00"/>
    <d v="2015-08-27T00:00:00"/>
    <x v="0"/>
    <n v="19"/>
    <s v="EDUARDO DANIEL RODRÍGUEZ TREJO"/>
    <s v="Calle: MARIANO MATAMOROZ_x000a_Número Exterior: 62_x000a_Número Interior: 20_x000a_Colonia: Nueva Aragón_x000a_País: MÉXICO_x000a_Entidad Federativa: MÉXICO_x000a_Delegación o Municipio: ECATEPEC_x000a_Código Postal : 55260_x000a_Teléfono: 5551143084"/>
    <s v="rotesdaniel@gmail.com"/>
    <s v="INFOMEX"/>
    <s v="expediente de Juan Carlos Beas Torres localizado en el archivo de la Dirección Federal de Seguridad."/>
    <m/>
    <x v="1"/>
    <m/>
    <d v="2015-08-03T00:00:00"/>
    <s v="UE/341/2015 DE 03 DE AGOSTO DE 2015"/>
    <s v="DG/DAHC/418/2015 DE 05 DE AGOSTO DE 2015"/>
    <s v="ENTREGA DE INFORMACIÓN EN MEDIO ELECTRÓNICO"/>
    <s v="SOLICITUD ELECTRONICA"/>
    <s v="N/A"/>
    <s v="N/A"/>
    <m/>
  </r>
  <r>
    <n v="410"/>
    <n v="-1"/>
    <n v="0"/>
    <s v="0495000041015"/>
    <x v="7"/>
    <d v="2015-08-04T00:00:00"/>
    <m/>
    <d v="2015-09-01T00:00:00"/>
    <d v="2015-08-11T00:00:00"/>
    <x v="0"/>
    <n v="6"/>
    <s v="ROSS DE LEON ZAMORA "/>
    <s v="Calle: ORIZABA_x000a_Número Exterior: 8_x000a_Número Interior: MZ 55_x000a_Colonia: San Jerónimo Aculco_x000a_País: MÉXICO_x000a_Entidad Federativa: DISTRITO FEDERAL_x000a_Delegación o Municipio: MAGDALENA CONTRERAS, LA_x000a_Código Postal : 10400_x000a_Teléfono: 5591891695"/>
    <s v="rosalindajosefinadelcarmen@gmail.com"/>
    <s v="INFOMEX"/>
    <s v="La presente encuesta tiene como finalidad elaborar un diagnóstico sobre la preservación de contenidos institucionales en las redes sociales, por lo cual se le solicita responder de manera breve las siguientes cuestiones, si alguna de las preguntas no aplica, favor de señalarlo: 1. ¿Tiene su entidad o dependencia cuentas institucionales en redes sociales? 2. ¿en cuáles? 3. ¿Existe en la dependencia o entidad un área encargada de atender redes sociales? 4. ¿Cuál? 5. ¿Cuál es el tipo de contenidos (videos, fotos, textos, logos, etc.) que su dependencia o entidad aloja en redes sociales? 6. ¿Tiene su entidad o dependencia una política normada sobre los contenidos que aloja en redes sociales? 7. ¿Tiene su entidad o dependencia una política de preservación física o digital de los contenidos que aloja en redes sociales? 8. ¿En su entidad o dependencia se realiza la clasificación documental y señalan los plazos de conservación de los contenidos que la entidad o dependencia aloja en las redes sociales?"/>
    <m/>
    <x v="0"/>
    <m/>
    <d v="2015-08-04T00:00:00"/>
    <s v="UE/R/392/2015 DE 07 DE AGOSTO DE 2015"/>
    <s v="N/A"/>
    <s v="ENTREGA DE INFORMACIÓN EN MEDIO ELECTRÓNICO"/>
    <s v="SOLICITUD ELECTRONICA"/>
    <s v="N/A"/>
    <s v="N/A"/>
    <m/>
  </r>
  <r>
    <n v="411"/>
    <n v="-1"/>
    <n v="0"/>
    <s v="0495000041115"/>
    <x v="7"/>
    <d v="2015-08-05T00:00:00"/>
    <m/>
    <d v="2015-09-02T00:00:00"/>
    <d v="2015-09-02T00:00:00"/>
    <x v="0"/>
    <n v="21"/>
    <s v="SONIA HERNÁNDEZ"/>
    <s v="Calle: NIMITZ_x000a_Número Exterior: 818_x000a_Número Interior: _x000a_Colonia: _x000a_País: ESTADOS UNIDOS_x000a_Entidad Federativa: TEXAS_x000a_Delegación o Municipio: COLLEGE STATION_x000a_Código Postal : 77840_x000a_Teléfono: 7139337174"/>
    <s v="soniah@tamu.edu"/>
    <s v="INFOMEX"/>
    <s v="Socilito version publica de informe sobre la investigacion practicada a la sra. esther chapa tijerina, principal dirigente del frente unico pro derechos de la mujer."/>
    <m/>
    <x v="1"/>
    <m/>
    <d v="2015-08-07T00:00:00"/>
    <s v="UE/343/2015 DE 07 DE AGOSTO DE 2015"/>
    <s v="DG/DAHC/443/2015 DE 19 DE AGOSTO DE 2015"/>
    <s v="ENTREGA DE INFORMACIÓN EN MEDIO ELECTRÓNICO"/>
    <s v="SOLICITUD ELECTRONICA"/>
    <s v="N/A"/>
    <s v="N/A"/>
    <m/>
  </r>
  <r>
    <n v="412"/>
    <n v="-1"/>
    <n v="0"/>
    <s v="0495000041215"/>
    <x v="7"/>
    <d v="2015-08-05T00:00:00"/>
    <m/>
    <d v="2015-09-02T00:00:00"/>
    <d v="2015-08-25T00:00:00"/>
    <x v="0"/>
    <n v="15"/>
    <s v="JOSÉ RAÚL GONZÁLEZ VELÁZQUEZ"/>
    <s v="Calle: SATURNO_x000a_Número Exterior: 20_x000a_Número Interior: _x000a_Colonia: Jardines de Cuernavaca_x000a_País: MÉXICO_x000a_Entidad Federativa: MORELOS_x000a_Delegación o Municipio: CUERNAVACA_x000a_Código Postal : 62360"/>
    <s v="raul.gonzalez@notaria1cuernavaca.com"/>
    <s v="INFOMEX"/>
    <s v="Fecha de Entrada y calidad migratoria, con la que entro el ciudadano español Roque González Garcia o Roque Francisco Blas González Garcia Natural de Llanes, Asturias España."/>
    <m/>
    <x v="1"/>
    <m/>
    <d v="2015-08-07T00:00:00"/>
    <s v="UE/344/2015 DE 07 DE AGOSTO DE 2015"/>
    <s v="DG/DAHC/437/2015 DE 13 DE AGOSTO DE 2015"/>
    <s v="ENTREGA DE INFORMACIÓN EN MEDIO ELECTRÓNICO"/>
    <s v="SOLICITUD ELECTRONICA"/>
    <s v="N/A"/>
    <s v="N/A"/>
    <m/>
  </r>
  <r>
    <n v="413"/>
    <n v="-1"/>
    <n v="0"/>
    <s v="0195000041315"/>
    <x v="7"/>
    <d v="2015-08-06T00:00:00"/>
    <m/>
    <d v="2015-09-03T00:00:00"/>
    <d v="2015-08-25T00:00:00"/>
    <x v="0"/>
    <n v="14"/>
    <s v="LAURA FLORES RIVERA "/>
    <s v="Calle: SANTIAGO AHUIZOTLA_x000a_Número Exterior: 40_x000a_Número Interior: _x000a_Colonia: Ahuizotla (santiago Ahuizotla)_x000a_País: MÉXICO_x000a_Entidad Federativa: MÉXICO_x000a_Delegación o Municipio: NAUCALPAN DE JUAREZ_x000a_Código Postal : 53378"/>
    <s v="laufloresr250@gmail.com"/>
    <s v="INFOMEX"/>
    <s v="Tengo entendido que de acuerdo a la Ley Federal de Archivos las dependencias tienen como plazo de entrega para sus Catálogos de Disposición documental el último día de febrero de cada año, me interesa saber cual es la cantidad de CDD que ingresaron en 2015 y las cifras del total de CDD Validados como autorizados y cuantos validados como rechazados."/>
    <m/>
    <x v="4"/>
    <m/>
    <d v="2015-08-07T00:00:00"/>
    <s v="UE/345/2015 DE 07 DE AGOSTO DE 2015"/>
    <s v="DG/DSNA/0886/2015 DE 17 DE AGOSTO DE 2015"/>
    <s v="ENTREGA DE INFORMACIÓN EN MEDIO ELECTRÓNICO"/>
    <s v="SOLICITUD ELECTRONICA"/>
    <s v="N/A"/>
    <s v="N/A"/>
    <m/>
  </r>
  <r>
    <n v="414"/>
    <n v="-1"/>
    <n v="0"/>
    <s v="0495000041415"/>
    <x v="7"/>
    <d v="2015-08-06T00:00:00"/>
    <m/>
    <d v="2015-09-03T00:00:00"/>
    <d v="2015-08-25T00:00:00"/>
    <x v="0"/>
    <n v="14"/>
    <s v="LAURA FLORES RIVERA "/>
    <s v="Calle: SANTIAGO AHUIZOTLA_x000a_Número Exterior: 40_x000a_Número Interior: _x000a_Colonia: Ahuizotla (santiago Ahuizotla)_x000a_País: MÉXICO_x000a_Entidad Federativa: MÉXICO_x000a_Delegación o Municipio: NAUCALPAN DE JUAREZ_x000a_Código Postal : 53378"/>
    <s v="laufloresr250@gmail.com"/>
    <s v="INFOMEX"/>
    <s v="Me pueden proporcionar en numero exacto de dependencias y entidades que conforman la administración pública Federal y cuantas de ellas cuentan con Catálogo de Disposición Documental autorizado"/>
    <m/>
    <x v="4"/>
    <m/>
    <d v="2015-08-07T00:00:00"/>
    <s v="UE/346/2015 DE 07 DE AGOSTO DE 2015"/>
    <s v="DG/DSNA/0887/2015 DE 17 DE AGOSTO DE 2015"/>
    <s v="ENTREGA DE INFORMACIÓN EN MEDIO ELECTRÓNICO"/>
    <s v="SOLICITUD ELECTRONICA"/>
    <s v="N/A"/>
    <s v="N/A"/>
    <m/>
  </r>
  <r>
    <n v="415"/>
    <n v="-1"/>
    <n v="0"/>
    <s v="0495000041515"/>
    <x v="7"/>
    <d v="2015-08-06T00:00:00"/>
    <m/>
    <d v="2015-09-03T00:00:00"/>
    <d v="2015-08-25T00:00:00"/>
    <x v="0"/>
    <n v="14"/>
    <s v="ISRAEL CHONG HERNANDEZ"/>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Expediente completo del Catalogo de Disposición del Colegio de Bachilleres"/>
    <m/>
    <x v="4"/>
    <m/>
    <d v="2015-08-07T00:00:00"/>
    <s v="UE/347/2015 DE 07 DE AGOSTO DE 2015"/>
    <s v="DG/DSNA/0888/2015 DE 17 DE AGOSTO DE 2015"/>
    <s v="ENTREGA DE INFORMACIÓN EN MEDIO ELECTRÓNICO"/>
    <s v="SOLICITUD ELECTRONICA"/>
    <s v="N/A"/>
    <s v="N/A"/>
    <m/>
  </r>
  <r>
    <n v="416"/>
    <n v="-1"/>
    <n v="0"/>
    <s v="0495000041615"/>
    <x v="7"/>
    <d v="2015-08-06T00:00:00"/>
    <m/>
    <d v="2015-09-03T00:00:00"/>
    <d v="2015-08-25T00:00:00"/>
    <x v="0"/>
    <n v="14"/>
    <s v="ANTONIO GERARDO RIOJAS PARÁS"/>
    <s v="Calle: AV. AZALEAS_x000a_Número Exterior: 528_x000a_Número Interior: A-38_x000a_Colonia: Bugambilias_x000a_País: MÉXICO_x000a_Entidad Federativa: JALISCO_x000a_ Delegación o Municipio: ZAPOPAN_x000a_ Código Postal : 45238"/>
    <s v="riojas.antonio@gmail.com"/>
    <s v="INFOMEX"/>
    <s v="donde conste si este Archivo General de la Nación tiene una transcripción o digitalización del Código Penal de 1929, también conocido como Código Almaraz.  En caso afirmativo, se solicita –de ser posible– el envío de dicha transcripción o digitalización a través del sistema Infomex.”"/>
    <m/>
    <x v="1"/>
    <m/>
    <d v="2015-08-07T00:00:00"/>
    <s v="UE/348/2015 DE 07 DE AGOSTO DE 2015"/>
    <s v="DG/DAHC/439/2015 DE 13 DE AGOSTO DE 2015"/>
    <s v="ENTREGA DE INFORMACIÓN EN MEDIO ELECTRÓNICO"/>
    <s v="SOLICITUD ELECTRONICA"/>
    <s v="N/A"/>
    <s v="N/A"/>
    <m/>
  </r>
  <r>
    <n v="417"/>
    <n v="-1"/>
    <n v="0"/>
    <s v="0495000041715"/>
    <x v="7"/>
    <d v="2015-08-07T00:00:00"/>
    <m/>
    <d v="2015-09-04T00:00:00"/>
    <d v="2015-08-25T00:00:00"/>
    <x v="0"/>
    <n v="13"/>
    <s v="ALICIA CONTRERAS"/>
    <s v="Calle: RET 9 FCO DEL PASO_x000a_Número Exterior: 51_x000a_Número Interior: _x000a_Colonia: Jardín Balbuena_x000a_País: MÉXICO_x000a_Entidad Federativa: DISTRITO FEDERAL_x000a_Delegación o Municipio: VENUSTIANO CARRANZA_x000a_Código Postal : 15900"/>
    <m/>
    <s v="INFOMEX"/>
    <s v="Mucho agradeceré la relación de los Funcionarios designados como Responsable de la Coordinación de Archivos en cada una de las Dependencias y Organismos del Gobierno Federal, con su nombre, y datos de localización."/>
    <m/>
    <x v="4"/>
    <m/>
    <d v="2015-08-07T00:00:00"/>
    <s v="UE/349/2015 DE 07 DE AGOSTO DE 2015"/>
    <s v="DG/DSNA/0889/2015 DE 17 DE AGOSTO DE 2015"/>
    <s v="ENTREGA DE INFORMACIÓN EN MEDIO ELECTRÓNICO"/>
    <s v="SOLICITUD ELECTRONICA"/>
    <s v="N/A"/>
    <s v="N/A"/>
    <m/>
  </r>
  <r>
    <n v="418"/>
    <n v="-1"/>
    <n v="0"/>
    <s v="0495000041815"/>
    <x v="7"/>
    <d v="2015-08-10T00:00:00"/>
    <m/>
    <d v="2015-09-07T00:00:00"/>
    <d v="2015-09-07T00:00:00"/>
    <x v="0"/>
    <n v="21"/>
    <s v="MARIO VIRGILIO SANTIAGO JIMÉNEZ"/>
    <s v="Calle: RINCONADA MONEDAS EDIF. QUETZALES_x000a_Número Exterior: 0_x000a_Número Interior: 303_x000a_Colonia: Pedregal de Carrasco_x000a_País: MÉXICO_x000a_Entidad Federativa: DISTRITO FEDERAL_x000a_Delegación o Municipio: COYOACAN_x000a_Código Postal : 04700_x000a_Teléfono: 015556068582"/>
    <s v="mvsj.unam@gmail.com"/>
    <s v="INFOMEX"/>
    <s v="Por este medio solicito la versión pública del expediente sobre el Frente Popular Anticomunista de México, organización que operó en la ciudad de México a mediados de los años cincuenta. Posiblemente estaba involucrado Jorge Prieto Laurens. La información se encuentra en la Galería 1 del AGN."/>
    <m/>
    <x v="1"/>
    <m/>
    <d v="2015-08-10T00:00:00"/>
    <s v="UE/350/2015 DE 10 DE AGOSTO DE 2015"/>
    <s v="DG/DAHC/444/2015 DE 19 DE AGOSTO DE 2015"/>
    <s v="ENTREGA DE INFORMACIÓN EN MEDIO ELECTRÓNICO"/>
    <s v="SOLICITUD ELECTRONICA"/>
    <s v="N/A"/>
    <s v="N/A"/>
    <m/>
  </r>
  <r>
    <n v="419"/>
    <n v="-1"/>
    <n v="0"/>
    <s v="0495000041915"/>
    <x v="7"/>
    <d v="2015-08-10T00:00:00"/>
    <m/>
    <d v="2015-09-07T00:00:00"/>
    <d v="2015-08-18T00:00:00"/>
    <x v="0"/>
    <n v="7"/>
    <s v="TIM MACGABHANN"/>
    <s v="Calle: DR BARRAGAN_x000a_Número Exterior: 594_x000a_Número Interior: 7_x000a_Colonia: Narvarte Oriente_x000a_País: MÉXICO_x000a_Entidad Federativa: DISTRITO FEDERAL_x000a_Delegación o Municipio: BENITO JUAREZ_x000a_Código Postal : 03023_x000a_Teléfono: +5215516803990"/>
    <s v="tismyth@tcd.ie"/>
    <s v="INFOMEX"/>
    <s v="¿Cuántas denuncias se han presentado en contra de empleados del Instituto Nacional de Migracion que han transgredido los los derechos humanos de migrantes centroamericanos durante cada mes de los años 2012, 2013, 2014 y 2015?"/>
    <m/>
    <x v="0"/>
    <m/>
    <d v="2015-08-13T00:00:00"/>
    <s v="UE/R/401/2015 DE 14 DE AGOSTO DE 2015"/>
    <s v="N/A"/>
    <s v="ENTREGA DE INFORMACIÓN EN MEDIO ELECTRÓNICO"/>
    <s v="SOLICITUD ELECTRONICA"/>
    <s v="N/A"/>
    <s v="N/A"/>
    <m/>
  </r>
  <r>
    <n v="420"/>
    <n v="-1"/>
    <n v="0"/>
    <s v="0495000042015"/>
    <x v="7"/>
    <d v="2015-08-11T00:00:00"/>
    <m/>
    <d v="2015-09-08T00:00:00"/>
    <d v="2015-09-03T00:00:00"/>
    <x v="0"/>
    <n v="18"/>
    <s v="FELIPE FRANCISCO VELAZQUEZ MICHEL "/>
    <s v="Calle: FELIX PALAVICINI / CIRCUNVALACION Y EXPERIENCIA_x000a_Número Exterior: 2090 A_x000a_Número Interior: _x000a_Colonia: Jardines Alcalde_x000a_País:MÉXICO_x000a_Entidad Federativa:JALISCO_x000a_Delegación o Municipio: GUADALAJARA_x000a_Código Postal : 44298"/>
    <s v="andrewilich@hotmail.com"/>
    <s v="INFOMEX"/>
    <s v="Solicito la ficha de pago para la reproducción y envió de las 155 hojas del expediente de de SEGURA GARRIDO AYAX"/>
    <m/>
    <x v="1"/>
    <m/>
    <d v="2015-08-17T00:00:00"/>
    <s v="UE/351/2015 DE 14 DE AGOSTO DE 2015"/>
    <s v="DG/DAHC/448/2015 DE 21 DE AGOSTO DE 2015"/>
    <s v="ENTREGA DE INFORMACIÓN EN MEDIO ELECTRÓNICO"/>
    <s v="SOLICITUD ELECTRONICA"/>
    <s v="N/A"/>
    <s v="N/A"/>
    <m/>
  </r>
  <r>
    <n v="421"/>
    <n v="-1"/>
    <n v="0"/>
    <s v="0495000042115"/>
    <x v="7"/>
    <d v="2015-08-11T00:00:00"/>
    <m/>
    <d v="2015-09-08T00:00:00"/>
    <d v="2015-09-03T00:00:00"/>
    <x v="0"/>
    <n v="18"/>
    <s v="CARMEN GABRIELA LOZA LEON"/>
    <s v="Calle: AV. DEL RENO NORTE_x000a_Número Exterior: 3316_x000a_Número Interior: _x000a_Colonia: Bugambilias_x000a_País: MÉXICO_x000a_Entidad Federativa: JALISCO_x000a_Delegación o Municipio: ZAPOPAN_x000a_Código Postal : 45238_x000a_Teléfono: 3336349246"/>
    <s v="gabrielalozaleon@hotmail.com"/>
    <s v="INFOMEX"/>
    <s v="Decreto Presidencial de creación del parque de los colomos en Jalisco, emitida por el Presidente Venustiano Carranza"/>
    <m/>
    <x v="1"/>
    <m/>
    <d v="2015-08-19T00:00:00"/>
    <s v="UE/360/2015 de 19 de agosto de 2015"/>
    <s v="DG/DAHC/458/2015 DE 31 DE AGOSTO DE 2015"/>
    <s v="ENTREGA DE INFORMACIÓN EN MEDIO ELECTRÓNICO"/>
    <s v="SOLICITUD ELECTRONICA"/>
    <s v="N/A"/>
    <s v="N/A"/>
    <m/>
  </r>
  <r>
    <n v="422"/>
    <n v="-1"/>
    <n v="0"/>
    <s v="0495000042215"/>
    <x v="7"/>
    <d v="2015-08-11T00:00:00"/>
    <m/>
    <d v="2015-09-08T00:00:00"/>
    <d v="2015-09-03T00:00:00"/>
    <x v="0"/>
    <n v="18"/>
    <s v="CARMEN GABRIELA LOZA LEON"/>
    <s v="Calle: PASEO VIA ACUEDUCTO_x000a_Número Exterior: 1595_x000a_Número Interior: _x000a_Colonia: Colinas de San Javier_x000a_País: MÉXICO_x000a_Entidad Federativa: JALISCO_x000a_Delegación o Municipio: GUADALAJARA_x000a_Código Postal : 44660_x000a_Teléfono: GABRIELALOZA@OUTLOOK.ES"/>
    <s v="gabrielaloza@outlook.es"/>
    <s v="INFOMEX"/>
    <s v="Decreto Presidencial de creación del parque de los colomos en Jalisco, emitida por el Presidente Venustiano Carranza, así como su exposición de motivos"/>
    <m/>
    <x v="1"/>
    <m/>
    <d v="2015-08-19T00:00:00"/>
    <s v="UE/355/2015 DE 19 DE AGOSTO DE 2015"/>
    <s v="DG/DAHC/459/2015 DE 31 DE AGOSTO DE 2015"/>
    <s v="ENTREGA DE INFORMACIÓN EN MEDIO ELECTRÓNICO"/>
    <s v="SOLICITUD ELECTRONICA"/>
    <s v="N/A"/>
    <s v="N/A"/>
    <m/>
  </r>
  <r>
    <n v="423"/>
    <n v="-1"/>
    <n v="0"/>
    <s v="0495000042315"/>
    <x v="7"/>
    <d v="2015-08-12T00:00:00"/>
    <m/>
    <d v="2015-09-09T00:00:00"/>
    <d v="2015-09-03T00:00:00"/>
    <x v="0"/>
    <n v="17"/>
    <s v="ARLETH SULAHI ZAPATZ ZAPATA"/>
    <s v="Calle: VALLE DORADO_x000a_Número Exterior: S/N_x000a_Número Interior: S/N_x000a_Colonia: Valle del Palmar_x000a_País: MÉXICO_x000a_Entidad Federativa: HIDALGO_x000a_Delegación o Municipio: PACHUCA DE SOTO_x000a_Código Postal : 42084_x000a_Teléfono: 7711145476"/>
    <s v="aszz1997@hotmail.com"/>
    <s v="INFOMEX"/>
    <s v="¿Por qué no se ha pagado la deuda externa de México?"/>
    <m/>
    <x v="0"/>
    <m/>
    <d v="2015-08-19T00:00:00"/>
    <s v="UE/R/460/2015 DE 02 DE AEPTIEMBRE DE 2015"/>
    <s v="N/A"/>
    <s v="ENTREGA DE INFORMACIÓN EN MEDIO ELECTRÓNICO"/>
    <s v="SOLICITUD ELECTRONICA"/>
    <s v="N/A"/>
    <s v="N/A"/>
    <m/>
  </r>
  <r>
    <n v="424"/>
    <n v="-1"/>
    <n v="0"/>
    <s v="0495000042415"/>
    <x v="7"/>
    <d v="2015-08-12T00:00:00"/>
    <m/>
    <d v="2015-09-09T00:00:00"/>
    <d v="2015-09-03T00:00:00"/>
    <x v="0"/>
    <n v="17"/>
    <s v="DIANA LAURA SANTOYO SOMERO"/>
    <s v="Calle: PRIVADA 84_x000a_Número Exterior: 415_x000a_Número Interior: 29_x000a_Colonia: San Fernando_x000a_País: MÉXICO_x000a_Entidad Federativa: HIDALGO_x000a_Delegación o Municipio: MINERAL DE LA REFORMA_x000a_Código Postal : 42186_x000a_Teléfono: 0447711158762"/>
    <s v="dianisromero13@gmail.com"/>
    <s v="INFOMEX"/>
    <s v="1.-¿Que tanto se respetan los derechos humanos en la justicia laboral? 2.-¿En que materias de justicia se aplica el sistema horal? 3.-¿Tiene intervencion los derechos humanos en un procedimiento penal? 4.-¿Es de considerarse discriminacion a una mujer embarazada que le nieguen el trabajo? 5.-consideran que existen corrupcion en la imparticion de la justicia?"/>
    <m/>
    <x v="0"/>
    <m/>
    <d v="2015-08-19T00:00:00"/>
    <s v="UE/R/459/2015 DE 02 DE SEPTIEMBRE DE 2015"/>
    <s v="N/A"/>
    <s v="ENTREGA DE INFORMACIÓN EN MEDIO ELECTRÓNICO"/>
    <s v="SOLICITUD ELECTRONICA"/>
    <s v="N/A"/>
    <s v="N/A"/>
    <m/>
  </r>
  <r>
    <n v="425"/>
    <n v="-1"/>
    <n v="0"/>
    <s v="0495000042515"/>
    <x v="7"/>
    <d v="2015-08-13T00:00:00"/>
    <m/>
    <d v="2015-09-10T00:00:00"/>
    <d v="2015-09-03T00:00:00"/>
    <x v="0"/>
    <n v="16"/>
    <s v="IVONE FLORES RUVALCABA"/>
    <s v="Calle: ANDADOR 4_x000a_Número Exterior: 16_x000a_Número Interior: _x000a_Colonia: Felipe Angeles_x000a_País: MÉXICO_x000a_Entidad Federativa: HIDALGO_x000a_Delegación o Municipio: PACHUCA DE SOTO_x000a_Código Postal : 42090"/>
    <m/>
    <s v="INFOMEX"/>
    <s v="Solicito toda la información de la Clínica Integral de la Mujer de la Delegación Gustavo A. Madero, el motivo por la que se hizo, el número de personas atendidas por área. El número de personas atendidas anualmente. Así como la descripción de los servicios que proporcionan."/>
    <m/>
    <x v="0"/>
    <m/>
    <d v="2015-08-19T00:00:00"/>
    <s v="UE/R/461/2015 DE 02 DE SEPTIEMBRE DE 2015"/>
    <s v="N/A"/>
    <s v="ENTREGA DE INFORMACIÓN EN MEDIO ELECTRÓNICO"/>
    <s v="SOLICITUD ELECTRONICA"/>
    <s v="N/A"/>
    <s v="N/A"/>
    <m/>
  </r>
  <r>
    <n v="426"/>
    <n v="-1"/>
    <n v="0"/>
    <s v="0495000042615"/>
    <x v="7"/>
    <d v="2015-08-13T00:00:00"/>
    <m/>
    <d v="2015-09-10T00:00:00"/>
    <d v="2015-09-03T00:00:00"/>
    <x v="0"/>
    <n v="16"/>
    <s v="PAULINA VIOLANTE SANCHEZ"/>
    <s v="Calle: SOLIDARIDAD_x000a_Número Exterior: 101_x000a_Número Interior: 1_x000a_Colonia: Colosio II_x000a_País: MÉXICO_x000a_Entidad Federativa: HIDALGO_x000a_Delegación o Municipio: PACHUCA DE SOTO_x000a_Código Postal : 42039_x000a_Teléfono: 7712028725"/>
    <s v="paulinaviolante@hotmail.com"/>
    <s v="INFOMEX"/>
    <s v="Si alguna dependencia cambiara su domicilio, ¿Qué pasaría con el antiguo establecimiento de gobierno?"/>
    <m/>
    <x v="0"/>
    <m/>
    <d v="2015-08-19T00:00:00"/>
    <s v="UE/R/462/2015 DE 02 DE SEPTIEMBRE DE 2015"/>
    <s v="N/A"/>
    <s v="ENTREGA DE INFORMACIÓN EN MEDIO ELECTRÓNICO"/>
    <s v="SOLICITUD ELECTRONICA"/>
    <s v="N/A"/>
    <s v="N/A"/>
    <m/>
  </r>
  <r>
    <n v="427"/>
    <n v="-1"/>
    <n v="0"/>
    <s v="0495000042715"/>
    <x v="7"/>
    <d v="2015-08-13T00:00:00"/>
    <m/>
    <d v="2015-09-10T00:00:00"/>
    <d v="2015-09-03T00:00:00"/>
    <x v="0"/>
    <n v="16"/>
    <s v="DANIEL VAZQUEZ MORENO"/>
    <s v="Calle: PORVENIR_x000a_Número Exterior: 104_x000a_Número Interior: 104_x000a_Colonia: Arbolito_x000a_País: MÉXICO_x000a_Entidad Federativa: HIDALGO_x000a_Delegación o Municipio: PACHUCA DE SOTO_x000a_Código Postal : 42010_x000a_Teléfono: 0447711845562"/>
    <s v="danielvmp.rod@gmail.com"/>
    <s v="INFOMEX"/>
    <s v="preguntar informacion"/>
    <m/>
    <x v="0"/>
    <m/>
    <d v="2015-08-19T00:00:00"/>
    <s v="UE/R/463/2015 DE 2015 DE 02 DE SEPTIEMBRE DE 2015"/>
    <s v="N/A"/>
    <s v="ENTREGA DE INFORMACIÓN EN MEDIO ELECTRÓNICO"/>
    <s v="SOLICITUD ELECTRONICA"/>
    <s v="N/A"/>
    <s v="N/A"/>
    <m/>
  </r>
  <r>
    <n v="428"/>
    <n v="-1"/>
    <n v="0"/>
    <s v="0495000042815"/>
    <x v="7"/>
    <d v="2015-08-13T00:00:00"/>
    <m/>
    <d v="2015-09-10T00:00:00"/>
    <d v="2015-09-03T00:00:00"/>
    <x v="0"/>
    <n v="16"/>
    <s v="ALBERTO HERRERA ARAGÓN"/>
    <s v="Calle: RÍO RHIN_x000a_Número Exterior: 64_x000a_Número Interior: 502_x000a_Colonia: Cuauhtémoc_x000a_País: MÉXICO_x000a_Entidad Federativa: DISTRITO FEDERAL_x000a_Delegación o Municipio: CUAUHTEMOC_x000a_Código Postal : 06500_x000a_Teléfono: 01 55 55 91 19 59"/>
    <s v="vihasbeto@hotmail.com"/>
    <s v="INFOMEX"/>
    <s v="Copia simple de todo registro escrito, sonoro, gráfico o de cualquier otra naturaleza de los discursos pronunciados durante los mítines del movimiento estudiantil de 1966 en Durango, mejor conocido como movimiento estudiantil del Cerro de Mercado. Copia simple de todo documento producido por las áreas de inteligencia del Estado mexicano sobre el movimiento estudiantil de 1966 en estado de Durango, mejor conocido como movimiento estudiantil del Cerro de Mercado,"/>
    <m/>
    <x v="1"/>
    <m/>
    <d v="2015-08-19T00:00:00"/>
    <s v="UE/354/2015 DE 19 DE AGOSTO DE 2015"/>
    <s v="DG/DAHC/457/2015 DE 31 DE AGOSTO DE 2015"/>
    <s v="ENTREGA DE INFORMACIÓN EN MEDIO ELECTRÓNICO"/>
    <s v="SOLICITUD ELECTRONICA"/>
    <s v="N/A"/>
    <s v="N/A"/>
    <m/>
  </r>
  <r>
    <n v="429"/>
    <n v="-1"/>
    <n v="0"/>
    <s v="0495000042915"/>
    <x v="7"/>
    <d v="2015-08-13T00:00:00"/>
    <m/>
    <d v="2015-09-10T00:00:00"/>
    <d v="2015-09-03T00:00:00"/>
    <x v="0"/>
    <n v="16"/>
    <s v="IRMA RODRIGUEZ SANCHEZ "/>
    <s v="Calle: IGLESIAS_x000a_Número Exterior: 333_x000a_Número Interior: _x000a_Colonia: Reforma_x000a_País: MÉXICO_x000a_Entidad Federativa: VERACRUZ_x000a_Delegación o Municipio: VERACRUZ_x000a_Código Postal : 91919_x000a_Teléfono: 2299351271"/>
    <s v="antoniomanuelortiz@hotmail.com"/>
    <s v="INFOMEX"/>
    <s v="Solicito copia certificada de todo el contenido del expediente migratorio de mi padre José Rodríguez Vargas"/>
    <m/>
    <x v="0"/>
    <m/>
    <d v="2015-08-19T00:00:00"/>
    <s v="UE/R/465/2015 DE 02 DE SEPTIEMBRE DE 2015"/>
    <s v="N/A"/>
    <s v="ENTREGA DE INFORMACIÓN EN MEDIO ELECTRÓNICO"/>
    <s v="SOLICITUD ELECTRONICA"/>
    <s v="N/A"/>
    <s v="N/A"/>
    <m/>
  </r>
  <r>
    <n v="430"/>
    <n v="-1"/>
    <n v="0"/>
    <s v="0495000043015"/>
    <x v="7"/>
    <d v="2015-08-13T00:00:00"/>
    <m/>
    <d v="2015-09-10T00:00:00"/>
    <d v="2015-09-07T00:00:00"/>
    <x v="0"/>
    <n v="18"/>
    <s v="MARTHA DALIA GARCIA TREJO"/>
    <s v="Calle: AV 16 DE SEPTIEMBRE_x000a_Número Exterior: 53_x000a_Número Interior: 55_x000a_Colonia: Tezontepec_x000a_País: MÉXICO_x000a_Entidad Federativa: HIDALGO_x000a_Delegación o Municipio: VILLA DE TEZONTEPEC_x000a_Código Postal : 43880_x000a_Teléfono: 0457711008991"/>
    <s v="mar-mar12@hotmail.com"/>
    <s v="INFOMEX"/>
    <s v="¿cuanta gente desempleada existe en el pais?"/>
    <m/>
    <x v="0"/>
    <m/>
    <d v="2015-08-19T00:00:00"/>
    <s v="UE/R/467/2015 DE 03 DE SEPTIEMBRE DE 2015"/>
    <s v="N/A"/>
    <s v="ENTREGA DE INFORMACIÓN EN MEDIO ELECTRÓNICO"/>
    <s v="SOLICITUD ELECTRONICA"/>
    <s v="N/A"/>
    <s v="N/A"/>
    <m/>
  </r>
  <r>
    <n v="431"/>
    <n v="-1"/>
    <n v="0"/>
    <s v="0495000043115"/>
    <x v="7"/>
    <d v="2015-08-14T00:00:00"/>
    <m/>
    <d v="2015-09-11T00:00:00"/>
    <d v="2015-09-10T00:00:00"/>
    <x v="0"/>
    <n v="20"/>
    <s v="ROBERTO LOPEZ "/>
    <s v="Calle: HUANCAYO_x000a_Número Exterior: 27_x000a_Número Interior: _x000a_Colonia: Progreso Nacional_x000a_País: MÉXICO_x000a_Entidad Federativa: DISTRITO FEDERAL_x000a_Delegación o Municipio: GUSTAVO A. MADERO_x000a_Código Postal : 07600"/>
    <s v="roblopm@yahoo.com.mx"/>
    <s v="INFOMEX"/>
    <s v="Solicito se me proporcione copia del expediente de la C. Teresa Azucena Roderíguez de la Vega Cuéllar mediante el cual solicitó ingresar a la Maestría en Sociología Política en el Instituto Mora durante la convocatoria 2002-2004. El Instituto Mora me ha informado que el Archivo general de la Nación aprobó la baja definitiva de ese expediente el 7 de junio de 2013 con el Acta de Baja Documental número 0566 y Dictamen de Valoración Documental 0517. Solicito se me proporcione la copia de este expediente que el Archivo General de la Nación resguarda."/>
    <m/>
    <x v="4"/>
    <m/>
    <d v="2015-08-19T00:00:00"/>
    <s v="UE/356/2015 DE 19 DE AGOSTO DE 2015"/>
    <s v="DG/DSNA/1110/2015 DE 02 DE SEPTIEMBRE DE 2015"/>
    <s v="ENTREGA DE INFORMACIÓN EN MEDIO ELECTRÓNICO"/>
    <s v="SOLICITUD ELECTRONICA"/>
    <s v="N/A"/>
    <s v="N/A"/>
    <m/>
  </r>
  <r>
    <n v="432"/>
    <n v="-1"/>
    <n v="0"/>
    <s v="0495000043215"/>
    <x v="7"/>
    <d v="2015-08-17T00:00:00"/>
    <m/>
    <d v="2015-09-14T00:00:00"/>
    <d v="2015-09-07T00:00:00"/>
    <x v="0"/>
    <n v="16"/>
    <s v="RODOLFO ECHEVERRIA MARTÍNEZ"/>
    <s v="Calle: AILE_x000a_Número Exterior: 91_x000a_Número Interior: _x000a_Colonia: Pedregal de Santo Domingo_x000a_País: MÉXICO_x000a_Entidad Federativa: DISTRITO FEDERAL_x000a_Delegación o Municipio: COYOACAN_x000a_Código Postal : 04369"/>
    <s v="chicali99@gmail.com"/>
    <s v="INFOMEX"/>
    <s v="Se remite solicitud de acceso a datos personsales en archivo adjunto."/>
    <m/>
    <x v="1"/>
    <m/>
    <d v="2015-08-19T00:00:00"/>
    <s v="UE/370/2015 DE 27 DE AGOSTO DE 2015"/>
    <s v="DG/DAHC/473/2015 DE 01 DE SEPTIEMBRE DE 2015"/>
    <s v="ENTREGA DE INFORMACIÓN EN MEDIO ELECTRÓNICO"/>
    <s v="SOLICITUD ELECTRONICA"/>
    <s v="N/A"/>
    <s v="N/A"/>
    <m/>
  </r>
  <r>
    <n v="433"/>
    <n v="-1"/>
    <n v="0"/>
    <s v="0495000043315"/>
    <x v="7"/>
    <d v="2015-08-17T00:00:00"/>
    <m/>
    <d v="2015-08-31T00:00:00"/>
    <d v="2015-08-31T00:00:00"/>
    <x v="0"/>
    <n v="11"/>
    <s v="ANDREA MEDINA ZANNIE"/>
    <s v="Calle: SAN MARCELO_x000a_Número Exterior: 2110_x000a_Número Interior: 27_x000a_Colonia: Colonos Patria_x000a_País: MÉXICO_x000a_Entidad Federativa: JALISCO_x000a_Delegación o Municipio: ZAPOPAN_x000a_Código Postal : 45110_x000a_Teléfono: 013335780297"/>
    <s v="amedinazannie@gmail.com"/>
    <s v="INFOMEX"/>
    <s v="Archivo, copia u original de acta de nacimiento, copia u original de pasaporte de mi bisabuelo. PETER FRANK ZANNIE"/>
    <m/>
    <x v="1"/>
    <m/>
    <d v="2015-08-19T00:00:00"/>
    <s v="UE/359/2015 DE 19 DE AGOSTO DE 2015"/>
    <s v="DG/DAHC/454/2015 DE 24 DE AGOSTO DE 2015"/>
    <s v="ENTREGA DE INFORMACIÓN EN MEDIO ELECTRÓNICO"/>
    <s v="SOLICITUD ELECTRONICA"/>
    <s v="N/A"/>
    <s v="N/A"/>
    <m/>
  </r>
  <r>
    <n v="434"/>
    <n v="-1"/>
    <n v="0"/>
    <s v="0495000043415"/>
    <x v="7"/>
    <d v="2015-08-18T00:00:00"/>
    <m/>
    <d v="2015-09-15T00:00:00"/>
    <d v="2015-09-07T00:00:00"/>
    <x v="0"/>
    <n v="15"/>
    <s v="JORGE LOPEZ GONZALEZ"/>
    <s v="Calle: CORREGIDORA_x000a_Número Exterior: 24_x000a_Número Interior: _x000a_Colonia: Centro (área 1)_x000a_País: MÉXICO_x000a_Entidad Federativa: DISTRITO FEDERAL_x000a_Delegación o Municipio: CUAUHTEMOC_x000a_Código Postal : 06000"/>
    <s v="jorgelopezgonzalez71@yahoo.com.mx"/>
    <s v="INFOMEX"/>
    <s v="FICHAS DE VALORACIÓN Y CATALOGO DE DISPOSICIÓN DOCUMENTAL"/>
    <m/>
    <x v="0"/>
    <m/>
    <d v="2015-08-19T00:00:00"/>
    <s v="UE/R/469/2015 DE 03 DE SEPTIEMBRE DE 2015"/>
    <s v="N/A"/>
    <s v="ENTREGA DE INFORMACIÓN EN MEDIO ELECTRÓNICO"/>
    <s v="SOLICITUD ELECTRONICA"/>
    <s v="N/A"/>
    <s v="N/A"/>
    <m/>
  </r>
  <r>
    <n v="435"/>
    <n v="-1"/>
    <n v="0"/>
    <s v="0495000043515"/>
    <x v="7"/>
    <d v="2015-08-19T00:00:00"/>
    <m/>
    <d v="2015-09-17T00:00:00"/>
    <d v="2015-09-07T00:00:00"/>
    <x v="0"/>
    <n v="14"/>
    <s v="CESAR PEREZ"/>
    <s v="Calle: MINERO ROQUE_x000a_Número Exterior: 90_x000a_Número Interior: _x000a_Colonia: La Herradura_x000a_País: MÉXICO_x000a_Entidad Federativa: ZACATECAS_x000a_Delegación o Municipio: ZACATECAS_x000a_Código Postal : 98086"/>
    <s v="cesar.perez@infodem.com.mx"/>
    <s v="INFOMEX"/>
    <s v="1.- Archivos de video del cuarto informe de gobierno de Carlos Salinas de Gortari, en 1992. 2.- Archivo de video de la participación en un acto publico de Carlos Salinas de Gortari el 24 (ó 25) de febrero de 1992, donde menciona el combate a la desigualdad en México y los beneficios de la reforma agraria de ese mismo año."/>
    <m/>
    <x v="1"/>
    <m/>
    <d v="2015-08-19T00:00:00"/>
    <s v="UE/357/2015 DE 19 DE AGOSTO DE 2015"/>
    <s v="DG/DAHC/455/2015 DE 24 DE AGOSTO DE 2015"/>
    <s v="ENTREGA DE INFORMACIÓN EN MEDIO ELECTRÓNICO"/>
    <s v="SOLICITUD ELECTRONICA"/>
    <s v="N/A"/>
    <s v="N/A"/>
    <m/>
  </r>
  <r>
    <n v="436"/>
    <n v="-1"/>
    <n v="0"/>
    <s v="0495000043615"/>
    <x v="7"/>
    <d v="2015-08-19T00:00:00"/>
    <m/>
    <d v="2015-09-17T00:00:00"/>
    <d v="2015-09-07T00:00:00"/>
    <x v="0"/>
    <n v="14"/>
    <s v="ALBERTO BARRIENTOS REYNA"/>
    <s v="Calle: WASHINGTON_x000a_Número Exterior: 4550_x000a_Número Interior: _x000a_Colonia: Six Flags_x000a_País: MÉXICO_x000a_Entidad Federativa: DISTRITO FEDERAL_x000a_Delegación o Municipio: TLALPAN_x000a_Código Postal : 14130"/>
    <s v="albertobarrientosr@gmail.com"/>
    <s v="INFOMEX"/>
    <s v="Solicito el número de plazas de base, confianza y honorarios y el monto erogado en cada categoría por cada una por mes desde 2004 a la fecha"/>
    <m/>
    <x v="2"/>
    <m/>
    <d v="2015-08-19T00:00:00"/>
    <s v="UE/358/2015 DE 20 DE AGOSTO DE 2015"/>
    <s v="DG/DGAA/DA/694/2015 DE 24 DE AGOSTO DE 2015"/>
    <s v="ENTREGA DE INFORMACIÓN EN MEDIO ELECTRÓNICO"/>
    <s v="SOLICITUD ELECTRONICA"/>
    <s v="N/A"/>
    <s v="N/A"/>
    <m/>
  </r>
  <r>
    <n v="437"/>
    <n v="-1"/>
    <n v="0"/>
    <s v="0495000043715"/>
    <x v="7"/>
    <d v="2015-08-20T00:00:00"/>
    <m/>
    <d v="2015-09-18T00:00:00"/>
    <d v="2015-09-07T00:00:00"/>
    <x v="0"/>
    <n v="13"/>
    <s v="ALEX SABA MUSSALI"/>
    <s v="Calle: BOSQUE DE SAUCES_x000a_Número Exterior: 400_x000a_Número Interior: _x000a_Colonia: Bosque de las Lomas_x000a_País: MÉXICO_x000a_Entidad Federativa:DISTRITO FEDERAL_x000a_Delegación o Municipio: MIGUEL HIDALGO_x000a_Código Postal : 11700"/>
    <m/>
    <s v="INFOMEX"/>
    <s v="¿Cuanto ha subido el indice de asesinato y crimen desde que empezo la guerra contra el narcotrafico en 2008?"/>
    <m/>
    <x v="0"/>
    <m/>
    <d v="2015-09-03T00:00:00"/>
    <s v="UE/R/472/2015 DE 03 DE SEPTIEMBRE DE 2015"/>
    <s v="N/A"/>
    <s v="ENTREGA DE INFORMACIÓN EN MEDIO ELECTRÓNICO"/>
    <s v="SOLICITUD ELECTRONICA"/>
    <s v="N/A"/>
    <s v="N/A"/>
    <m/>
  </r>
  <r>
    <n v="438"/>
    <n v="-1"/>
    <n v="0"/>
    <s v="0495000043815"/>
    <x v="7"/>
    <d v="2015-08-21T00:00:00"/>
    <m/>
    <d v="2015-09-21T00:00:00"/>
    <d v="2015-09-07T00:00:00"/>
    <x v="0"/>
    <n v="12"/>
    <s v="MIRIAM HERNÁNDEZ"/>
    <s v="Calle: RUIZ CORTINEZ_x000a_Número Exterior: 6_x000a_Número Interior: S/N_x000a_Colonia: Santa María Chiconautla_x000a_País: MÉXICO_x000a_Entidad Federativa: MÉXICO_x000a_Delegación o Municipio: ECATEPEC_x000a_Código Postal : 55066"/>
    <s v="miriam_mihelmo@hotmail.com"/>
    <s v="INFOMEX"/>
    <s v="Todas las auditorias que la Auditoria Superior de la Federación ha realizado al municipio de Ecatepec de Morelos del 2006-2011"/>
    <m/>
    <x v="0"/>
    <m/>
    <d v="2015-09-03T00:00:00"/>
    <s v="UE/R/473/2015 DE 03 DE SEPTIEMBRE DE 2015"/>
    <s v="N/A"/>
    <s v="ENTREGA DE INFORMACIÓN EN MEDIO ELECTRÓNICO"/>
    <s v="SOLICITUD ELECTRONICA"/>
    <s v="N/A"/>
    <s v="N/A"/>
    <m/>
  </r>
  <r>
    <n v="439"/>
    <n v="-1"/>
    <n v="0"/>
    <s v="0495000043915"/>
    <x v="7"/>
    <d v="2015-08-24T00:00:00"/>
    <m/>
    <d v="2015-09-22T00:00:00"/>
    <d v="2015-09-07T00:00:00"/>
    <x v="0"/>
    <n v="11"/>
    <s v="OTONIEL VARAS DE VALDEZ GONZALEZ"/>
    <s v="Calle: ALFREDO R. PLASCENCIA_x000a_Número Exterior: 259_x000a_Número Interior: _x000a_Colonia: Ladrón de Guevara_x000a_País: MÉXICO_x000a_Entidad Federativa: JALISCO _x000a_Delegación o Municipio: GUADALAJARA_x000a_Código Postal : 44600"/>
    <s v="otonielv@hotmail.com"/>
    <s v="INFOMEX"/>
    <s v="Título de San Francisco Chalchihuapan y sus anexos San Pedro del Rosal y San Antonio Enchisi, que fue otorgado el 29 de mayo de 1712, del ejido y bienes comunales"/>
    <m/>
    <x v="1"/>
    <m/>
    <d v="2015-08-20T00:00:00"/>
    <s v="UE/360/2015 DE 20 DE AGOSTO DE 2015"/>
    <s v="DG/DAHC/464/2015 DE 27 DE AGOSTO DE 2015"/>
    <s v="ENTREGA DE INFORMACIÓN EN MEDIO ELECTRÓNICO"/>
    <s v="SOLICITUD ELECTRONICA"/>
    <s v="N/A"/>
    <s v="N/A"/>
    <m/>
  </r>
  <r>
    <n v="440"/>
    <n v="-1"/>
    <n v="0"/>
    <s v="0495000044015"/>
    <x v="7"/>
    <d v="2015-08-24T00:00:00"/>
    <m/>
    <d v="2015-09-22T00:00:00"/>
    <d v="2015-09-07T00:00:00"/>
    <x v="0"/>
    <n v="11"/>
    <s v="OTONIEL VARAS DE VALDEZ GONZALEZ"/>
    <s v="Calle: ALFREDO R. PLASCENCIA_x000a_Número Exterior: 259_x000a_Número Interior: _x000a_Colonia: Ladrón de Guevara_x000a_País: MÉXICO_x000a_Entidad Federativa: JALISCO _x000a_Delegación o Municipio: GUADALAJARA_x000a_Código Postal : 44600"/>
    <s v="otonielv@hotmail.com"/>
    <s v="INFOMEX"/>
    <s v="Títulos de San Francisco Chalchihuapan y sus anexos San Pedro del Rosal y San Antonio Enchisi, que fue otorgado el 29 de mayo de 1712, del ejido y bienes comunales. Simples."/>
    <m/>
    <x v="1"/>
    <m/>
    <d v="2015-08-25T00:00:00"/>
    <s v="UE/363/2015 DE 25 DE AGOSTO DE 2015"/>
    <s v="DG/DAHC/467/2015 DE 27 DE AGOSTO DE 2015"/>
    <s v="ENTREGA DE INFORMACIÓN EN MEDIO ELECTRÓNICO"/>
    <s v="SOLICITUD ELECTRONICA"/>
    <s v="N/A"/>
    <s v="N/A"/>
    <m/>
  </r>
  <r>
    <n v="441"/>
    <n v="-1"/>
    <n v="0"/>
    <s v="0495000044115"/>
    <x v="7"/>
    <d v="2015-08-24T00:00:00"/>
    <m/>
    <d v="2015-09-22T00:00:00"/>
    <d v="2015-09-10T00:00:00"/>
    <x v="0"/>
    <n v="14"/>
    <s v="OTONIEL VARAS DE VALDEZ GONZALEZ"/>
    <s v="Calle: ALFREDO R. PLASCENCIA_x000a_Número Exterior: 259_x000a_Número Interior: _x000a_Colonia: Ladrón de Guevara_x000a_País: MÉXICO_x000a_Entidad Federativa: JALISCO _x000a_Delegación o Municipio: GUADALAJARA_x000a_Código Postal : 44600"/>
    <s v="otonielv@hotmail.com"/>
    <s v="INFOMEX"/>
    <s v="El plano definitivo de San Francisco Chalchihuapan y sus anexos San Pedro del Rosal y San Antonio Enchisi que fue otorgado el 23 de octubre de 1946."/>
    <m/>
    <x v="1"/>
    <m/>
    <d v="2015-08-25T00:00:00"/>
    <s v="UE/364/2015 DE 25 DE AGOSTO DE 2015"/>
    <s v="DG/DAHC/465/2015 DE 27 DE AGOSTO DE 2015"/>
    <s v="ENTREGA DE INFORMACIÓN EN MEDIO ELECTRÓNICO"/>
    <s v="SOLICITUD ELECTRONICA"/>
    <s v="N/A"/>
    <s v="N/A"/>
    <m/>
  </r>
  <r>
    <n v="442"/>
    <n v="-1"/>
    <n v="0"/>
    <s v="0495000044215"/>
    <x v="7"/>
    <d v="2015-08-24T00:00:00"/>
    <m/>
    <d v="2015-09-22T00:00:00"/>
    <d v="2015-09-10T00:00:00"/>
    <x v="0"/>
    <n v="14"/>
    <s v="OTONIEL VARAS DE VALDEZ GONZALEZ"/>
    <s v="Calle: ALFREDO R. PLASCENCIA_x000a_Número Exterior: 259_x000a_Número Interior: _x000a_Colonia: Ladrón de Guevara_x000a_País: MÉXICO_x000a_Entidad Federativa: JALISCO _x000a_Delegación o Municipio: GUADALAJARA_x000a_Código Postal : 44600"/>
    <s v="otonielv@hotmail.com"/>
    <s v="INFOMEX"/>
    <s v="El plano definitivos de San Francisco Chalchihuapan y sus anexos San Pedro del Rosal y San Antonio Enchisi que fue otorgado el 23 de octubre de 1946, con vértices, grados y minutos."/>
    <m/>
    <x v="1"/>
    <m/>
    <d v="2015-08-25T00:00:00"/>
    <s v="UE/365/2015 DE 25 DE AGOSTO DE 2015"/>
    <s v="DG/DAHC/466/2015 DE 27 DE AGOSTO DE 2015"/>
    <s v="ENTREGA DE INFORMACIÓN EN MEDIO ELECTRÓNICO"/>
    <s v="SOLICITUD ELECTRONICA"/>
    <s v="N/A"/>
    <s v="N/A"/>
    <m/>
  </r>
  <r>
    <n v="443"/>
    <n v="-1"/>
    <n v="0"/>
    <s v="0495000044315"/>
    <x v="7"/>
    <d v="2015-08-24T00:00:00"/>
    <m/>
    <d v="2015-09-07T00:00:00"/>
    <d v="2015-09-07T00:00:00"/>
    <x v="0"/>
    <n v="11"/>
    <s v="GABRIELA GUZMAN MARTINEZ"/>
    <s v="Calle: 14 ORIENTE_x000a_Número Exterior: 1118_x000a_Número Interior: 6_x000a_Colonia: San Juan Aquiahuac_x000a_País: MÉXICO_x000a_Entidad Federativa: PUEBLA_x000a_Delegación o Municipio: SAN ANDRES CHOLULA_x000a_Código Postal : 72810"/>
    <s v="gabriela.guzmanmz@udlap.mx"/>
    <s v="INFOMEX"/>
    <s v="Quisiera saber : ¿cuánto cuestan las colegiaturas de cada uno de los hijos del presidente Enrique Peña Nieto?"/>
    <m/>
    <x v="0"/>
    <m/>
    <d v="2015-09-07T00:00:00"/>
    <s v="UE/R/477/2015 DE 07 DE AGOSTO DE 2015"/>
    <s v="N/A"/>
    <s v="ENTREGA DE INFORMACIÓN EN MEDIO ELECTRÓNICO"/>
    <s v="SOLICITUD ELECTRONICA"/>
    <s v="N/A"/>
    <s v="N/A"/>
    <m/>
  </r>
  <r>
    <n v="444"/>
    <n v="-1"/>
    <n v="0"/>
    <s v="0495000044415"/>
    <x v="7"/>
    <d v="2015-08-24T00:00:00"/>
    <m/>
    <d v="2015-09-22T00:00:00"/>
    <d v="2015-09-10T00:00:00"/>
    <x v="0"/>
    <n v="14"/>
    <s v="DIONICIO GALICIA PEREZ"/>
    <s v="Calle: MAIZALES_x000a_Número Exterior: 211_x000a_Número Interior: _x000a_Colonia: Valle del Campestre_x000a_País: MÉXICO_x000a_Entidad Federativa: AGUASCALIENTES_x000a_Delegación o Municipio: AGUASCALIENTES_x000a_Código Postal : 20110_x000a_Teléfono: 449 251 40 42"/>
    <s v="dgalicia@galoingenieria.com.mx"/>
    <s v="INFOMEX"/>
    <s v="NOMBRE DE LA EMPRESA EN EL RAMO DE LA CONSTRUCCION DE OBRAS CONFORMADA POR EL ING. JOSE RAUL LOPEZ SANCHEZ Y ING. MIGUEL ANGEL VAZQUEZ LOPEZ EN EL ESTADO DE AGUASCALIENTES"/>
    <m/>
    <x v="0"/>
    <m/>
    <d v="2015-09-09T00:00:00"/>
    <s v="UE/R/482/2015 DE 09 DE SEPTIEMBRE DE 2015"/>
    <s v="N/A"/>
    <s v="ENTREGA DE INFORMACIÓN EN MEDIO ELECTRÓNICO"/>
    <s v="SOLICITUD ELECTRONICA"/>
    <s v="N/A"/>
    <s v="N/A"/>
    <m/>
  </r>
  <r>
    <n v="445"/>
    <n v="-1"/>
    <n v="0"/>
    <s v="0495000044515"/>
    <x v="7"/>
    <d v="2015-08-24T00:00:00"/>
    <m/>
    <d v="2015-09-22T00:00:00"/>
    <d v="2015-09-10T00:00:00"/>
    <x v="0"/>
    <n v="14"/>
    <s v="MARCO ANTONIO DEL VALLE VILLEGAS"/>
    <s v="Calle: AV FORTIN ED 1 ENTR C DEPTO 2016_x000a_Número Exterior: C_x000a_Número Interior: 206_x000a_Colonia: Narciso Mendoza_x000a_País: MÉXICO_x000a_Entidad Federativa: DISTRITO FEDERAL_x000a_Delegación o Municipio: TLALPAN_x000a_Código Postal : 14390_x000a_Teléfono: 5525586874"/>
    <s v="delvallevillegas@gmail.com"/>
    <s v="INFOMEX"/>
    <s v="1.-Lista de integrantes (nombre y cargo) del Consejo Académico Asesor del Archivo General de Nación. 2.-Lista de integrantes (nombre y cargo) del Consejo Nacional de Archivos. 3.- Lista de integrantes (nombre y cargo) del Comité Técnico Consultivo de los Archivos del Ejecutivo Federal, órgano consultivo del Archivo General de la Nación."/>
    <m/>
    <x v="8"/>
    <m/>
    <d v="2015-08-25T00:00:00"/>
    <s v="UE/367/2015 DE 25 DE AGOSTO DE 2015                 ___________________  UE/368/2015 DE 25 DE AGOSTO DE 2015                 ______________________     UE/369/2015 DE AGOSTO DE 2015"/>
    <s v="DG/DSNA/1111/2015 DE 02 DE SEPTIEMBRE DE 2015               ____________________ MEMORAMDUM DE 01 DE SEPTIEMBRE DE 2015"/>
    <s v="ENTREGA DE INFORMACIÓN EN MEDIO ELECTRÓNICO"/>
    <s v="SOLICITUD ELECTRONICA"/>
    <s v="N/A"/>
    <s v="N/A"/>
    <m/>
  </r>
  <r>
    <n v="446"/>
    <n v="-1"/>
    <n v="0"/>
    <s v="0495000044615"/>
    <x v="7"/>
    <d v="2015-08-25T00:00:00"/>
    <m/>
    <d v="2015-09-23T00:00:00"/>
    <d v="2015-09-23T00:00:00"/>
    <x v="0"/>
    <n v="22"/>
    <s v="BENJAMIN SMITH"/>
    <s v="Calle: REGENTS ROADS_x000a_Número Exterior: 3_x000a_Número Interior: _x000a_Colonia:                                                                                                                                             País: REINO UNIDO_x000a_Entidad Federativa: OXFORD_x000a_Delegación o Municipio: OXFORD_x000a_Código Postal : 54787"/>
    <s v="b.smith.1@warwick.ac.uk"/>
    <s v="INFOMEX"/>
    <s v="Version Publica de los periodistas y editores - Manuel de la Isla Paulin, Roger Menendez, Sergio Novelo, Guillermo Gallardo, y de los narcotrafficantes, Pedro Aviles, Eduardo &quot;Lalo&quot; Fernandez, Patricio Becerra Ortiz, Robert Hernandez y su esposa Helen Hernandez."/>
    <m/>
    <x v="1"/>
    <m/>
    <d v="2015-09-01T00:00:00"/>
    <s v="UE/366/2015 DE 25 DE AGOSTO DE 2015"/>
    <s v="DG/DAHC/480/2015 DE 04 DE SEPTIEMBRE DE 2015"/>
    <s v="ENTREGA DE INFORMACIÓN EN MEDIO ELECTRÓNICO"/>
    <s v="SOLICITUD ELECTRONICA"/>
    <s v="N/A"/>
    <s v="N/A"/>
    <m/>
  </r>
  <r>
    <n v="447"/>
    <n v="-1"/>
    <n v="0"/>
    <s v="0495000044715"/>
    <x v="7"/>
    <d v="2015-08-31T00:00:00"/>
    <m/>
    <d v="2015-09-29T00:00:00"/>
    <d v="2015-09-10T00:00:00"/>
    <x v="0"/>
    <n v="9"/>
    <s v="WENDY TORRES PEREZ"/>
    <s v="Calle: MINA VALENCIANA_x000a_Número Exterior: 335_x000a_Número Interior: _x000a_Colonia: 22 de Diciembre_x000a_País: MÉXICO_x000a_Entidad Federativa: SINALOA_x000a_Delegación o Municipio: CULIACAN_x000a_Código Postal : 80199_x000a_Teléfono: 6677869358"/>
    <s v="wendy496@hotmail.com"/>
    <s v="INFOMEX"/>
    <s v="sueldo de los diputados federales"/>
    <m/>
    <x v="0"/>
    <m/>
    <d v="2015-09-01T00:00:00"/>
    <s v="UE/R/483/2015 DE 09 DE SEPTIEMBRE DE 2015"/>
    <s v="N/A"/>
    <s v="ENTREGA DE INFORMACIÓN EN MEDIO ELECTRÓNICO"/>
    <s v="SOLICITUD ELECTRONICA"/>
    <s v="N/A"/>
    <s v="N/A"/>
    <m/>
  </r>
  <r>
    <n v="448"/>
    <n v="-1"/>
    <n v="0"/>
    <s v="0495000044815"/>
    <x v="8"/>
    <d v="2015-09-01T00:00:00"/>
    <m/>
    <d v="2015-09-30T00:00:00"/>
    <d v="2015-09-25T00:00:00"/>
    <x v="0"/>
    <n v="19"/>
    <s v="MAXIMILIANO GUSTAVO BOBADILLA OLIVARES"/>
    <s v="Calle: COMPOSITORES_x000a_Número Exterior: 215-E_x000a_Número Interior: _x000a_Colonia: Tlaltenango_x000a_País: MÉXICO_x000a_Entidad Federativa: MORELOS_x000a_Delegación o Municipio: CUERNAVACA_x000a_Código Postal : 62170_x000a_Teléfono: 7771294280"/>
    <s v="max_92_07@hotmail.com"/>
    <s v="INFOMEX"/>
    <s v="Cual es el documento mas antiguo que se encuentra en el Archivo General de la Nación? puedo leerlo en persona?"/>
    <m/>
    <x v="1"/>
    <m/>
    <d v="2015-09-02T00:00:00"/>
    <s v="UE/373/2015 DE 2 DE SEPTIEMBRE DE 2015"/>
    <s v="DG/DAHC/491/2015 DE 21 DE SEPTIEMBRE DE 2015"/>
    <s v="ENTREGA DE INFORMACIÓN EN MEDIO ELECTRÓNICO"/>
    <s v="SOLICITUD ELECTRONICA"/>
    <s v="N/A"/>
    <s v="N/A"/>
    <m/>
  </r>
  <r>
    <n v="449"/>
    <n v="-1"/>
    <n v="0"/>
    <s v="0495000044915"/>
    <x v="8"/>
    <d v="2015-09-02T00:00:00"/>
    <m/>
    <d v="2015-10-01T00:00:00"/>
    <d v="2015-09-03T00:00:00"/>
    <x v="0"/>
    <n v="2"/>
    <s v="NEYDA MORALES MARTÍNEZ"/>
    <s v="Calle: 10820 SW 200 DR APT 369_x000a_Número Exterior: 5529209332_x000a_Número Interior: 3057735227_x000a_Colonia: _x000a_País: ESTADOS UNIDOS_x000a_Entidad Federativa: FLORIDA_x000a_Delegación o Municipio: MIAMI_x000a_Código Postal : 33157_x000a_Teléfono: 13057735227"/>
    <s v="neydamartinez206@yahoo.com"/>
    <s v="INFOMEX"/>
    <s v="El numero de mi pasaporte y el historial de mis documentos ( visa y pasaporte ) emitidos en México"/>
    <m/>
    <x v="0"/>
    <m/>
    <d v="2015-09-02T00:00:00"/>
    <s v="UE/R/466/2015 DE 02 DE SEPTIEMBRE DE 2015"/>
    <s v="N/A"/>
    <s v="ENTREGA DE INFORMACIÓN EN MEDIO ELECTRÓNICO"/>
    <s v="SOLICITUD ELECTRONICA"/>
    <s v="N/A"/>
    <s v="N/A"/>
    <m/>
  </r>
  <r>
    <n v="450"/>
    <n v="-1"/>
    <n v="0"/>
    <s v="0495000045015"/>
    <x v="8"/>
    <d v="2015-09-02T00:00:00"/>
    <m/>
    <d v="2015-09-17T00:00:00"/>
    <d v="2015-09-10T00:00:00"/>
    <x v="0"/>
    <n v="7"/>
    <s v="JAIME SÁNCHEZ SALCEDO "/>
    <s v="Calle: 541_x000a_Número Exterior: 114_x000a_Número Interior: _x000a_Colonia: San Juan de Aragón II Sección_x000a_País: MÉXICO_x000a_Entidad Federativa: DISTRITO FEDERAL_x000a_Delegación o Municipio: GUSTAVO A. MADERO_x000a_Código Postal : 07969_x000a_Teléfono: 5555511212"/>
    <s v="jasasa_ius@hotmail.com"/>
    <s v="INFOMEX"/>
    <s v="Saber si en alguna de las notarias del país existe un testamento hecho por esta persona. Raquel Sandoval Gamiño, Raquel Sandoval de Ramirez o Raquel Sandoval Gamuño de Ramirez."/>
    <m/>
    <x v="0"/>
    <m/>
    <d v="2015-09-02T00:00:00"/>
    <s v="UE/R/484/2015 DE 09 DE SEPTIEMBRE DE 2015"/>
    <s v="N/A"/>
    <s v="ENTREGA DE INFORMACIÓN EN MEDIO ELECTRÓNICO"/>
    <s v="SOLICITUD ELECTRONICA"/>
    <s v="N/A"/>
    <s v="N/A"/>
    <m/>
  </r>
  <r>
    <n v="451"/>
    <n v="-1"/>
    <n v="0"/>
    <s v="0495000045115"/>
    <x v="8"/>
    <d v="2015-09-02T00:00:00"/>
    <m/>
    <d v="2015-10-01T00:00:00"/>
    <d v="2015-09-10T00:00:00"/>
    <x v="0"/>
    <n v="7"/>
    <s v="YAZMIN SALGUERO NERI"/>
    <s v="Calle: PASEO DE REFORMA_x000a_Número Exterior: 113_x000a_Número Interior: _x000a_Colonia: Palmira Tinguindin_x000a_País: MÉXICO_x000a_Entidad Federativa: MORELOS_x000a_Delegación o Municipio: CUERNAVACA_x000a_Código Postal : 62490_x000a_Teléfono: 7771327002"/>
    <s v="yaz.neri@gmail.com"/>
    <s v="INFOMEX"/>
    <s v="Existe alguna institución de gobierno que evalué la eficacia de los procesos de licitación (metodología, tiempos) llevados a cabo por la comisión federal de electricidad (CFE)"/>
    <m/>
    <x v="0"/>
    <m/>
    <d v="2015-09-09T00:00:00"/>
    <s v="UE/R/485/2015 DE 09 DE SEPTIEMBRE DE 2015"/>
    <s v="N/A"/>
    <s v="ENTREGA DE INFORMACIÓN EN MEDIO ELECTRÓNICO"/>
    <s v="SOLICITUD ELECTRONICA"/>
    <s v="N/A"/>
    <s v="N/A"/>
    <m/>
  </r>
  <r>
    <n v="452"/>
    <n v="-1"/>
    <n v="0"/>
    <s v="0495000045215"/>
    <x v="8"/>
    <d v="2015-09-04T00:00:00"/>
    <m/>
    <d v="2015-10-05T00:00:00"/>
    <d v="2015-09-25T00:00:00"/>
    <x v="0"/>
    <n v="16"/>
    <s v="FRONTERA CENTLA TABASCO"/>
    <s v="Calle: REFORMA_x000a_Número Exterior: 12_x000a_Número Interior: 14_x000a_Colonia: Ignacio Allende_x000a_País: MÉXICO_x000a_Entidad Federativa: TABASCO_x000a_Delegación o Municipio: CENTLA_x000a_Código Postal : 86760"/>
    <s v="manuelcastillo_89@hotmail.com"/>
    <s v="INFOMEX"/>
    <s v="NECESITO SABER SI EN EL LIBRO GENERAL DE LA OFICIALIA GENERAL DEL REGISTRO CIVIL EN EN EL PAIS, CUAL ES EL NOMBRE LEGAL CON LA QUE APARECE LA C. VICTORINA O VICTORIANA CUYO DATOS ESTAN ASENTADO EN EL LIBRO; 3 DEL AÑO 1970 FOJA NUMERO 43, SE ENCUENTRA ASENTADA EN EL ACTA NUMERO 679. DE LA OFICILIA 02 DEL REGISTRO CIVIL DE LA VILLA VICENTEGUERRERO CENTLA, TABASCO.ES DECIR QUE LO QUE QUIERO SABER ES QUE SI CON CUAL DE ESTOS DOS NOMBRE ESTA ASENTADO EN EL ARCHIVO GENERAL DE LA NACION."/>
    <m/>
    <x v="1"/>
    <m/>
    <d v="2015-09-09T00:00:00"/>
    <s v="UE/377/2015 DE 09 DE SEPTIEMBRE DE 2015"/>
    <s v="DG/DAHC/496/2015 DE 21 DE SEPTIEMBRE DE 2015"/>
    <s v="ENTREGA DE INFORMACIÓN EN MEDIO ELECTRÓNICO"/>
    <s v="SOLICITUD ELECTRONICA"/>
    <s v="N/A"/>
    <s v="N/A"/>
    <m/>
  </r>
  <r>
    <n v="453"/>
    <n v="-1"/>
    <n v="0"/>
    <s v="0495000045315"/>
    <x v="8"/>
    <d v="2015-09-07T00:00:00"/>
    <m/>
    <d v="2015-10-20T00:00:00"/>
    <d v="2015-09-10T00:00:00"/>
    <x v="0"/>
    <n v="4"/>
    <s v="YESSICA DE LA CRUZ MARTINEZ"/>
    <s v="Calle: LOC. COACHUMO EJIDO_x000a_Número Exterior: 59_x000a_Número Interior: _x000a_Colonia: Cuachumo_x000a_País: MÉXICO_x000a_Entidad Federativa: VERACRUZ_x000a_Delegación o Municipio: BENITO JUAREZ _x000a_Código Postal : 92661 _x000a_Teléfono: 2311003034"/>
    <s v="jezzi.810@gmail.com"/>
    <s v="INFOMEX"/>
    <s v="saber acerca de la asociacion de curp´s que tiene mi identidad y situacion de mi credencial de elector vigente de acuerdo con la curp que aparece."/>
    <m/>
    <x v="0"/>
    <m/>
    <d v="2015-09-09T00:00:00"/>
    <s v="UE/R/486/2015 DE 09 DE SEPTIEMBRE DE 2015"/>
    <s v="N/A"/>
    <s v="ENTREGA DE INFORMACIÓN EN MEDIO ELECTRÓNICO"/>
    <s v="SOLICITUD ELECTRONICA"/>
    <s v="N/A"/>
    <s v="N/A"/>
    <m/>
  </r>
  <r>
    <n v="454"/>
    <n v="-1"/>
    <n v="0"/>
    <s v="0495000045415"/>
    <x v="8"/>
    <d v="2015-09-07T00:00:00"/>
    <m/>
    <d v="2015-10-06T00:00:00"/>
    <d v="2015-09-10T00:00:00"/>
    <x v="0"/>
    <n v="4"/>
    <s v="EDGAR OSWALDO SALINAS GARCES"/>
    <s v="Calle: RIO PAPALOAPAN_x000a_Número Exterior: 27_x000a_Número Interior: _x000a_Colonia: Santa María Tulpetlac_x000a_País: MÉXICO_x000a_Entidad Federativa: MÉXICO_x000a_Delegación o Municipio: ECATEPEC_x000a_Código Postal : 55400"/>
    <s v="edgar.osg@gmail.com"/>
    <s v="INFOMEX"/>
    <s v="Desea que me sea enviado el cv que ingreso el ciudadano Cuahtemoc Blanco Bravo en el proceso de seleccion para la gobernatura de Cuernavaca en el año 2015"/>
    <m/>
    <x v="0"/>
    <m/>
    <d v="2015-09-10T00:00:00"/>
    <s v="UE/R/487/2015 DE 10 DE SEPTIEMBRE DE 2015"/>
    <s v="N/A"/>
    <s v="ENTREGA DE INFORMACIÓN EN MEDIO ELECTRÓNICO"/>
    <s v="SOLICITUD ELECTRONICA"/>
    <s v="N/A"/>
    <s v="N/A"/>
    <m/>
  </r>
  <r>
    <n v="455"/>
    <n v="-1"/>
    <n v="0"/>
    <s v="0495000045515"/>
    <x v="8"/>
    <d v="2015-09-09T00:00:00"/>
    <m/>
    <d v="2015-10-08T00:00:00"/>
    <d v="2015-09-25T00:00:00"/>
    <x v="0"/>
    <n v="13"/>
    <s v="GABRIELA SANCHEZ"/>
    <s v="Calle: CIRUELOS_x000a_Número Exterior: 26_x000a_Número Interior: _x000a_Colonia: Profesor J. Arturo López Martínez_x000a_País: MÉXICO_x000a_Entidad Federativa:_x000a_DISTRITO FEDERAL_x000a_Delegación o Municipio: ALVARO OBREGON_x000a_Código Postal : 01610"/>
    <s v="ggsg100595@hotmail.com"/>
    <s v="INFOMEX"/>
    <s v="Quisiera saber ¿Cuantos de sus trabajadores de altos mandos están titulados? ¿Cuál es LA profesión en la que se titularon? ¿Cuantos años tenían cuando se titularon? ¿En que escuela estudiaron? ¿Cuantos y quién estudio doble carrera? ¿Cuantos y quienes tienen mas estudios, es decir, maestría o doctorado? ¿Y si hay algún caso en que alguno no tenga licenciatura, hasta que grado de estudios tiene?"/>
    <m/>
    <x v="2"/>
    <m/>
    <d v="2015-09-10T00:00:00"/>
    <s v="UE/378/2015 DE 10 DE SEPTIEMBRE DE 2015"/>
    <s v="DG/DGAA/DA/745/2015 DE 21 DE SEPTIEMBRE DE 2015"/>
    <s v="ENTREGA DE INFORMACIÓN EN MEDIO ELECTRÓNICO"/>
    <s v="SOLICITUD ELECTRONICA"/>
    <s v="N/A"/>
    <s v="N/A"/>
    <m/>
  </r>
  <r>
    <n v="456"/>
    <n v="-1"/>
    <n v="0"/>
    <s v="0495000045615"/>
    <x v="8"/>
    <d v="2015-09-09T00:00:00"/>
    <m/>
    <d v="2015-10-08T00:00:00"/>
    <d v="2015-10-08T00:00:00"/>
    <x v="0"/>
    <n v="22"/>
    <s v="KEVIN SIMON DELGADO"/>
    <s v="Calle: JOSÉ MARÍA HERNÁNDEZ_x000a_Número Exterior: 10_x000a_Número Interior: _x000a_Colonia: Cruz de Fuego_x000a_País: MÉXICO_x000a_Entidad Federativa: QUERÉTARO_x000a_Delegación o Municipio: CORREGIDORA_x000a_Código Postal : 76912_x000a_Teléfono: 4421559755"/>
    <s v="kevynsimondelgado@hotmail.com"/>
    <s v="INFOMEX"/>
    <s v="Solicito versiones públicas."/>
    <m/>
    <x v="1"/>
    <m/>
    <d v="2015-09-10T00:00:00"/>
    <s v="UE/379/2015 DE 10 DE SEPTIEMBRE DE 2015"/>
    <s v="DG/DAHC/553/2015 DE 15 DE OCTUBRE DE 2015"/>
    <s v="ENTREGA DE INFORMACIÓN EN MEDIO ELECTRÓNICO"/>
    <s v="SOLICITUD ELECTRONICA"/>
    <s v="N/A"/>
    <s v="N/A"/>
    <m/>
  </r>
  <r>
    <n v="457"/>
    <n v="-1"/>
    <n v="0"/>
    <s v="0495000045715"/>
    <x v="8"/>
    <d v="2015-09-09T00:00:00"/>
    <m/>
    <d v="2015-10-08T00:00:00"/>
    <d v="2015-11-08T00:00:00"/>
    <x v="0"/>
    <n v="43"/>
    <s v="DANIEL GUZMAN CÁRDENAS "/>
    <s v="Calle: FRAY TORIBIO DE BENAVENTE_x000a_Número Exterior: 22_x000a_Número Interior: 2_x000a_Colonia: Cimatario_x000a_País: MÉXICO_x000a_Entidad Federativa: QUERÉTARO_x000a_Delegación o Municipio: QUERETARO_x000a_Código Postal : 76030_x000a_Teléfono: 442 186 5090"/>
    <s v="daguzcar89@yahoo.com.mx"/>
    <s v="INFOMEX"/>
    <s v="solicitud de versiones publicas"/>
    <m/>
    <x v="1"/>
    <m/>
    <d v="2015-09-10T00:00:00"/>
    <s v="UE/380/2015 DE 10 DE SEPTIEMBRE DE 2015"/>
    <s v="DG/DAHC/554/2015 DE 06 DE NOVIEMBRE DE 2015"/>
    <s v="ENTREGA DE INFORMACIÓN EN MEDIO ELECTRÓNICO"/>
    <s v="SOLICITUD ELECTRONICA"/>
    <s v="N/A"/>
    <s v="N/A"/>
    <m/>
  </r>
  <r>
    <n v="458"/>
    <n v="-1"/>
    <n v="0"/>
    <s v="0495000045815"/>
    <x v="8"/>
    <d v="2015-09-09T00:00:00"/>
    <m/>
    <d v="2015-10-08T00:00:00"/>
    <d v="2015-09-14T00:00:00"/>
    <x v="0"/>
    <n v="4"/>
    <s v="ALBERTO JUSTO CORTES"/>
    <s v="Calle: TOTOLAPAN_x000a_Número Exterior: 71_x000a_Número Interior: 71_x000a_Colonia: Vistas del Pedregal_x000a_País: MÉXICO_x000a_Entidad Federativa: DISTRITO FEDERAL_x000a_Delegación o Municipio: TLALPAN_x000a_Código Postal : 14737_x000a_Teléfono: 0445521407793"/>
    <s v="al95beto@hotmail.com"/>
    <s v="INFOMEX"/>
    <s v="como nace el EZLN y que a pasado con ellos"/>
    <m/>
    <x v="0"/>
    <m/>
    <d v="2015-09-10T00:00:00"/>
    <s v="UE/R/488/2015 DE 14 DE SEPTIEMBRE DE 2015"/>
    <s v="N/A"/>
    <s v="ENTREGA DE INFORMACIÓN EN MEDIO ELECTRÓNICO"/>
    <s v="SOLICITUD ELECTRONICA"/>
    <s v="N/A"/>
    <s v="N/A"/>
    <m/>
  </r>
  <r>
    <n v="459"/>
    <n v="-1"/>
    <n v="0"/>
    <s v="0495000045915"/>
    <x v="8"/>
    <d v="2015-09-11T00:00:00"/>
    <m/>
    <d v="2015-10-12T00:00:00"/>
    <d v="2015-10-12T00:00:00"/>
    <x v="0"/>
    <n v="22"/>
    <s v="JUAN CARLOS GALENA GONZALEZ"/>
    <s v="Calle: GENERAL OTILIO MONTAÑO_x000a_Número Exterior: 38_x000a_Número Interior: 32_x000a_Colonia: La Esperanza_x000a_País: MÉXICO_x000a_Entidad Federativa: MÉXICO_x000a_Delegación o Municipio: ECATEPEC_x000a_Código Postal : 55519_x000a_Teléfono: 0445540746663"/>
    <s v="jcgg_gym@hotmail.com"/>
    <s v="INFOMEX"/>
    <s v="Fichas Técnicas de Valoración Archivística requisitadas con las que se elaboro el Catálogo de Disposición Documental del Archivo General de la Nación y sus mapas de procesos."/>
    <m/>
    <x v="4"/>
    <m/>
    <d v="2015-09-14T00:00:00"/>
    <s v="UE/402/2015 DE 21 DE SEPTIEMBRE DE 2015"/>
    <s v="UE/382/2015 DE 14 DE SEPTIEMBRE DE 2015"/>
    <s v="ENTREGA DE INFORMACIÓN EN MEDIO ELECTRÓNICO"/>
    <s v="SOLICITUD ELECTRONICA"/>
    <s v="N/A"/>
    <s v="N/A"/>
    <m/>
  </r>
  <r>
    <n v="460"/>
    <n v="-1"/>
    <n v="0"/>
    <s v="0495000046015"/>
    <x v="8"/>
    <d v="2015-09-14T00:00:00"/>
    <m/>
    <d v="2015-10-13T00:00:00"/>
    <d v="2015-09-30T00:00:00"/>
    <x v="0"/>
    <n v="13"/>
    <s v="BRANDON RAMIREZ GONZALEZ "/>
    <s v="Calle: ADOLFO LÓPEZ MATEOS_x000a_Número Exterior: MANZANA 119 LOTE 879_x000a_Número Interior: _x000a_Colonia: Miguel Hidalgo 3A Sección_x000a_País: MÉXICO_x000a_Entidad Federativa: DISTRITO FEDERAL_x000a_Delegación o Municipio: TLALPAN_x000a_Código Postal : 14250_x000a_Teléfono: 5543962672"/>
    <s v="brandonramirez92@gmail.com"/>
    <s v="INFOMEX"/>
    <s v="Documentos básicos (declaración de principios, programa y estatutos) presentados para la solicitud del registro condicionado al resultado del proceso electoral del Partido Socialdemócrata (también referido como Partido social demócrata) en 1981; o los de la fecha que se encuentren disponibles del mismo partido."/>
    <m/>
    <x v="1"/>
    <m/>
    <d v="2015-09-14T00:00:00"/>
    <s v="UE/383/2015 DE 14 DE SEPTIEMBRE DE 2015 "/>
    <s v="UE/383/2015 DE 14 DE SEPTIEMBRE DE 2015"/>
    <s v="ENTREGA DE INFORMACIÓN EN MEDIO ELECTRÓNICO"/>
    <s v="SOLICITUD ELECTRONICA"/>
    <s v="N/A"/>
    <s v="N/A"/>
    <m/>
  </r>
  <r>
    <n v="461"/>
    <n v="-1"/>
    <n v="0"/>
    <s v="0495000046115"/>
    <x v="8"/>
    <d v="2015-09-14T00:00:00"/>
    <m/>
    <d v="2015-10-13T00:00:00"/>
    <d v="2015-10-13T00:00:00"/>
    <x v="0"/>
    <n v="22"/>
    <s v="FELIPE FRANCISCO VELAZQUEZ MICHEL "/>
    <s v="Calle: FELIX PALAVICINI / CIRCUNVALACION Y EXPERIENCIA_x000a_Número Exterior: 2090 A_x000a_Número Interior: _x000a_Colonia: Jardines Alcalde_x000a_País: MÉXICO_x000a_Entidad Federativa: JALISCO_x000a_Delegación o Municipio: GUADALAJARA_x000a_Código Postal : 44298"/>
    <s v="andrewilich@hotmail.com"/>
    <s v="INFOMEX"/>
    <s v="Solicito copia del Expediente en Versión Publica de Salvador Allende Gossens."/>
    <m/>
    <x v="1"/>
    <m/>
    <d v="2015-09-14T00:00:00"/>
    <s v="UE/384/2015 DE 14 DE SEPTIEMBRE DE 2015"/>
    <s v="UE/517/2015 DE 14 DE SEPTIEMBRE DE 2015"/>
    <s v="ENTREGA DE INFORMACIÓN EN MEDIO ELECTRÓNICO"/>
    <s v="SOLICITUD ELECTRONICA"/>
    <s v="N/A"/>
    <s v="N/A"/>
    <m/>
  </r>
  <r>
    <n v="462"/>
    <n v="-1"/>
    <n v="0"/>
    <s v="0495000046215"/>
    <x v="8"/>
    <d v="2015-09-14T00:00:00"/>
    <m/>
    <d v="2015-10-13T00:00:00"/>
    <d v="2015-09-25T00:00:00"/>
    <x v="0"/>
    <n v="10"/>
    <s v="OLINKA VALDEZ MORALES"/>
    <s v="Calle: AGUASCALIENTES 98 INT 27_x000a_Número Exterior: 98_x000a_Número Interior: 27_x000a_Colonia: Roma Sur_x000a_País: MÉXICO_x000a_Entidad Federativa: DISTRITO FEDERAL_x000a_Delegación o Municipio: CUAUHTEMOC_x000a_Código Postal : 06760_x000a_Teléfono: 6643640157"/>
    <s v="olinkavaldez@gmail.com"/>
    <s v="INFOMEX"/>
    <s v="Solicito copia simple de todos los documentos que obren en el acervo de la extinta Dirección Federal de Seguridad, en su modalidad de versión pública, de María del Rosario Ávalos Castañeda, la única mexicana asesinada durante la dictadura militar de Augusto Pinochet, en Galería 1, en los fondos de la Dirección Federal de Seguridad e Investigaciones Políticas y Sociales. Incluir toda la información que de esta persona hubiera sido clasificada con diferentes alias. Incluir versión pública de las fichas desde sus primeros registros hasta 1989."/>
    <m/>
    <x v="1"/>
    <m/>
    <d v="2015-09-15T00:00:00"/>
    <s v="UE/386/2015 DE 15 DE SEPTIEMBRE DE 2015"/>
    <s v="DG/DAHC/501/2015 DE 23 DE SEPTIEMBRE DE 2015"/>
    <s v="ENTREGA DE INFORMACIÓN EN MEDIO ELECTRÓNICO"/>
    <s v="SOLICITUD ELECTRONICA"/>
    <s v="N/A"/>
    <s v="N/A"/>
    <m/>
  </r>
  <r>
    <n v="463"/>
    <n v="-1"/>
    <n v="0"/>
    <s v="0495000046315"/>
    <x v="8"/>
    <d v="2015-09-15T00:00:00"/>
    <m/>
    <d v="2015-09-30T00:00:00"/>
    <d v="2015-09-17T00:00:00"/>
    <x v="0"/>
    <n v="3"/>
    <s v="GUADALUPE HERNANDEZ HERNANDEZ"/>
    <s v="Calle: CERRO DEL BORREGO_x000a_Número Exterior: 123_x000a_Número Interior: _x000a_Colonia: Campestre Churubusco_x000a_País: MÉXICO_x000a_Entidad Federativa: DISTRITO FEDERAL_x000a_Delegación o Municipio: COYOACAN_x000a_Código Postal : 04200_x000a_Teléfono: 5555491072"/>
    <s v="anapau991@gmail.com"/>
    <s v="INFOMEX"/>
    <s v="Yo Guadalupe Hernández Hernández solicito dos copias certificadas de la resolución de pensión de sesantía de mi concubino Rubén Zárate Valtierra ya que no se porque motivo aparece de baja en el seguro social y me piden esta copia para poder seguir con el servicio"/>
    <m/>
    <x v="0"/>
    <m/>
    <d v="2015-09-15T00:00:00"/>
    <m/>
    <s v="UE/R/489/2015 DE 15 DE SEPTIEMBRE DE 2015"/>
    <s v="ENTREGA DE INFORMACIÓN EN MEDIO ELECTRÓNICO"/>
    <s v="SOLICITUD ELECTRONICA"/>
    <s v="N/A"/>
    <s v="N/A"/>
    <m/>
  </r>
  <r>
    <n v="464"/>
    <n v="-1"/>
    <n v="0"/>
    <s v="0495000046415"/>
    <x v="8"/>
    <d v="2015-09-15T00:00:00"/>
    <m/>
    <d v="2015-10-14T00:00:00"/>
    <d v="2015-09-23T00:00:00"/>
    <x v="0"/>
    <n v="7"/>
    <s v="LAURA VERONICA RODRIGUEZ CRUZ"/>
    <s v="Calle: POCHOTE MANZANA 22_x000a_Número Exterior: S/N_x000a_Número Interior: _x000a_Colonia: La Parota_x000a_País: MÉXICO_x000a_Entidad Federativa: OAXACA_x000a_Delegación o Municipio: SAN PEDRO MIXTEPEC - DISTR. 22 -_x000a_Código Postal : 71985_x000a_Teléfono: 0459541315278"/>
    <s v="gemi_vero86@hotmail.com"/>
    <s v="INFOMEX"/>
    <s v="lista de formalizacion del empleo segunda etapa"/>
    <m/>
    <x v="0"/>
    <m/>
    <d v="2015-09-18T00:00:00"/>
    <s v="UE/R/490/2015 DE 17 DE SEPTIEMBRE DE 2015"/>
    <s v="N/A"/>
    <s v="ENTREGA DE INFORMACIÓN EN MEDIO ELECTRÓNICO"/>
    <s v="SOLICITUD ELECTRONICA"/>
    <s v="N/A"/>
    <s v="N/A"/>
    <m/>
  </r>
  <r>
    <n v="465"/>
    <n v="-1"/>
    <n v="0"/>
    <s v="0495000046515"/>
    <x v="8"/>
    <d v="2015-09-15T00:00:00"/>
    <m/>
    <d v="2015-10-14T00:00:00"/>
    <d v="2015-09-23T00:00:00"/>
    <x v="0"/>
    <n v="7"/>
    <s v="DIANA FERNANDEZ ZAMORA"/>
    <s v="Calle: XAYACATZIN_x000a_Número Exterior: 76_x000a_Número Interior: 1_x000a_Colonia: Agrícola Ignacio Zaragoza_x000a_País: MÉXICO_x000a_Entidad Federativa: PUEBLA_x000a_Delegación o Municipio: PUEBLA_x000a_Código Postal : 72100_x000a_Teléfono: 2222243887"/>
    <s v="dianadaft35@gmail.com"/>
    <s v="INFOMEX"/>
    <s v="¿como será garantizado el cumplimiento del derecho a la salud para la población mexicana,conforme a las necesidades de nuestro entorno, bajo la nueva &quot;reforma&quot; el sistema de salud mexicano?"/>
    <m/>
    <x v="0"/>
    <m/>
    <d v="2015-09-18T00:00:00"/>
    <s v="UE/R/491/2015 DE 18 DE SEPTIEMBRE DE 2015"/>
    <s v="N/A"/>
    <s v="ENTREGA DE INFORMACIÓN EN MEDIO ELECTRÓNICO"/>
    <s v="SOLICITUD ELECTRONICA"/>
    <s v="N/A"/>
    <s v="N/A"/>
    <m/>
  </r>
  <r>
    <n v="466"/>
    <n v="-1"/>
    <n v="0"/>
    <s v="0495000046615"/>
    <x v="8"/>
    <d v="2015-09-15T00:00:00"/>
    <m/>
    <d v="2015-10-14T00:00:00"/>
    <d v="2015-09-30T00:00:00"/>
    <x v="0"/>
    <n v="12"/>
    <s v="MONITOR APF"/>
    <s v="Calle: INDICADORES_x000a_Número Exterior: 34_x000a_Número Interior: _x000a_Colonia: Presidencia de La República _x000a_País: MÉXICO_x000a_Entidad Federativa: DISTRITO FEDERAL_x000a_Delegación o Municipio: CUAUHTEMOC_x000a_Código Postal : 06067"/>
    <s v="estadistico99@gmail.com"/>
    <s v="INFOMEX"/>
    <s v="Solicito se me informe si el Archivo General de la Nación cuenta con la colección completa de Diarios Oficiales de la Federación del 01 de enero del año 1900 a la fecha. En caso de que No, me indique de qué día(s)-mes-año tiene faltantes."/>
    <m/>
    <x v="1"/>
    <m/>
    <d v="2015-09-18T00:00:00"/>
    <s v="UE/390/2015 DE 18 DE SEPTIEMBRE DE 2015"/>
    <s v="DG/DAHC/502/2015 DE 25 DE SEPTIEMBRE DE 2015"/>
    <s v="ENTREGA DE INFORMACIÓN EN MEDIO ELECTRÓNICO"/>
    <s v="SOLICITUD ELECTRONICA"/>
    <s v="N/A"/>
    <s v="N/A"/>
    <m/>
  </r>
  <r>
    <n v="467"/>
    <n v="-1"/>
    <n v="0"/>
    <s v="0495000046715"/>
    <x v="8"/>
    <d v="2015-09-15T00:00:00"/>
    <m/>
    <d v="2015-10-14T00:00:00"/>
    <d v="2015-09-23T00:00:00"/>
    <x v="0"/>
    <n v="7"/>
    <s v="JOSE FRANCISCO AYALA LOPEZ"/>
    <s v="Calle: 22 PONIENTE_x000a_Número Exterior: 1301_x000a_Número Interior: 1_x000a_Colonia: Lázaro Cárdenas _x000a_País:MÉXICO_x000a_Entidad Federativa: PUEBLA_x000a_Delegación o Municipio: PUEBLA_x000a_Código Postal : 72080_x000a_Teléfono: 012222327365"/>
    <s v="pacoaylo@gmail.com"/>
    <s v="INFOMEX"/>
    <s v="¿Como se promovera el desarrollo de inversiones productivas en el Estado?"/>
    <m/>
    <x v="0"/>
    <m/>
    <d v="2015-09-18T00:00:00"/>
    <s v="UE/R/492/2015 DE 18 DE SEPTIEMBRE DE 2015"/>
    <s v="N/A"/>
    <s v="ENTREGA DE INFORMACIÓN EN MEDIO ELECTRÓNICO"/>
    <s v="SOLICITUD ELECTRONICA"/>
    <s v="N/A"/>
    <s v="N/A"/>
    <m/>
  </r>
  <r>
    <n v="468"/>
    <n v="-1"/>
    <n v="0"/>
    <s v="0495000046815"/>
    <x v="8"/>
    <d v="2015-09-17T00:00:00"/>
    <m/>
    <d v="2015-10-15T00:00:00"/>
    <d v="2015-09-30T00:00:00"/>
    <x v="0"/>
    <n v="10"/>
    <s v="VIOLETA DEL PILAR LAGUNES VIVEROS"/>
    <s v="Calle: BOULEVARD NORTE_x000a_Número Exterior: 1810_x000a_Número Interior: _x000a_Colonia: San Alejandro_x000a_País: MÉXICO_x000a_Entidad Federativa: PUEBLA_x000a_Delegación o Municipio: PUEBLA_x000a_Código Postal : 72090_x000a_Teléfono: 222 431 83 66"/>
    <s v="violeta.lagunes@gmail.com"/>
    <s v="INFOMEX"/>
    <s v="Tengo una editorial y deseo saber el procedimiento a seguir y los requisitos para ser editora o coeditora en los diversos órganos de este órgano de gobierno."/>
    <m/>
    <x v="3"/>
    <m/>
    <d v="2015-09-18T00:00:00"/>
    <s v="UE/391/2015 DE 18 DE SEPTIEMBRE D E2015"/>
    <s v="Memoramdum   DPD/168/2015 DE 23 DE SEPTIEMBRE DE 2015"/>
    <s v="ENTREGA DE INFORMACIÓN EN MEDIO ELECTRÓNICO"/>
    <s v="SOLICITUD ELECTRONICA"/>
    <s v="N/A"/>
    <s v="N/A"/>
    <m/>
  </r>
  <r>
    <n v="469"/>
    <n v="-1"/>
    <n v="0"/>
    <s v="0495000046915"/>
    <x v="8"/>
    <d v="2015-09-17T00:00:00"/>
    <m/>
    <d v="2015-10-15T00:00:00"/>
    <d v="2015-10-06T00:00:00"/>
    <x v="0"/>
    <n v="14"/>
    <s v="JOSE MANUEL ARIAS RODRIGUEZ"/>
    <s v="Calle: FRANCISCO TRUJILLO GURRIA_x000a_Número Exterior: 412_x000a_Número Interior: _x000a_Colonia: Pueblo Nuevo_x000a_País: MÉXICO_x000a_Entidad Federativa: TABASCO_x000a_Delegación o Municipio: CARDENAS_x000a_Código Postal : 86560_x000a_Teléfono: 01993312 67 43"/>
    <s v="coordinacion@aestomas.org"/>
    <s v="INFOMEX"/>
    <s v="Copia en versión electrónica del listado de documentos archivos o y expedientes existentes en esa dependencia relacionadas con la vida y muerte de Tomas Garrido Canabal (1890-1943)."/>
    <m/>
    <x v="1"/>
    <m/>
    <d v="2015-09-18T00:00:00"/>
    <s v="UE/392/2015 DE 18 DE SEPTIEMBRE DE 2015"/>
    <s v="DG/DAHC/524/2015 DE 05 DE OCTUBRE DE 2015"/>
    <s v="ENTREGA DE INFORMACIÓN EN MEDIO ELECTRÓNICO"/>
    <s v="SOLICITUD ELECTRONICA"/>
    <s v="N/A"/>
    <s v="N/A"/>
    <m/>
  </r>
  <r>
    <n v="470"/>
    <n v="-1"/>
    <n v="0"/>
    <s v="0495000047015"/>
    <x v="8"/>
    <d v="2015-09-17T00:00:00"/>
    <m/>
    <d v="2015-10-15T00:00:00"/>
    <d v="2015-10-06T00:00:00"/>
    <x v="0"/>
    <n v="14"/>
    <s v="JOSE MANUEL ARIAS RODRIGUEZ"/>
    <s v="Calle: FRANCISCO TRUJILLO GURRIA_x000a_Número Exterior: 412_x000a_Número Interior: _x000a_Colonia: Pueblo Nuevo_x000a_País: MÉXICO_x000a_Entidad Federativa: TABASCO_x000a_Delegación o Municipio: CARDENAS_x000a_Código Postal : 86560_x000a_Teléfono: 01993312 67 43"/>
    <s v="coordinacion@aestomas.org"/>
    <s v="INFOMEX"/>
    <s v="Copia en versión electrónica del listado de documentos archivos o y expedientes existentes en esa dependencia relacionadas con la vida y muerte de José María Pino Suárez (1869-1913)."/>
    <m/>
    <x v="1"/>
    <m/>
    <d v="2015-09-18T00:00:00"/>
    <s v="UE/393/2015 DE 18 DE SEPTIEMBRE DE 2015"/>
    <s v="DG/DAHC/527/2015 DE 05 DE OCTUBRE DE 2015"/>
    <s v="ENTREGA DE INFORMACIÓN EN MEDIO ELECTRÓNICO"/>
    <s v="SOLICITUD ELECTRONICA"/>
    <s v="N/A"/>
    <s v="N/A"/>
    <m/>
  </r>
  <r>
    <n v="471"/>
    <n v="-1"/>
    <n v="0"/>
    <s v="0495000047115"/>
    <x v="8"/>
    <d v="2015-09-17T00:00:00"/>
    <m/>
    <d v="2015-10-15T00:00:00"/>
    <d v="2015-10-02T00:00:00"/>
    <x v="0"/>
    <n v="12"/>
    <s v="SUSANA GUZMAN R"/>
    <s v="Calle: ITZAMMA_x000a_Número Exterior: 100_x000a_Número Interior: 06_x000a_Colonia: Mayamil_x000a_País: MÉXICO_x000a_Entidad Federativa: SAN LUIS POTOSÍ_x000a_Delegación o Municipio: SAN LUIS POTOSI_x000a_Código Postal : 78390_x000a_Teléfono: 045 44 42 86 33 94"/>
    <s v="alalalalalooo@hotmail.com"/>
    <s v="INFOMEX"/>
    <s v="Buen día: Solicito que me informen por favor, si el Archivo General de la Nación tiene en su archivos, documentos institucionales o cualquier otro tipo de material referente al Instituto Mexicano para el Estudio de las Plantas Medicinales, que fue un organismo creado en el año de 1975 durante el gobierno del presidente Echeverría. De ser así, quisiera saber qué materiales tienen, dónde se han ubicado, y pedirles que por favor me proporcionen una copia. Muchas gracias."/>
    <m/>
    <x v="1"/>
    <m/>
    <d v="2015-09-18T00:00:00"/>
    <s v="UE/394/2015 DE 18 DE SEPTIEMBRE DE 2015"/>
    <s v="DG/DAHC/521/2015 DE 29 DE SEPTIEMBRE DE 2015"/>
    <s v="ENTREGA DE INFORMACIÓN EN MEDIO ELECTRÓNICO"/>
    <s v="SOLICITUD ELECTRONICA"/>
    <s v="N/A"/>
    <s v="N/A"/>
    <m/>
  </r>
  <r>
    <n v="472"/>
    <n v="-1"/>
    <n v="0"/>
    <s v="0495000047215"/>
    <x v="8"/>
    <d v="2015-09-17T00:00:00"/>
    <m/>
    <d v="2015-10-15T00:00:00"/>
    <d v="2015-10-02T00:00:00"/>
    <x v="0"/>
    <n v="12"/>
    <s v="SUSANA GUZMAN "/>
    <s v="Calle: ITZAMMA_x000a_Número Exterior: 100_x000a_Número Interior: _x000a_Colonia: Mayamil_x000a_País: MÉXICO_x000a_Entidad Federativa: SAN LUIS POTOSÍ_x000a_Delegación o Municipio: SAN LUIS POTOSI_x000a_Código Postal : 78390"/>
    <s v="alalalalalooo@hotmail.com"/>
    <s v="INFOMEX"/>
    <s v="Buen día: Solicito que me informen por favor, si el AGN tiene en su archivos, documentos institucionales o cualquier otro tipo de material referente al organismo denominado Productos Químicos Vegetales de México, que fue un organismo creado en el año de 1975 durante el gobierno del presidente Echeverría. De ser así, quisiera saber qué materiales tienen, dónde se han ubicado, y pedirles que por favor me proporcionen una copia. Muchas gracias."/>
    <m/>
    <x v="1"/>
    <m/>
    <d v="2015-09-18T00:00:00"/>
    <s v="UE/395/2015 DE 18 DE SEPTIEMBRE DE 2015"/>
    <s v="DG/DAHC/522/2015 DE 29 DE SEPTIEMBRE DE 2015"/>
    <s v="ENTREGA DE INFORMACIÓN EN MEDIO ELECTRÓNICO"/>
    <s v="SOLICITUD ELECTRONICA"/>
    <s v="N/A"/>
    <s v="N/A"/>
    <m/>
  </r>
  <r>
    <n v="473"/>
    <n v="-1"/>
    <n v="0"/>
    <s v="0495000047315"/>
    <x v="8"/>
    <d v="2015-09-18T00:00:00"/>
    <m/>
    <d v="2015-10-16T00:00:00"/>
    <d v="2015-09-25T00:00:00"/>
    <x v="0"/>
    <n v="6"/>
    <s v="FELIX ROBERTO DE JESUS BAZAN GUZMAN"/>
    <s v="Calle: PRIMERA CERRADA DE JUAN ENRIQUEZ_x000a_Número Exterior: 192_x000a_Número Interior: _x000a_Colonia: Juan Escutia_x000a_País: MÉXICO_x000a_Entidad Federativa: DISTRITO FEDERAL_x000a_Delegación o Municipio: IZTAPALAPA_x000a_Código Postal : 09100_x000a_Teléfono: 5547566468"/>
    <s v="ciberchet1@gmail.com"/>
    <s v="INFOMEX"/>
    <s v="SOLICITO EL AMPARO DEL POBLADO PURIANTZICUARO MUNICIPIO DE JERECUARO ESTADO DE GUANAJUATO EL AMPARO N°2933/66"/>
    <m/>
    <x v="0"/>
    <m/>
    <d v="2015-09-21T00:00:00"/>
    <s v="UE/R/500/2015 DE 24 DE SEPTIEMBRE DE 2015"/>
    <s v="N/A"/>
    <s v="ENTREGA DE INFORMACIÓN EN MEDIO ELECTRÓNICO"/>
    <s v="SOLICITUD ELECTRONICA"/>
    <s v="N/A"/>
    <s v="N/A"/>
    <m/>
  </r>
  <r>
    <n v="474"/>
    <n v="-1"/>
    <n v="0"/>
    <s v="0495000047415"/>
    <x v="8"/>
    <d v="2015-09-18T00:00:00"/>
    <m/>
    <d v="2015-10-16T00:00:00"/>
    <d v="2015-10-06T00:00:00"/>
    <x v="0"/>
    <n v="13"/>
    <s v="HARLEY QUINN DE JOKER "/>
    <s v="Calle: ARKAHAM_x000a_Número Exterior: 120_x000a_Número Interior: _x000a_Colonia: _x000a_País: ESTADOS UNIDOS_x000a_Entidad Federativa: CITY_x000a_Delegación o Municipio: GOTHICA_x000a_Código Postal : 15400"/>
    <s v="harleyandjoker@outlook.com"/>
    <s v="INFOMEX"/>
    <s v="si se cuenta con materiales digitalizados de fotografías y en su dado caso con que técnicas y normatividad se rigen y si en su dado caso cuentan con contratos de digitalización de fotografias"/>
    <m/>
    <x v="1"/>
    <m/>
    <d v="2015-09-21T00:00:00"/>
    <s v="UE/397/2015 DE 21 DE SEPTIEMBRE DE 2015"/>
    <s v="DG/DAHC/525/2015 DE 01 DE OCTUBRE DE 2015"/>
    <s v="ENTREGA DE INFORMACIÓN EN MEDIO ELECTRÓNICO"/>
    <s v="SOLICITUD ELECTRONICA"/>
    <s v="N/A"/>
    <s v="N/A"/>
    <m/>
  </r>
  <r>
    <n v="475"/>
    <n v="-1"/>
    <n v="0"/>
    <s v="0495000047515"/>
    <x v="8"/>
    <d v="2015-09-18T00:00:00"/>
    <m/>
    <d v="2015-10-16T00:00:00"/>
    <d v="2015-10-02T00:00:00"/>
    <x v="0"/>
    <n v="11"/>
    <s v="JOSÉ DE JESÚS CORTÉS ROSAS"/>
    <s v="Calle: ROMERO_x000a_Número Exterior: 80_x000a_Número Interior: 222C_x000a_Colonia: Américas Unidas_x000a_País: MÉXICO_x000a_Entidad Federativa: DISTRITO FEDERAL_x000a_Delegación o Municipio: BENITO JUAREZ_x000a_Código Postal : 03610"/>
    <s v="josede.jesus@icloud.com"/>
    <s v="INFOMEX"/>
    <s v="Solicito datos estadísticos sobre la producción editorial de 2000 a 2014. Indicando presupuesto ejercido y metas alcanzadas. Así como el presupuesto asignado para 2015 y metas programadas."/>
    <m/>
    <x v="3"/>
    <m/>
    <d v="2015-09-22T00:00:00"/>
    <s v="UE/403/2015 DE 22 DE SEPTIEMBRE DE 2015"/>
    <s v="DPD/178/2015 DE 30 DE SEPTIEMBRE DE 2015"/>
    <s v="ENTREGA DE INFORMACIÓN EN MEDIO ELECTRÓNICO"/>
    <s v="SOLICITUD ELECTRONICA"/>
    <s v="N/A"/>
    <s v="N/A"/>
    <m/>
  </r>
  <r>
    <n v="476"/>
    <n v="-1"/>
    <n v="0"/>
    <s v="0495000047615"/>
    <x v="8"/>
    <d v="2015-09-18T00:00:00"/>
    <m/>
    <d v="2015-10-16T00:00:00"/>
    <d v="2015-09-25T00:00:00"/>
    <x v="0"/>
    <n v="0"/>
    <s v="FATIMA CELESTE ROSA GAMBOA SANTOYO"/>
    <s v="Calle: RELOJEROS_x000a_Número Exterior: 12_x000a_Número Interior: _x000a_Colonia: El Reto¿¿o_x000a_País: MÉXICO_x000a_Entidad Federativa: DISTRITO FEDERAL_x000a_Delegación o Municipio: IZTAPALAPA_x000a_Código Postal : 09440_x000a_Teléfono: 5555324745"/>
    <s v="fatimagamboa@hotmail.com"/>
    <s v="INFOMEX"/>
    <s v="COPIA SIMPLE DE LA EJECUTORIA DICTADA EN EL JUICIO DE AMPARO DIRECTO 75/2008 POR EL CUARTO TRIBUNAL COLEGIADO EN MATERIA CIVIL DEL PRIMER CIRCUITO."/>
    <m/>
    <x v="0"/>
    <m/>
    <d v="2015-09-24T00:00:00"/>
    <s v="UE/R/501/2015 DE 24 DE SEPTIEMBRE DE 2015"/>
    <s v="N/A"/>
    <s v="ENTREGA DE INFORMACIÓN EN MEDIO ELECTRÓNICO"/>
    <s v="SOLICITUD ELECTRONICA"/>
    <s v="N/A"/>
    <s v="N/A"/>
    <m/>
  </r>
  <r>
    <n v="477"/>
    <n v="-1"/>
    <n v="0"/>
    <s v="0495000047715"/>
    <x v="8"/>
    <d v="2015-09-21T00:00:00"/>
    <m/>
    <d v="2015-10-19T00:00:00"/>
    <d v="2015-10-15T00:00:00"/>
    <x v="0"/>
    <n v="19"/>
    <s v="JUAN DANIEL MARTÍNEZ LEGORRETA"/>
    <s v="Calle: MINEROS METALURGICOS_x000a_Número Exterior: 223_x000a_Número Interior: _x000a_Colonia: Trabajadores de Hierro_x000a_País: MÉXICO_x000a_Entidad Federativa: DISTRITO FEDERAL_x000a_Delegación o Municipio: AZCAPOTZALCO_x000a_Código Postal : 02650_x000a_Teléfono: 53682669"/>
    <s v="daniml96@hotmail.es"/>
    <s v="INFOMEX"/>
    <s v="¿Cuál es el presupuesto destinado netamente para la conservación, mantenimiento de los documentos históricos en el año de 2014 y 2013? ¿Cuál es el promedio de nuevos documentos que se van añadiendo cada año (especificando el tipo de documentos)? ¿Qué tipo de tecnología utiliza el Archivo General de la Nación para la preservación de los documentos) ¿Qué tipo de especialistas actúan para el mantenimiento de los documentos?"/>
    <m/>
    <x v="1"/>
    <m/>
    <d v="2015-09-21T00:00:00"/>
    <s v="UE/398/2015 DE 21 DE SEPTIEMBRE DE 2015   ______________________  UE/414/2015 DE 29 DE SEPTIEMBRE DE 2015"/>
    <s v="DG/DAHC/520/2015 DE 29 DE SEPTIEMBRE DE 2015              _____________________ DG/DGAA/DA/823/2015 DE 08 DE OCTUBRE DE 2015"/>
    <s v="ENTREGA DE INFORMACIÓN EN MEDIO ELECTRÓNICO"/>
    <s v="SOLICITUD ELECTRONICA"/>
    <s v="N/A"/>
    <s v="N/A"/>
    <m/>
  </r>
  <r>
    <n v="478"/>
    <n v="-1"/>
    <n v="0"/>
    <s v="0495000047815"/>
    <x v="8"/>
    <d v="2015-09-21T00:00:00"/>
    <m/>
    <d v="2015-10-19T00:00:00"/>
    <d v="2015-09-23T00:00:00"/>
    <x v="0"/>
    <n v="3"/>
    <s v="HUGO ANTONIO MORENO MONTAÑO"/>
    <s v="Calle: AV.PROLONGACION ACUITLAPILCO_x000a_Número Exterior: MZ. 12_x000a_Número Interior: LT.3B_x000a_Colonia: Tepalcate_x000a_País: MÉXICO_x000a_Entidad Federativa: MÉXICO_x000a_Delegación o Municipio: CHIMALHUACAN_x000a_Código Postal : 56334"/>
    <s v="hugo_antonio21@outlook.com"/>
    <s v="INFOMEX"/>
    <s v="quiero saber cuanto gana el presidente de la republica"/>
    <m/>
    <x v="0"/>
    <m/>
    <d v="2015-09-21T00:00:00"/>
    <s v="UE/R/493/2015 DE 21 DE SEPTIEMBRE DE 2015"/>
    <s v="N/A"/>
    <s v="ENTREGA DE INFORMACIÓN EN MEDIO ELECTRÓNICO"/>
    <s v="SOLICITUD ELECTRONICA"/>
    <s v="N/A"/>
    <s v="N/A"/>
    <m/>
  </r>
  <r>
    <n v="479"/>
    <n v="-1"/>
    <n v="0"/>
    <s v="0495000047915"/>
    <x v="8"/>
    <d v="2015-09-21T00:00:00"/>
    <m/>
    <d v="2015-10-19T00:00:00"/>
    <d v="2015-09-25T00:00:00"/>
    <x v="0"/>
    <n v="5"/>
    <s v="MARTHA LEYVA RODRIGUEZ"/>
    <s v="Calle: 0_x000a_Número Exterior: 0_x000a_Número Interior: 0_x000a_Colonia: Magisterial_x000a_País: MÉXICO_x000a_Entidad Federativa: SINALOA_x000a_Delegación o Municipio: CONCORDIA_x000a_Código Postal : 82600_x000a_Teléfono: 6691086549"/>
    <s v="martarguez_15@hotmail.com"/>
    <s v="INFOMEX"/>
    <s v="ley de transparencia "/>
    <m/>
    <x v="0"/>
    <m/>
    <d v="2015-09-24T00:00:00"/>
    <s v="UE/R/502/2015 DE 24 DE SEPTIEMBRE DE 2015"/>
    <s v="N/A"/>
    <s v="ENTREGA DE INFORMACIÓN EN MEDIO ELECTRÓNICO"/>
    <s v="SOLICITUD ELECTRONICA"/>
    <s v="N/A"/>
    <s v="N/A"/>
    <m/>
  </r>
  <r>
    <n v="480"/>
    <n v="-1"/>
    <n v="0"/>
    <s v="0495000048015"/>
    <x v="8"/>
    <d v="2015-09-21T00:00:00"/>
    <m/>
    <d v="2015-10-19T00:00:00"/>
    <d v="2015-09-25T00:00:00"/>
    <x v="0"/>
    <n v="5"/>
    <s v="MARTHA LEYVA RODRIGUEZ"/>
    <s v="Calle: 0_x000a_Número Exterior: 0_x000a_Número Interior: 0_x000a_Colonia: Magisterial_x000a_País: MÉXICO_x000a_Entidad Federativa: SINALOA_x000a_Delegación o Municipio: CONCORDIA_x000a_Código Postal : 82600_x000a_Teléfono: 6691086549"/>
    <s v="martarguez_15@hotmail.com"/>
    <s v="INFOMEX"/>
    <s v="solicitar información sobre personal de departamentos judicial"/>
    <m/>
    <x v="0"/>
    <m/>
    <d v="2015-09-24T00:00:00"/>
    <s v="UE/R/503/2015 DE 24 DE SEPTIEMBRE DE 2015"/>
    <s v="N/A"/>
    <s v="ENTREGA DE INFORMACIÓN EN MEDIO ELECTRÓNICO"/>
    <s v="SOLICITUD ELECTRONICA"/>
    <s v="N/A"/>
    <s v="N/A"/>
    <m/>
  </r>
  <r>
    <n v="481"/>
    <n v="-1"/>
    <n v="0"/>
    <s v="0495000048115"/>
    <x v="8"/>
    <d v="2015-09-21T00:00:00"/>
    <m/>
    <d v="2015-10-19T00:00:00"/>
    <d v="2015-09-24T00:00:00"/>
    <x v="0"/>
    <n v="4"/>
    <s v="EMILIANO CAMPOS NUÑEZ"/>
    <s v="Calle: ANDADOR CRUZ LIZARRAGA_x000a_Número Exterior: 264_x000a_Número Interior: 111_x000a_Colonia: Jabalíes_x000a_País: MÉXICO_x000a_Entidad Federativa: SINALOA_x000a_Delegación o Municipio: MAZATLAN_x000a_Código Postal : 82165_x000a_Teléfono: 0446694462556"/>
    <s v="rbkaa_t@hotmail.com"/>
    <s v="INFOMEX"/>
    <s v="Solicito información sobre el sueldo anual de la cámara de diputados y senadores que se encuentran gestionando hasta el año 2015, así como también saber exactamente la cantidad que de usuarios que conforman cada dependencia anteriormente mencionada que esten vigentes hasta el año en curso"/>
    <m/>
    <x v="0"/>
    <m/>
    <d v="2015-09-21T00:00:00"/>
    <s v="UE/R/504/2015 DE 24 DE SEPTIEMBRE DE 2015"/>
    <s v="N/A"/>
    <s v="ENTREGA DE INFORMACIÓN EN MEDIO ELECTRÓNICO"/>
    <s v="SOLICITUD ELECTRONICA"/>
    <s v="N/A"/>
    <s v="N/A"/>
    <m/>
  </r>
  <r>
    <n v="482"/>
    <n v="-1"/>
    <n v="0"/>
    <s v="0495000048215"/>
    <x v="8"/>
    <d v="2015-09-22T00:00:00"/>
    <m/>
    <d v="2015-10-20T00:00:00"/>
    <d v="2015-10-20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a la información y todos los documentos relacionados con las representaciones diplomáticas de España y la embajada española en México (en su modalidad de versión pública) desde 1970 hasta la fecha de hoy."/>
    <m/>
    <x v="1"/>
    <m/>
    <d v="2015-09-22T00:00:00"/>
    <s v="UE/404/2015 DE 22 DE SEPTIEMBRE DE 2015"/>
    <s v="DG/DAHC/551/2015 DE 14 DE OCTUBRE DE 2015"/>
    <s v="ENTREGA DE INFORMACIÓN EN MEDIO ELECTRÓNICO"/>
    <s v="SOLICITUD ELECTRONICA"/>
    <s v="N/A"/>
    <s v="N/A"/>
    <m/>
  </r>
  <r>
    <n v="483"/>
    <n v="-1"/>
    <n v="0"/>
    <s v="0495000048315"/>
    <x v="8"/>
    <d v="2015-09-22T00:00:00"/>
    <m/>
    <d v="2015-10-20T00:00:00"/>
    <d v="2015-10-20T00:00:00"/>
    <x v="0"/>
    <n v="21"/>
    <s v="SARANDA FROMMOLD"/>
    <s v="Calle: AV. RÍO MIXCOAC_x000a_Número Exterior: 60_x000a_Número Interior: _x000a_Colonia: Actipan_x000a_País: MÉXICO_x000a_Entidad Federativa: DISTRITO FEDERAL_x000a_Delegación o Municipio: BENITO JUAREZ_x000a_Código Postal : 03230"/>
    <s v="saranda@zedat.fu-berlin.de"/>
    <s v="INFOMEX"/>
    <s v="Solicito toda la información y todos los documentos relacionados con el Centro Vasco de la Ciudad de México (Euskal Etxea) (en su modalidad de versión pública) desde los primeros registros hasta la fecha de hoy."/>
    <m/>
    <x v="1"/>
    <m/>
    <d v="2015-09-22T00:00:00"/>
    <s v="UE/405/2015 DE 22 DE SEPTIEMBRE DE 2015"/>
    <s v="DG/DAHC/548/2015 DE 13 DE OCTUBRE DE 2015"/>
    <s v="ENTREGA DE INFORMACIÓN EN MEDIO ELECTRÓNICO"/>
    <s v="SOLICITUD ELECTRONICA"/>
    <s v="N/A"/>
    <s v="N/A"/>
    <m/>
  </r>
  <r>
    <n v="484"/>
    <n v="-1"/>
    <n v="0"/>
    <s v="0495000048415"/>
    <x v="8"/>
    <d v="2015-09-22T00:00:00"/>
    <m/>
    <d v="2015-10-20T00:00:00"/>
    <d v="2015-09-30T00:00:00"/>
    <x v="0"/>
    <n v="7"/>
    <s v="JOSÉ DE JESÚS PACHECO VELÁZQUEZ "/>
    <s v="Calle: ORQUIDEA_x000a_Número Exterior: 254_x000a_Número Interior: _x000a_Colonia: Jardines de Tuxtla_x000a_País: MÉXICO_x000a_Entidad Federativa: CHIAPAS_x000a_Delegación o Municipio: TUXTLA GUTIERREZ_x000a_Código Postal : 29020"/>
    <s v="jpachecov@hotmail.com"/>
    <s v="INFOMEX"/>
    <s v="Reglamento de Operación y Funcionamiento y los Lineamientos para la Organización, Coordinación y Funcionamiento de las instancias que integran el Consejo Nacional del Sistema Nacional de Transparencia, Acceso a la Información y Protección de Datos Personales (SNT)"/>
    <m/>
    <x v="0"/>
    <m/>
    <d v="2015-09-28T00:00:00"/>
    <s v="UE/R/510/2015 DE 28 DE SEPTIEMBRE DE 2015"/>
    <s v="N/A"/>
    <s v="ENTREGA DE INFORMACIÓN EN MEDIO ELECTRÓNICO"/>
    <s v="SOLICITUD ELECTRONICA"/>
    <s v="N/A"/>
    <s v="N/A"/>
    <m/>
  </r>
  <r>
    <n v="485"/>
    <n v="-1"/>
    <n v="0"/>
    <s v="0495000048515"/>
    <x v="8"/>
    <d v="2015-09-23T00:00:00"/>
    <m/>
    <d v="2015-10-20T00:00:00"/>
    <d v="2015-10-06T00:00:00"/>
    <x v="0"/>
    <n v="10"/>
    <s v="SERGIO BARJUAN LÓPEZ"/>
    <s v="Calle: MAGISTERIO NACIONAL_x000a_Número Exterior: 200_x000a_Número Interior: _x000a_Colonia: Tlalpan_x000a_País: MÉXICO_x000a_Entidad Federativa: DISTRITO FEDERAL_x000a_Delegación o Municipio: TLALPAN_x000a_Código Postal : 14000_x000a_Teléfono: 5551712925"/>
    <s v="barca2608@hotmail.es"/>
    <s v="INFOMEX"/>
    <s v="requiero conocer los dictámenes y catálogos de disposición documental validados por el AGN, en los dos últimos dos años"/>
    <m/>
    <x v="4"/>
    <m/>
    <d v="2015-09-25T00:00:00"/>
    <s v="UE/408/2015 DE 25 DE NOVIEMBRE DE 2015"/>
    <s v="DG/DSNA/1438/2015 DE 30 DE SEPTIEMBRE DE 2015"/>
    <s v="ENTREGA DE INFORMACIÓN EN MEDIO ELECTRÓNICO"/>
    <s v="SOLICITUD ELECTRONICA"/>
    <s v="N/A"/>
    <s v="N/A"/>
    <m/>
  </r>
  <r>
    <n v="486"/>
    <n v="-1"/>
    <n v="0"/>
    <s v="0495000048615"/>
    <x v="8"/>
    <d v="2015-09-23T00:00:00"/>
    <m/>
    <d v="2015-10-20T00:00:00"/>
    <d v="2015-09-25T00:00:00"/>
    <x v="0"/>
    <n v="3"/>
    <s v="ROMAN ROJAS GONZÁLEZ "/>
    <s v="Calle: LA SOLEDAD_x000a_Número Exterior: SN_x000a_Número Interior: SN_x000a_Colonia: Espíritu Santo_x000a_País: MÉXICO_x000a_Entidad Federativa: MÉXICO_x000a_Delegación o Municipio: JILOTZINGO_x000a_Código Postal : 54570"/>
    <s v="roman_02_007@hotmail.com"/>
    <s v="INFOMEX"/>
    <s v="Con fundamento en el articulo 8 de la constitucion politica de los estados unidos mexicanos que a su letra dice: Los funcionarios y empleados públicos respetarán el ejercicio del derecho de petición, siempre que ésta se formule por escrito, de manera pacífica y respetuosa; pero en materia política sólo podrán hacer uso de ese derecho los ciudadanos de la República. A toda petición deberá recaer un acuerdo escrito de la autoridad a quien se haya dirigido, la cual tiene obligación de hacerlo conocer en breve término al peticionario. Por lo que solicito de manera respetuosa ante el sistema INFOMEX se me otorgue la informacion que a continuacion solicito. por razones de duda y como asuntos escolares pido saber cual es el presupuesto anual de ingresos y egresos para el Lic. Reynaldo Torres Gonzalez presidente municipal de Jilotzingo Estado de México. De ante mano quedo de ustedes esperando contar con su pronta respuesta. Gracias"/>
    <m/>
    <x v="0"/>
    <m/>
    <d v="2015-09-25T00:00:00"/>
    <s v="UE/R/505/2015 DE 25 DE SEPTIEMBRE DE 2015"/>
    <s v="N/A"/>
    <s v="ENTREGA DE INFORMACIÓN EN MEDIO ELECTRÓNICO"/>
    <s v="SOLICITUD ELECTRONICA"/>
    <s v="N/A"/>
    <s v="N/A"/>
    <m/>
  </r>
  <r>
    <n v="487"/>
    <n v="-1"/>
    <n v="0"/>
    <s v="0495000048715"/>
    <x v="8"/>
    <d v="2015-09-23T00:00:00"/>
    <m/>
    <d v="2015-10-20T00:00:00"/>
    <d v="2015-09-25T00:00:00"/>
    <x v="0"/>
    <n v="3"/>
    <s v="JONATHAN ISMAEL JIMENEZ GONZALEZ"/>
    <s v="Calle: AV. PRINCIPAL_x000a_Número Exterior: 191_x000a_Número Interior: _x000a_Colonia: La Colmena Fabrica_x000a_País: MÉXICO_x000a_Entidad Federativa: MÉXICO_x000a_Delegación o Municipio: NICOLAS ROMERO_x000a_Código Postal : 54475_x000a_Teléfono: 58271693"/>
    <s v="jonathan_neeon@hotmail.com"/>
    <s v="INFOMEX"/>
    <s v="de cuanto es la pensión del presidente de la republica una vez que se termine su cargo"/>
    <m/>
    <x v="0"/>
    <m/>
    <d v="2015-09-25T00:00:00"/>
    <s v="UE/R/506/2015 DE 25 DE SEPTIEMBRE DE 2015"/>
    <s v="N/A"/>
    <s v="ENTREGA DE INFORMACIÓN EN MEDIO ELECTRÓNICO"/>
    <s v="SOLICITUD ELECTRONICA"/>
    <s v="N/A"/>
    <s v="N/A"/>
    <m/>
  </r>
  <r>
    <n v="488"/>
    <n v="-1"/>
    <n v="0"/>
    <s v="0495000048815"/>
    <x v="8"/>
    <d v="2015-09-24T00:00:00"/>
    <m/>
    <d v="2015-10-22T00:00:00"/>
    <d v="2015-10-06T00:00:00"/>
    <x v="0"/>
    <n v="9"/>
    <s v="IVAN OMAR CISNEROS GONZÁLEZ "/>
    <s v="Calle: ORIENTE 185_x000a_Número Exterior: 55_x000a_Número Interior: _x000a_Colonia: Villa Hermosa_x000a_País: MÉXICO_x000a_Entidad Federativa: DISTRITO FEDERAL_x000a_Delegación o Municipio: GUSTAVO A. MADERO_x000a_Código Postal : 07410_x000a_Teléfono: 015535474199"/>
    <s v="ivanjr_1@hotmail.com"/>
    <s v="INFOMEX"/>
    <s v="solicito se me informe cual ha sido el sueldo que ha percibido la plaza de jefe de departamento de acervos históricos y registro central, por las anualidades de 1995 a 2012; así como los mostos que le corresponde percibir por la prestación consistente en el seguro de gastos médicos, de vida y responsabilidad por las anualidades 1995 a 2015."/>
    <m/>
    <x v="2"/>
    <m/>
    <d v="2015-09-25T00:00:00"/>
    <s v="UE/409/2015 DE 25 DE SEPTIEMBRE DE 2015"/>
    <s v="DG/DGAA/DA/780/2015 DE 29 DE SEPTIEMBRE DE 2015"/>
    <s v="ENTREGA DE INFORMACIÓN EN MEDIO ELECTRÓNICO"/>
    <s v="SOLICITUD ELECTRONICA"/>
    <s v="N/A"/>
    <s v="N/A"/>
    <m/>
  </r>
  <r>
    <n v="489"/>
    <n v="-1"/>
    <n v="0"/>
    <s v="0495000048915"/>
    <x v="8"/>
    <d v="2015-09-25T00:00:00"/>
    <m/>
    <d v="2015-10-23T00:00:00"/>
    <d v="2015-10-06T00:00:00"/>
    <x v="0"/>
    <n v="8"/>
    <s v="JAVIER ESPIDIO AGUILAR"/>
    <s v="Calle: AILE_x000a_Número Exterior: 473_x000a_Número Interior: _x000a_Colonia: Pedregal de Santo Domingo_x000a_País: MÉXICO_x000a_Entidad Federativa: DISTRITO FEDERAL_x000a_Delegación o Municipio: COYOACAN_x000a_Código Postal : 04369_x000a_Teléfono: 0445559978160"/>
    <s v="javier1601fca@gmail.com"/>
    <s v="INFOMEX"/>
    <s v="Me interesa saber sobre los hechos ocurridos el 2 de octubre del año 1968, a cuanto ascendieron las cifras sobre los fallecidos en la plaza de las tres culturas, asi como el total de desaparecidos. Otro punto es el hecho de cuantos militares u oficiales que participaron en el tiroteo fueron enjuiciados."/>
    <m/>
    <x v="1"/>
    <m/>
    <d v="2015-09-25T00:00:00"/>
    <s v="UE/411/2015 DE 25 DE SEPTIEMBRE DE 2015"/>
    <s v="DG/DAHC/533/2015 DE 05 DE OCTUBRE DE 2015"/>
    <s v="ENTREGA DE INFORMACIÓN EN MEDIO ELECTRÓNICO"/>
    <s v="SOLICITUD ELECTRONICA"/>
    <s v="N/A"/>
    <s v="N/A"/>
    <m/>
  </r>
  <r>
    <n v="490"/>
    <n v="-1"/>
    <n v="0"/>
    <s v="0495000049015"/>
    <x v="8"/>
    <d v="2015-09-25T00:00:00"/>
    <m/>
    <d v="2015-10-23T00:00:00"/>
    <d v="2015-10-12T00:00:00"/>
    <x v="0"/>
    <n v="12"/>
    <s v="ERNESTO LOZANO GARCÍA"/>
    <s v="Calle: AV. JUVENTUD_x000a_Número Exterior: 104_x000a_Número Interior: _x000a_Colonia: Roble Norte_x000a_País: MÉXICO_x000a_Entidad Federativa: NUEVO LEÓN_x000a_Delegación o Municipio: SAN NICOLAS DE LOS GARZA_x000a_Código Postal : 66458_x000a_"/>
    <s v="arux21@gmail.com"/>
    <s v="INFOMEX"/>
    <s v="Solicito que me sea entregada una relación de todo el material con el que se cuente del sexenio de José López Portillo, la relación la solicito que me sea especificado para cada material en que formato se encuentra el documento (video, revista, libro, grabación ,etc.)"/>
    <m/>
    <x v="1"/>
    <m/>
    <d v="2015-09-28T00:00:00"/>
    <s v="UE/410/2015 DE 25 DE SEPTIEMBRE DE 2015"/>
    <s v="DG/DAHC/531/2015 DE 05 DE OCTUBRE DE 2015"/>
    <s v="ENTREGA DE INFORMACIÓN EN MEDIO ELECTRÓNICO"/>
    <s v="SOLICITUD ELECTRONICA"/>
    <s v="N/A"/>
    <s v="N/A"/>
    <m/>
  </r>
  <r>
    <n v="491"/>
    <n v="-1"/>
    <n v="0"/>
    <s v="0495000049115"/>
    <x v="8"/>
    <d v="2015-09-28T00:00:00"/>
    <m/>
    <d v="2015-10-26T00:00:00"/>
    <d v="2015-10-01T00:00:00"/>
    <x v="0"/>
    <n v="4"/>
    <s v="VICTOR SAHAGUN"/>
    <s v="Calle: CALZADA INDEPENDENCIA SUR_x000a_Número Exterior: 770_x000a_Número Interior: _x000a_Colonia: Barragán y Hernandez_x000a_País: MÉXICO_x000a_Entidad Federativa: JALISCO_x000a_Delegación o Municipio: GUADALAJARA_x000a_Código Postal : 44469_x000a_Teléfono: 3315681423"/>
    <s v="sahagun_01@yahoo.com"/>
    <s v="INFOMEX"/>
    <s v="Por este medio solicito si hay una solicitud de cambio de uso de suelo para el proyecto denominado Pinos de Mazamitla. O a nombre de la empresa Inmobiliaria Residencial y Campestre S.A. Podría también estar a nombre de Victor Sahagun Diaz. Gracias"/>
    <m/>
    <x v="0"/>
    <m/>
    <d v="2015-09-28T00:00:00"/>
    <s v="UE/R/511/2015 DE 28 DE SEPTIEMBRE DE 2015"/>
    <s v="N/A"/>
    <s v="ENTREGA DE INFORMACIÓN EN MEDIO ELECTRÓNICO"/>
    <s v="SOLICITUD ELECTRONICA"/>
    <s v="N/A"/>
    <s v="N/A"/>
    <m/>
  </r>
  <r>
    <n v="492"/>
    <n v="-1"/>
    <n v="0"/>
    <s v="0495000049215"/>
    <x v="8"/>
    <d v="2015-09-28T00:00:00"/>
    <m/>
    <d v="2015-10-26T00:00:00"/>
    <d v="2015-10-12T00:00:00"/>
    <x v="0"/>
    <n v="11"/>
    <s v="GERARDO PALACIOS SERRATO"/>
    <s v="Calle: DELFIN_x000a_Número Exterior: 93_x000a_Número Interior: 7_x000a_Colonia: Del Mar_x000a_País: MÉXICO_x000a_Entidad Federativa: DISTRITO FEDERAL_x000a_Delegación o Municipio: TLAHUAC_x000a_Código Postal : 13270_x000a_Teléfono: 5512362862"/>
    <s v="gerardoserrato1@hotmail.com"/>
    <s v="INFOMEX"/>
    <s v="La información sobre la existenciay/o regsitro de la &quot;Declaración Turística&quot; o &quot;Carta Turística&quot; dada a conocer por el expresidente Lic. Miguel Alemán en 1946."/>
    <m/>
    <x v="1"/>
    <m/>
    <d v="2015-09-28T00:00:00"/>
    <s v="UE/414/2015 DE 28 DE SEPTIEMBRE DE 2015"/>
    <s v="DG/DAHC/534/2015 DE 05 DE OCTUBRE DE 2015"/>
    <s v="ENTREGA DE INFORMACIÓN EN MEDIO ELECTRÓNICO"/>
    <s v="SOLICITUD ELECTRONICA"/>
    <s v="N/A"/>
    <s v="N/A"/>
    <m/>
  </r>
  <r>
    <n v="493"/>
    <n v="-1"/>
    <n v="0"/>
    <s v="0495000049315"/>
    <x v="8"/>
    <d v="2015-09-28T00:00:00"/>
    <m/>
    <d v="2015-10-26T00:00:00"/>
    <d v="2015-09-30T00:00:00"/>
    <x v="0"/>
    <n v="3"/>
    <s v="KAREN IVON SOTO AGUILAR"/>
    <s v="Calle: PUEBLA_x000a_Número Exterior: 22_x000a_Número Interior: _x000a_Colonia: Cuauhtémoc_x000a_País: MÉXICO_x000a_Entidad Federativa: MÉXICO_x000a_Delegación o Municipio: ECATEPEC_x000a_Código Postal : 55418_x000a_Teléfono: 5545635726"/>
    <s v="karen.i_sa@hotmail.com"/>
    <s v="INFOMEX"/>
    <s v="PLANO TRAZA URBANA O CARTA TOPOGRAFICA, SAN JUAN DEL RIO, EN LA VERSION MAS RECIENTE"/>
    <m/>
    <x v="0"/>
    <m/>
    <d v="2015-09-29T00:00:00"/>
    <s v="UE/R/512/2015 DE 29 DE SEPTIEMBRE DE 2015"/>
    <s v="N/A"/>
    <s v="ENTREGA DE INFORMACIÓN EN MEDIO ELECTRÓNICO"/>
    <s v="SOLICITUD ELECTRONICA"/>
    <s v="N/A"/>
    <s v="N/A"/>
    <m/>
  </r>
  <r>
    <n v="494"/>
    <n v="-1"/>
    <n v="0"/>
    <s v="0495000049415"/>
    <x v="8"/>
    <d v="2015-09-28T00:00:00"/>
    <m/>
    <d v="2015-10-12T00:00:00"/>
    <d v="2015-09-29T00:00:00"/>
    <x v="0"/>
    <n v="2"/>
    <s v="PABLO RAFAEL GOMEZ LOPEZ"/>
    <s v="Calle: SANTIAGO LAVIN_x000a_Número Exterior: 420_x000a_Número Interior: _x000a_Colonia: Las Margaritas_x000a_País: MÉXICO_x000a_Entidad Federativa: COAHUILA_x000a_Delegación o Municipio: TORREON_x000a_Código Postal : 27130_x000a_Teléfono: 8711369056"/>
    <s v="pablo.gomez@ibero-torreon.edu.mx"/>
    <s v="INFOMEX"/>
    <s v="Buenas tardes, por medio de la presente solicito de la manera más atenta me pudieran brindar copia electrónica de la sentencia del amparo directo número 180/2011 del índice del Primer Tribunal Colegiado en Materia Penal del Tercer Circuito, con residencia en Zapopan, Jalisco, del Poder Judicial de la Federación. Esto con fines de realizar un trabajo de mi licenciatura. Agradezco su atencion, saludos"/>
    <m/>
    <x v="0"/>
    <m/>
    <d v="2015-09-29T00:00:00"/>
    <s v="UE/R/513/2015 DE 29 DE SEPTIEMBRE DE 2015"/>
    <s v="N/A"/>
    <s v="ENTREGA DE INFORMACIÓN EN MEDIO ELECTRÓNICO"/>
    <s v="SOLICITUD ELECTRONICA"/>
    <s v="N/A"/>
    <s v="N/A"/>
    <m/>
  </r>
  <r>
    <n v="495"/>
    <n v="-1"/>
    <n v="0"/>
    <s v="0495000049515"/>
    <x v="8"/>
    <d v="2015-09-28T00:00:00"/>
    <m/>
    <d v="2015-10-26T00:00:00"/>
    <d v="2015-10-12T00:00:00"/>
    <x v="0"/>
    <n v="11"/>
    <s v="ARLETTE KARIME NUNCIO ZAVALA"/>
    <s v="Calle: 26 DE MARZO_x000a_Número Exterior: 262_x000a_Número Interior: _x000a_Colonia: Provivienda_x000a_País: MÉXICO_x000a_Entidad Federativa: COAHUILA_x000a_Delegación o Municipio: SALTILLO_x000a_Código Postal : 25020_x000a_Teléfono: 0448442028015"/>
    <s v="karime_rusher4ever@hotmail.com"/>
    <s v="INFOMEX"/>
    <s v="Documento de Autopsia de Francisco Villa"/>
    <m/>
    <x v="1"/>
    <m/>
    <d v="2015-09-29T00:00:00"/>
    <s v="UE/412/2015 DE 29 DE SEPTIEMBRE DE 2015"/>
    <s v="DG/DAHC/535/2015 DE 05 DE OCTUBRE DE 2015"/>
    <s v="ENTREGA DE INFORMACIÓN EN MEDIO ELECTRÓNICO"/>
    <s v="SOLICITUD ELECTRONICA"/>
    <s v="N/A"/>
    <s v="N/A"/>
    <m/>
  </r>
  <r>
    <n v="496"/>
    <n v="-1"/>
    <n v="0"/>
    <s v="0495000049615"/>
    <x v="8"/>
    <d v="2015-09-29T00:00:00"/>
    <m/>
    <d v="2015-10-27T00:00:00"/>
    <d v="2015-10-02T00:00:00"/>
    <x v="0"/>
    <n v="4"/>
    <s v="SUPERVISIÓN ESCOLAR DE EDUCACIÓN PREESCOLAR J117 / JOEL CARLOS ORTEGA VÁZQUEZ"/>
    <s v="Calle: CALVARIO_x000a_Número Exterior: 2_x000a_Número Interior: _x000a_Colonia: Villa San Agustín Atlapulco_x000a_País: MÉXICO_x000a_Entidad Federativa: MÉXICO_x000a_Delegación o Municipio: CHIMALHUACAN_x000a_Código Postal : 56343_x000a_Teléfono: 5550449496"/>
    <s v="super_j117@hotmail.com.mx"/>
    <s v="INFOMEX"/>
    <s v="Todos los referentes de &quot;Un kilo de ayuda a. c.&quot;"/>
    <m/>
    <x v="0"/>
    <m/>
    <d v="2015-10-01T00:00:00"/>
    <s v="UE/R/517/2015 DE 01 DE OCTUBRE DE 2015"/>
    <s v="N/A"/>
    <s v="ENTREGA DE INFORMACIÓN EN MEDIO ELECTRÓNICO"/>
    <s v="SOLICITUD ELECTRONICA"/>
    <s v="N/A"/>
    <s v="N/A"/>
    <m/>
  </r>
  <r>
    <n v="497"/>
    <n v="-1"/>
    <n v="0"/>
    <s v="0495000049715"/>
    <x v="8"/>
    <d v="2015-09-29T00:00:00"/>
    <m/>
    <d v="2015-10-27T00:00:00"/>
    <d v="2015-09-30T00:00:00"/>
    <x v="0"/>
    <n v="1"/>
    <s v="OMAR JARA"/>
    <s v="Calle: RUE LECOURBE_x000a_Número Exterior: 140_x000a_Número Interior: _x000a_Colonia: _x000a_País: FRANCIA_x000a_Entidad Federativa: ILE-DE-FRANCE_x000a_Delegación o Municipio: PARIS_x000a_Código Postal : 75015"/>
    <s v="omarjarafuentes@gmail.com"/>
    <s v="INFOMEX"/>
    <s v="En el marco de mi tesis de maestría en ciencias sociales, mi tema de trabajo es &quot;La influencia de Pemex en la producción del espacio urbano de la ciudad de Minatitlán, Veracruz&quot;, por lo que solicito la siguiente información. ¿Cuál es la influencia de PEMEX en el desarrollo urbano y en la infraestructura urbana de la ciudad de Minatitlán, Veracruz desde 1988 hasta hoy? ¿Cómo ha sido si influencia en este sentido? ¿Cómo se da el desarrollo urbano de la ciudad bajo la colaboración, la cooperación y la participación de Pemex en pavimentación de calles, alumbrado público, creación y/o mantenimiento de escuelas, hospitales, viviendas, parques (deportivos, de esparcimiento), entre otros lugares que forman parte la infraestructura urbana y de la imagen urbana de la ciudad? En otras palabras, cuáles son los lugares, los espacios públicos, obras públicas, obras de infraestructura urbana en las que Pemex ha participado y ha colaborado con el Ayuntamiento de Minatitlán desde 1988: a través de Financiamientox de Obras o Proyectos, o por medio de Donativos y Donaciones, incluyendo recursos en especie (gasolinas, diesel, asfalto). En este sentido, me interesa la información que puedan brindarme los siguientes actores sociales involucrados en el desarrollo urbano de la ciudad: el Ayuntamiento, Pemex y la Sección 10 del STPRM."/>
    <m/>
    <x v="0"/>
    <m/>
    <d v="2015-09-29T00:00:00"/>
    <s v="UE/R/514/2015 DE 29 DE SEPTIEMBRE DE 2015"/>
    <s v="N/A"/>
    <s v="ENTREGA DE INFORMACIÓN EN MEDIO ELECTRÓNICO"/>
    <s v="SOLICITUD ELECTRONICA"/>
    <s v="N/A"/>
    <s v="N/A"/>
    <m/>
  </r>
  <r>
    <n v="498"/>
    <n v="-1"/>
    <n v="0"/>
    <s v="0495000049815"/>
    <x v="8"/>
    <d v="2015-09-29T00:00:00"/>
    <m/>
    <d v="2015-10-27T00:00:00"/>
    <d v="2015-10-12T00:00:00"/>
    <x v="0"/>
    <n v="10"/>
    <s v="JORGE MC CORMICK"/>
    <s v="Calle: DOCTORES_x000a_Número Exterior: 2234_x000a_Número Interior: _x000a_Colonia: Indeco Universidad_x000a_País: MÉXICO_x000a_Entidad Federativa: BAJA CALIFORNIA_x000a_Delegación o Municipio: TIJUANA_x000a_Código Postal : 22427"/>
    <s v="jorgemccormicklopez@hotmail.com"/>
    <s v="INFOMEX"/>
    <s v="Solicito atenta y respetuosamente copias de las cartas enviadas al Sr Presidente Francisco I Madero por la Compañia Minera Almoloya y Anexas en las fechas 1o Mayo de 1912 y 13 Mayo de 1912 asi como tambien copia de la carta enviada por George E McCormick al C. Raoul Amilien Lacaud el 29 Abril de 1912 agradecere la atencion a la presente."/>
    <m/>
    <x v="1"/>
    <m/>
    <d v="2015-09-29T00:00:00"/>
    <s v="29/09/2015 DE 29 DE SEPTIEMBRE DE 2015"/>
    <s v="DG/DAHC/536/2015 DE 05 DE OCTUBRE DE 2015"/>
    <s v="ENTREGA DE INFORMACIÓN EN MEDIO ELECTRÓNICO"/>
    <s v="SOLICITUD ELECTRONICA"/>
    <s v="N/A"/>
    <s v="N/A"/>
    <m/>
  </r>
  <r>
    <n v="499"/>
    <n v="-1"/>
    <n v="0"/>
    <s v="0495000049915"/>
    <x v="8"/>
    <d v="2015-09-29T00:00:00"/>
    <m/>
    <d v="2015-10-27T00:00:00"/>
    <d v="2015-10-02T00:00:00"/>
    <x v="0"/>
    <n v="4"/>
    <s v="RAFAEL HUMBERTO ALVA LUNA"/>
    <s v="Calle: QUERETARO_x000a_Número Exterior: 463_x000a_Número Interior: _x000a_Colonia: Amado Nervo_x000a_País: MÉXICO_x000a_Entidad Federativa: NAYARIT_x000a_Delegación o Municipio: TEPIC_x000a_Código Postal : 63010_x000a_Teléfono: 3111056932"/>
    <s v="milan_rhal@hotmail.com"/>
    <s v="INFOMEX"/>
    <s v="Estoy realizando una tesis de pregrado para obtener mi titulo de licenciado en informatica administrativa la cual lleva por titulo &quot;COMO RECONOCER LAS LIMITACIONES EN EL TRATAMIENTO DE LOS DELITOS INFORMÁTICOS EN LA FISCALIA DEL ESTADO DE NAYARIT&quot; y ocupo datos de delitos reportados del 2014 a la fecha y cuantos han sido resueltos"/>
    <m/>
    <x v="0"/>
    <m/>
    <d v="2015-10-01T00:00:00"/>
    <s v="UE/R/518/2015 DE 01 DE OCTUBRE DE 2015"/>
    <s v="N/A"/>
    <s v="ENTREGA DE INFORMACIÓN EN MEDIO ELECTRÓNICO"/>
    <s v="SOLICITUD ELECTRONICA"/>
    <s v="N/A"/>
    <s v="N/A"/>
    <m/>
  </r>
  <r>
    <n v="500"/>
    <n v="-1"/>
    <n v="0"/>
    <s v="0495000050015"/>
    <x v="9"/>
    <d v="2015-10-01T00:00:00"/>
    <m/>
    <d v="2015-10-29T00:00:00"/>
    <d v="2015-10-12T00:00:00"/>
    <x v="0"/>
    <n v="8"/>
    <s v="ISRAEL CHONG HERNANDEZ"/>
    <s v="Calle: DR ATL_x000a_Número Exterior: 228_x000a_Número Interior: I-3_x000a_Colonia: Santa Maria La Ribera_x000a_País: MÉXICO_x000a_Entidad Federativa: DISTRITO FEDERAL_x000a_Delegación o Municipio: CUAUHTEMOC_x000a_Código Postal : 06400_x000a_Teléfono: 5555414470"/>
    <s v="israelch789456@hotmail.com"/>
    <s v="INFOMEX"/>
    <s v="Expediente completo del Catalogo de Disposición del Colegio de Bachilleres del 2014-2015"/>
    <m/>
    <x v="4"/>
    <m/>
    <d v="2015-10-02T00:00:00"/>
    <s v="UE/420/2015 DE 02 DE OCTUBRE DE 2015"/>
    <s v="DG/DSNA/1483/2015 DE 05 DE OCTUBRE DE 2015"/>
    <s v="ENTREGA DE INFORMACIÓN EN MEDIO ELECTRÓNICO"/>
    <s v="SOLICITUD ELECTRONICA"/>
    <s v="N/A"/>
    <s v="N/A"/>
    <m/>
  </r>
  <r>
    <n v="501"/>
    <n v="-1"/>
    <n v="0"/>
    <s v="0495000050115"/>
    <x v="9"/>
    <d v="2015-10-02T00:00:00"/>
    <m/>
    <d v="2015-10-30T00:00:00"/>
    <d v="2015-10-12T00:00:00"/>
    <x v="0"/>
    <n v="7"/>
    <s v="ARLETTE KARIME NUNCIO ZAVALA"/>
    <s v="Calle: 26 DE MARZO_x000a_Número Exterior: 262_x000a_Número Interior: _x000a_Colonia: Provivienda_x000a_País: MÉXICO_x000a_Entidad Federativa: COAHUILA_x000a_Delegación o Municipio: SALTILLO_x000a_Código Postal : 25020_x000a_Teléfono: 0448442028015"/>
    <s v="karime_rusher4ever@hotmail.com"/>
    <s v="INFOMEX"/>
    <s v="Documente de la autopsia de Álvaro Obregón"/>
    <m/>
    <x v="1"/>
    <m/>
    <d v="2015-10-02T00:00:00"/>
    <s v="UE/421/2015 DE 02 DE OCTUBRE DE 2015"/>
    <s v="DG/DAHC/540/2015 DE 05 DE OCTUBRE DE 2015"/>
    <s v="ENTREGA DE INFORMACIÓN EN MEDIO ELECTRÓNICO"/>
    <s v="SOLICITUD ELECTRONICA"/>
    <s v="N/A"/>
    <s v="N/A"/>
    <m/>
  </r>
  <r>
    <n v="502"/>
    <n v="-1"/>
    <n v="0"/>
    <s v="0495000050215"/>
    <x v="9"/>
    <d v="2015-10-02T00:00:00"/>
    <m/>
    <d v="2015-10-30T00:00:00"/>
    <d v="2015-10-12T00:00:00"/>
    <x v="0"/>
    <n v="7"/>
    <s v="IRMA RODRIGUEZ SANCHEZ "/>
    <s v="Calle: IGLESIAS_x000a_Número Exterior: 333_x000a_Número Interior: _x000a_Colonia: Reforma_x000a_País: MÉXICO_x000a_Entidad Federativa: VERACRUZ_x000a_Delegación o Municipio: VERACRUZ_x000a_Código Postal : 91919_x000a_Teléfono: 2299351271"/>
    <s v="antoniomanuelortiz@hotmail.com"/>
    <s v="INFOMEX"/>
    <s v="Solicito copia certificada de todo el expediente histórico de mi padre José Roderígues Vargas, en especial de la visa expedida en Marsella, Francia, por el Lic. Gilberto Bosques, el 8 de octubre de 1941, con el número de visa 1796."/>
    <m/>
    <x v="1"/>
    <m/>
    <d v="2015-10-02T00:00:00"/>
    <s v="UE/422/2015 DE  02 DE OCTUBRE DE 2015"/>
    <s v="DG/DAHC/541/2015 DE 05 DE OCTUBRE DE 2015"/>
    <s v="ENTREGA DE INFORMACIÓN EN MEDIO ELECTRÓNICO"/>
    <s v="SOLICITUD ELECTRONICA"/>
    <s v="N/A"/>
    <s v="N/A"/>
    <m/>
  </r>
  <r>
    <n v="503"/>
    <n v="-1"/>
    <n v="0"/>
    <s v="0495000050315"/>
    <x v="9"/>
    <d v="2015-10-02T00:00:00"/>
    <m/>
    <d v="2015-10-30T00:00:00"/>
    <d v="2015-10-12T00:00:00"/>
    <x v="0"/>
    <n v="7"/>
    <s v="IRMA RODRIGUEZ SANCHEZ "/>
    <s v="Calle: IGLESIAS_x000a_Número Exterior: 333_x000a_Número Interior: _x000a_Colonia: Reforma_x000a_País: MÉXICO_x000a_Entidad Federativa: VERACRUZ_x000a_Delegación o Municipio: VERACRUZ_x000a_Código Postal : 91919_x000a_Teléfono: 2299351271"/>
    <s v="antoniomanuelortiz@hotmail.com"/>
    <s v="INFOMEX"/>
    <s v="Solicito copia certificada de todo el expediente histórico de mi padre José Rodríguez Vargas, en especial de la visa expedida en Marsella, Francia, por el Lic. Gilberto Bosques, el 8 de octubre de 1941, con el número de visa 1796."/>
    <m/>
    <x v="1"/>
    <m/>
    <d v="2015-10-02T00:00:00"/>
    <s v="UE/423/2015 DE 02 DE OCTUBRE DE 2015"/>
    <s v="DG/DAHC/542/2015 DE 05 DE OCTUBRE DE 2015"/>
    <s v="ENTREGA DE INFORMACIÓN EN MEDIO ELECTRÓNICO"/>
    <s v="SOLICITUD ELECTRONICA"/>
    <s v="N/A"/>
    <s v="N/A"/>
    <m/>
  </r>
  <r>
    <n v="504"/>
    <n v="-1"/>
    <n v="0"/>
    <s v="0495000050415"/>
    <x v="9"/>
    <d v="2015-10-05T00:00:00"/>
    <m/>
    <d v="2015-11-03T00:00:00"/>
    <d v="2015-10-16T00:00:00"/>
    <x v="0"/>
    <n v="10"/>
    <s v="ANA LAURA SANABRIA BRIONES"/>
    <s v="Calle: CALLE 13_x000a_Número Exterior: 24_x000a_Número Interior: _x000a_Colonia: Aguada Seca_x000a_País: MÉXICO_x000a_Entidad Federativa: CAMPECHE_x000a_Delegación o Municipio: CANDELARIA_x000a_Código Postal : 24344_x000a_Teléfono: 5556564518"/>
    <s v="lau.sanabria10@gmail.com"/>
    <s v="INFOMEX"/>
    <s v="cuanto presupuesto esta destinado a esta entidad? a que esta destinado el presupuesto de la misma y cuales son sus principales actividades"/>
    <m/>
    <x v="2"/>
    <m/>
    <d v="2015-10-05T00:00:00"/>
    <s v="UE/425/2015 DE 05 DE OCTUBRE DE 2015"/>
    <s v="DG/DGAA/DA/833/2015 DE 13 DE OCTUBRE DE 2015"/>
    <s v="ENTREGA DE INFORMACIÓN EN MEDIO ELECTRÓNICO"/>
    <s v="SOLICITUD ELECTRONICA"/>
    <s v="N/A"/>
    <s v="N/A"/>
    <m/>
  </r>
  <r>
    <n v="505"/>
    <n v="-1"/>
    <n v="0"/>
    <s v="0495000050515"/>
    <x v="9"/>
    <d v="2015-10-05T00:00:00"/>
    <m/>
    <d v="2015-11-03T00:00:00"/>
    <d v="2015-11-03T00:00:00"/>
    <x v="0"/>
    <n v="22"/>
    <s v="MARIA MARTINEZ PEREZ"/>
    <s v="Calle: TENOCHTITLAN_x000a_Número Exterior: 6_x000a_Número Interior: 120_x000a_Colonia: Arenal 3a Sección_x000a_País: MÉXICO_x000a_Entidad Federativa: DISTRITO FEDERAL_x000a_Delegación o Municipio: VENUSTIANO CARRANZA_x000a_ 15660"/>
    <s v="campanita1719@hotmail.com"/>
    <s v="INFOMEX"/>
    <s v="quiero el cuadro general de clasificación Archivistica del Archivo General de la Nación vigente"/>
    <m/>
    <x v="9"/>
    <m/>
    <d v="2015-10-05T00:00:00"/>
    <s v="UE/424/2015 DE 05 DE OCTUBRE DE 2015"/>
    <s v="DAHC/DRNA/0027/2015 DE 03 DE NOVIEMBRE DE 2015"/>
    <s v="ENTREGA DE INFORMACIÓN EN MEDIO ELECTRÓNICO"/>
    <s v="SOLICITUD ELECTRONICA"/>
    <s v="N/A"/>
    <s v="N/A"/>
    <m/>
  </r>
  <r>
    <n v="506"/>
    <n v="-1"/>
    <n v="0"/>
    <s v="0495000050615"/>
    <x v="9"/>
    <d v="2015-10-05T00:00:00"/>
    <m/>
    <d v="2015-11-03T00:00:00"/>
    <d v="2015-10-06T00:00:00"/>
    <x v="0"/>
    <n v="2"/>
    <s v="FELIPE FRANCISCO VELAZQUEZ MICHEL "/>
    <s v="Calle: FELIX PALAVICINI / CIRCUNVALACION Y EXPERIENCIA_x000a_Número Exterior: 2090 A_x000a_Número Interior: _x000a_Colonia: Jardines Alcalde_x000a_País: MÉXICO_x000a_Entidad Federativa: JALISCO_x000a_Delegación o Municipio: GUADALAJARA_x000a_Código Postal : 44298"/>
    <s v="andrewilich@hotmail.com"/>
    <s v="INFOMEX"/>
    <s v="Con fundamento  en los recursos de revisión: RDA 3532/15 y 3533/15 Requiero copia de las  155 hojas del expediente de  SEGURA GARRIDO AYAX"/>
    <m/>
    <x v="0"/>
    <m/>
    <d v="2015-10-05T00:00:00"/>
    <s v="UE/R/524/2015 DE 05 DE OCTUBRE DE 2015"/>
    <s v="N/A"/>
    <s v="ENTREGA DE INFORMACIÓN EN MEDIO ELECTRÓNICO"/>
    <s v="SOLICITUD ELECTRONICA"/>
    <s v="N/A"/>
    <s v="N/A"/>
    <m/>
  </r>
  <r>
    <n v="507"/>
    <n v="-1"/>
    <n v="0"/>
    <s v="0495000050715"/>
    <x v="9"/>
    <d v="2015-10-06T00:00:00"/>
    <m/>
    <d v="2015-11-04T00:00:00"/>
    <d v="2015-10-12T00:00:00"/>
    <x v="0"/>
    <n v="5"/>
    <s v="CARLOS MIGUEL ORTIZ GARCIA"/>
    <s v="Calle: CERRO DEL COLLI_x000a_Número Exterior: 3737_x000a_Número Interior: 3_x000a_Colonia: Jardines de San Ignacio_x000a_País: MÉXICO_x000a_Entidad Federativa: JALISCO_x000a_Delegación o Municipio: ZAPOPAN_x000a_Código Postal : 45040_x000a_Teléfono: 3335704297"/>
    <s v="miguelitoo95@hotmail.com"/>
    <s v="INFOMEX"/>
    <s v="que tal me gustaría saber que proyectos de infraestructura de gran importancia estarán próximos en el país"/>
    <m/>
    <x v="0"/>
    <m/>
    <d v="2015-10-06T00:00:00"/>
    <s v="UE/R/536/2015 DE 07 DE OCTUBRE DE 2015"/>
    <s v="N/A"/>
    <s v="ENTREGA DE INFORMACIÓN EN MEDIO ELECTRÓNICO"/>
    <s v="SOLICITUD ELECTRONICA"/>
    <s v="N/A"/>
    <s v="N/A"/>
    <m/>
  </r>
  <r>
    <n v="508"/>
    <n v="-1"/>
    <n v="0"/>
    <s v="0495000050815"/>
    <x v="9"/>
    <d v="2015-10-06T00:00:00"/>
    <m/>
    <d v="2015-11-04T00:00:00"/>
    <d v="2015-10-12T00:00:00"/>
    <x v="0"/>
    <n v="5"/>
    <s v="J. SOLEDAD AYALA CRUZ"/>
    <s v="Calle: LIBERTAD_x000a_Número Exterior: 31_x000a_Número Interior: A403_x000a_Colonia: Del Recreo_x000a_País: MÉXICO_x000a_Entidad Federativa: DISTRITO FEDERAL_x000a_Delegación o Municipio: AZCAPOTZALCO_x000a_Código Postal : 02070_x000a_Teléfono: 5553539824"/>
    <s v="etiennedos@icloud.com"/>
    <s v="INFOMEX"/>
    <s v="Informacion Publica acerca de Oficial Administrativo del Consejo de la Judicatura Federal de nombre PAOLA DENISSE SANCHEZ CORONEL"/>
    <m/>
    <x v="0"/>
    <m/>
    <d v="2015-10-06T00:00:00"/>
    <s v="UE/R/537/2015 DE 07 DE OCTUBRE DE 2015"/>
    <s v="N/A"/>
    <s v="ENTREGA DE INFORMACIÓN EN MEDIO ELECTRÓNICO"/>
    <s v="SOLICITUD ELECTRONICA"/>
    <s v="N/A"/>
    <s v="N/A"/>
    <m/>
  </r>
  <r>
    <n v="509"/>
    <n v="-1"/>
    <n v="0"/>
    <s v="0495000050915"/>
    <x v="9"/>
    <d v="2015-10-07T00:00:00"/>
    <m/>
    <d v="2015-10-21T00:00:00"/>
    <d v="2015-10-12T00:00:00"/>
    <x v="0"/>
    <n v="4"/>
    <s v="YULIANA LÓPEZ GARCÍA"/>
    <s v="Calle: MONTALVO_x000a_Número Exterior: 326_x000a_Número Interior: _x000a_Colonia: Vistas de La Cantera Etapa 2_x000a_País: MÉXICO_x000a_Entidad Federativa: NAYARIT_x000a_Delegación o Municipio: TEPIC_x000a_Código Postal : 63173"/>
    <s v="informatica.cf4@hotmail.com"/>
    <s v="INFOMEX"/>
    <s v="cuantos expedientes de archivos hay dados de alta en calidad de públicos del cefereso numero 4"/>
    <m/>
    <x v="0"/>
    <m/>
    <d v="2015-10-07T00:00:00"/>
    <s v="UE/R/538/2015 DE 07 DE OCTUBRE DE 2015"/>
    <s v="N/A"/>
    <s v="ENTREGA DE INFORMACIÓN EN MEDIO ELECTRÓNICO"/>
    <s v="SOLICITUD ELECTRONICA"/>
    <s v="N/A"/>
    <s v="N/A"/>
    <m/>
  </r>
  <r>
    <n v="510"/>
    <n v="-1"/>
    <n v="0"/>
    <s v="0495000051015"/>
    <x v="9"/>
    <d v="2015-10-07T00:00:00"/>
    <m/>
    <d v="2015-10-21T00:00:00"/>
    <d v="2015-10-12T00:00:00"/>
    <x v="0"/>
    <n v="4"/>
    <s v="KARLA GRACIELA GONZÁLEZ ALTAMIRANO"/>
    <s v="Calle: COLIMA_x000a_Número Exterior: 152_x000a_Número Interior: _x000a_Colonia: San Antonio_x000a_País: MÉXICO_x000a_Entidad Federativa: NAYARIT_x000a_Delegación o Municipio: TEPIC_x000a_Código Postal : 63159_x000a_Teléfono: 3111635827"/>
    <s v="aca.cefereso4@cns.gob.mx"/>
    <s v="INFOMEX"/>
    <s v="Dr y Gral Eduardo Enrique Gomez Garcia"/>
    <m/>
    <x v="0"/>
    <m/>
    <d v="2015-10-07T00:00:00"/>
    <s v="UE/R/539/2015 DE 07 DE OCTUBRE DE 2015"/>
    <s v="N/A"/>
    <s v="ENTREGA DE INFORMACIÓN EN MEDIO ELECTRÓNICO"/>
    <s v="SOLICITUD ELECTRONICA"/>
    <s v="N/A"/>
    <s v="N/A"/>
    <m/>
  </r>
  <r>
    <n v="511"/>
    <n v="-1"/>
    <n v="0"/>
    <s v="0495000051115"/>
    <x v="9"/>
    <d v="2015-10-08T00:00:00"/>
    <m/>
    <d v="2015-11-06T00:00:00"/>
    <d v="2015-10-12T00:00:00"/>
    <x v="0"/>
    <n v="3"/>
    <s v="LUIS ROMERO PALOMINO "/>
    <s v="Calle: BOSQUES DE HOLANDA_x000a_Número Exterior: 71C_x000a_Número Interior: _x000a_Colonia: Bosques de Aragón_x000a_País: MÉXICO_x000a_Entidad Federativa: MÉXICO_x000a_Delegación o Municipio: NEZAHUALCOYOTL_x000a_Código Postal : 57170"/>
    <s v="luix_221@hotmail.com"/>
    <s v="INFOMEX"/>
    <s v="Quisiera saber ¿que se hace con los expedientes, documentos y en general todo tipo de documentación, que se encuentra en posesión del Partido del Trabajo y el Partido Humanista, los cuales han perdido su registro, se destruyen, se resguardan, quien los resguarda, por cuanto tiempo?"/>
    <m/>
    <x v="0"/>
    <m/>
    <d v="2015-10-12T00:00:00"/>
    <s v="UE/R/541/2015 DE 12 DE OCTUBRE DE 2015"/>
    <s v="N/A"/>
    <s v="ENTREGA DE INFORMACIÓN EN MEDIO ELECTRÓNICO"/>
    <s v="SOLICITUD ELECTRONICA"/>
    <s v="N/A"/>
    <s v="N/A"/>
    <m/>
  </r>
  <r>
    <n v="512"/>
    <n v="-1"/>
    <n v="0"/>
    <s v="0495000051215"/>
    <x v="9"/>
    <d v="2015-10-08T00:00:00"/>
    <m/>
    <d v="2015-11-06T00:00:00"/>
    <d v="2015-10-14T00:00:00"/>
    <x v="0"/>
    <n v="5"/>
    <s v="MARÍA FERNANDA ARCHUNDIA JAIMES"/>
    <s v="Calle: GUADALUPE VICTORIA_x000a_Número Exterior: 264_x000a_Número Interior: 39_x000a_Colonia: Las Jaras_x000a_País: MÉXICO_x000a_Entidad Federativa: MÉXICO_x000a_Delegación o Municipio: METEPEC_x000a_Código Postal : 52160_x000a_Teléfono: 2711529231"/>
    <s v="fer.archundia@hotmail.com"/>
    <s v="INFOMEX"/>
    <s v="¿Cuando fue la primera vez que se suspendieron las garantías individuales de los mexicanos?"/>
    <m/>
    <x v="0"/>
    <m/>
    <d v="2015-10-13T00:00:00"/>
    <s v="UE/R/544/2015 DE 13 DE OCTUBRE DE 2015"/>
    <s v="N/A"/>
    <s v="ENTREGA DE INFORMACIÓN EN MEDIO ELECTRÓNICO"/>
    <s v="SOLICITUD ELECTRONICA"/>
    <s v="N/A"/>
    <s v="N/A"/>
    <m/>
  </r>
  <r>
    <n v="513"/>
    <n v="-1"/>
    <n v="0"/>
    <s v="0495000051315"/>
    <x v="9"/>
    <d v="2015-10-09T00:00:00"/>
    <m/>
    <d v="2015-11-09T00:00:00"/>
    <d v="2015-11-09T00:00:00"/>
    <x v="0"/>
    <n v="22"/>
    <s v="GUILMAR GUZMAN GONZALEZ"/>
    <s v="Calle: CEFEIDA_x000a_Número Exterior: 134_x000a_Número Interior: _x000a_Colonia: Aquiles Serdán_x000a_País: MÉXICO_x000a_Entidad Federativa:DURANGO_x000a_Delegación o Municipio: DURANGO_x000a_Código Postal : 34320"/>
    <s v="jesusrgonzalez2311@yahoo.com"/>
    <s v="INFOMEX"/>
    <s v="Buenas tardes, les solicito sean tan amables de proporcionarme la siguiente información: 1) Una relación de toda la inversión realizada en materia de difusión publicitaria en medios electrónicos (como páginas y portales de internet). La información que requiero al respecto es la siguiente: Empresa, Sitio web donde circuló la publicidad), razón social de quien proporcionó el servicio, concepto, periodo contratado y costo (especificar si la cantidad es antes o después de I.V.A.), se requiere la información relativa al 2012, 2013, 2014, 2015 (mencionar lo que está pendiente de pago en esta misma materia); 2) Una relación de toda la inversión realizada en materia de difusión publicitaria en medios impresos (como revistas, periódicos, etc). La información que requiero al respecto es la siguiente: Empresa, nombre de la revista donde circuló la publicidad), razón social de quien proporcionó el servicio, concepto, periodo contratado y costo (especificar si la cantidad es antes o después de I.V.A.), se requiere la información relativa al 2012, 2013, 2014, 2015 (mencionar lo que está pendiente de pago en esta misma materia); 3) Una relación de toda la inversión realizada en materia de difusión de eventos, congresos, convenciones, la información deberá contener los siguientes rubros: título del eventos, concepto o tipo de participación, fecha y costo (especificar si la cantidad es antes o después de J.V.A.), se requiere la información relativa al 2012, 2013, 2014 y 2015 (mencionar lo que está pendiente de pago en esta misma materia); 4) Nombre y puesto del funcionario encargado de llevar los asuntos antes mencionados 5) Solicito una relación de todos los servicios realizados para verificar el impacto y/o éxito de las campañas publicitarias en todos los medios durante los años 2012, 2013, 2014, 2015 así como los honorarios o costos pagados en cada uno de los rubros...."/>
    <m/>
    <x v="3"/>
    <m/>
    <d v="2015-10-12T00:00:00"/>
    <s v="UE/428/2015 DE 12 DE OCTUBRE DE 2015   ___________________________  UE/439/2015 DE 22 DE OCTUBRE DE 2015"/>
    <s v="memoramdum   DPD/194/2015 DE 20 DE OCTUBRE DE 2015"/>
    <s v="ENTREGA DE INFORMACIÓN EN MEDIO ELECTRÓNICO"/>
    <s v="SOLICITUD ELECTRONICA"/>
    <s v="N/A"/>
    <s v="N/A"/>
    <m/>
  </r>
  <r>
    <n v="514"/>
    <n v="-1"/>
    <n v="0"/>
    <s v="0495000051415"/>
    <x v="9"/>
    <d v="2015-10-12T00:00:00"/>
    <m/>
    <d v="2015-11-10T00:00:00"/>
    <d v="2015-10-12T00:00:00"/>
    <x v="0"/>
    <n v="0"/>
    <s v="DAVID FERREYRA"/>
    <s v="Calle: INSURGENTES SUR_x000a_Número exterior: 1647_x000a_Número interior: _x000a_Colonia: San José Insurgentes_x000a_Entidad federativa: Distrito Federal_x000a_Delegación o municipio: BENITO JUAREZ_x000a_Código postal: 03900"/>
    <s v="david.ferreyra@bsn.com.mx"/>
    <s v="INFOMEX"/>
    <s v="Solicito la(s) sentencia(s) que dio(eron) origen a las tesis  con número de registro 2009830, 2009831 y 2009832 emitidas porla Segunda Sala de la Suprema Corte de Justicia de la Nación."/>
    <m/>
    <x v="0"/>
    <m/>
    <d v="2015-10-12T00:00:00"/>
    <s v="UE/R/542/2015 DE 12 DE OCTUBRE DE 2015"/>
    <s v="N/A"/>
    <s v="ENTREGA DE INFORMACIÓN EN MEDIO ELECTRÓNICO"/>
    <s v="SOLICITUD ELECTRONICA"/>
    <s v="N/A"/>
    <s v="N/A"/>
    <m/>
  </r>
  <r>
    <n v="515"/>
    <n v="-1"/>
    <n v="0"/>
    <s v="0495000051515"/>
    <x v="9"/>
    <d v="2015-10-13T00:00:00"/>
    <m/>
    <d v="2015-11-11T00:00:00"/>
    <d v="2015-11-11T00:00:00"/>
    <x v="0"/>
    <n v="22"/>
    <s v="DIEGO MORALES RAMOS"/>
    <s v="Calle: ARCO VITELIO_x000a_Número Exterior: 809_x000a_Número Interior: _x000a_Colonia: Arcos de Zapopan 1a Secc_x000a_País: MÉXICO_x000a_Entidad Federativa: JALISCO_x000a_Delegación o Municipio: ZAPOPAN_x000a_Código Postal : 45130"/>
    <s v="diego.moralesmexico@mail.com"/>
    <s v="INFOMEX"/>
    <s v="Solicito la información acerca de la evolución de vialidad en México, así como información que permita estudiar los antecedentes históricos de la movilidad motorizada y peatonal"/>
    <m/>
    <x v="1"/>
    <m/>
    <d v="2015-11-05T00:00:00"/>
    <s v="UE/463/2015 DE 05 DE NOVIEMBRE DE 2015"/>
    <s v="DG/DAHC/586/2015 DE 09 DE NOVIEMBRE DE 2015"/>
    <s v="ENTREGA DE INFORMACIÓN EN MEDIO ELECTRÓNICO"/>
    <s v="SOLICITUD ELECTRONICA"/>
    <s v="N/A"/>
    <s v="N/A"/>
    <m/>
  </r>
  <r>
    <n v="516"/>
    <n v="-1"/>
    <n v="0"/>
    <s v="0495000051615"/>
    <x v="9"/>
    <d v="2015-10-13T00:00:00"/>
    <m/>
    <d v="2015-11-11T00:00:00"/>
    <d v="2015-10-14T00:00:00"/>
    <x v="0"/>
    <n v="2"/>
    <s v="LUIS CHAPARRO VILLANUEVA"/>
    <s v="Calle: 18 DE MARZO_x000a_Número Exterior: 3347_x000a_Número Interior: _x000a_Colonia: La Joya_x000a_País: MÉXICO_x000a_Entidad Federativa: CHIHUAHUA_x000a_Delegación o Municipio: JUAREZ_x000a_Código Postal : 32330_x000a_Teléfono: 6561238347"/>
    <s v="siul.chaparro@hotmail.com"/>
    <s v="INFOMEX"/>
    <s v="Solicito toda la información escrita y gráfica que respecte a la población Siria en México."/>
    <m/>
    <x v="0"/>
    <m/>
    <d v="2015-10-14T00:00:00"/>
    <s v="UE/R/546/2015 DE 14 DE OCTUBRE DE 2015"/>
    <s v="N/A"/>
    <s v="ENTREGA DE INFORMACIÓN EN MEDIO ELECTRÓNICO"/>
    <s v="SOLICITUD ELECTRONICA"/>
    <s v="N/A"/>
    <s v="N/A"/>
    <m/>
  </r>
  <r>
    <n v="517"/>
    <n v="-1"/>
    <n v="0"/>
    <s v="0495000051715"/>
    <x v="9"/>
    <d v="2015-10-13T00:00:00"/>
    <m/>
    <d v="2015-11-11T00:00:00"/>
    <d v="2015-10-14T00:00:00"/>
    <x v="0"/>
    <n v="0"/>
    <s v="ANDREA JAZMIN ANGEL GÁMEZ"/>
    <s v="Calle: MARIANO BÁRCENAS_x000a_Número Exterior: 111_x000a_Número Interior: _x000a_Colonia: Autlán de Navarro Centro_x000a_País: MÉXICO_x000a_Entidad Federativa: JALISCO_x000a_Delegación o Municipio: AUTLAN DE NAVARRO_x000a_Código Postal : 48900"/>
    <s v="jazminag97@gmail.com"/>
    <s v="INFOMEX"/>
    <s v="Tasa de desempleo abierto (anual) de México de los años 2000 al 2012"/>
    <m/>
    <x v="0"/>
    <m/>
    <d v="2015-10-14T00:00:00"/>
    <s v="UE/R/545/2015 DE 14 DE OCTUBRE DE 2015"/>
    <s v="N/A"/>
    <s v="ENTREGA DE INFORMACIÓN EN MEDIO ELECTRÓNICO"/>
    <s v="SOLICITUD ELECTRONICA"/>
    <s v="N/A"/>
    <s v="N/A"/>
    <m/>
  </r>
  <r>
    <n v="518"/>
    <n v="-1"/>
    <n v="0"/>
    <s v="0495000051815"/>
    <x v="9"/>
    <d v="2015-10-14T00:00:00"/>
    <m/>
    <d v="2015-11-12T00:00:00"/>
    <d v="2015-10-20T00:00:00"/>
    <x v="0"/>
    <n v="0"/>
    <s v="JOSE LUIS MORALES "/>
    <s v="Calle: TENORIOS_x000a_Número Exterior: 68_x000a_Número Interior: _x000a_Colonia: Ex Hacienda Coapa_x000a_País: MÉXICO_x000a_Entidad Federativa: DISTRITO FEDERAL_x000a_Delegación o Municipio: TLALPAN_x000a_Código Postal : 14308"/>
    <s v="luismb82@hotmail.com"/>
    <s v="INFOMEX"/>
    <s v="juicio de expropiación a favor de S. Pearson and son limited, ante el juez de distrito de tehuantepec, juez Lic. Manuel Garfias Salinas, en la ciudad de tehuantepec Oaxaca el 23 de julio de 1908,"/>
    <m/>
    <x v="1"/>
    <m/>
    <d v="2015-10-14T00:00:00"/>
    <s v="UE/430/2015 DE 14 DE OCTUBRE DE 2015"/>
    <s v="DG/DAHC/556/2015 DE 16 DE OCTUBRE DE 2015"/>
    <s v="ENTREGA DE INFORMACIÓN EN MEDIO ELECTRÓNICO"/>
    <s v="SOLICITUD ELECTRONICA"/>
    <s v="N/A"/>
    <s v="N/A"/>
    <m/>
  </r>
  <r>
    <n v="519"/>
    <n v="-1"/>
    <n v="0"/>
    <s v="0495000051915"/>
    <x v="9"/>
    <d v="2015-10-15T00:00:00"/>
    <m/>
    <d v="2015-11-13T00:00:00"/>
    <d v="2015-10-21T00:00:00"/>
    <x v="0"/>
    <n v="5"/>
    <s v="JEANETTE GABRIELA ESCAMILLA GOMEZ"/>
    <s v="Calle: HIDALGO_x000a_Número Exterior: 3_x000a_Número Interior: _x000a_Colonia: Santa María Nativitas_x000a_País: MÉXICO_x000a_Entidad Federativa: MÉXICO_x000a_Delegación o Municipio: CALIMAYA_x000a_Código Postal : 52230_x000a_Teléfono: 7221282055"/>
    <s v="gabie.250293@hotmail.com"/>
    <s v="INFOMEX"/>
    <s v="Solicitó el documento más nuevo que exista en el archivo general de la nación en pdf"/>
    <m/>
    <x v="1"/>
    <m/>
    <d v="2015-10-15T00:00:00"/>
    <s v="UE/431/2015 DE 15 DE OCTUBRE DE 2015"/>
    <s v="DG/DAHC/557/2015 DE 19 DE OCTUBRE DE 2015"/>
    <s v="ENTREGA DE INFORMACIÓN EN MEDIO ELECTRÓNICO"/>
    <s v="SOLICITUD ELECTRONICA"/>
    <s v="N/A"/>
    <s v="N/A"/>
    <m/>
  </r>
  <r>
    <n v="520"/>
    <n v="-1"/>
    <n v="0"/>
    <s v="0495000052015"/>
    <x v="9"/>
    <d v="2015-10-15T00:00:00"/>
    <m/>
    <d v="2015-11-13T00:00:00"/>
    <d v="2015-10-21T00:00:00"/>
    <x v="0"/>
    <n v="5"/>
    <s v="SUSANA ESPÍNDOLA MONTERROSA"/>
    <s v="Calle: RÓMULO SÁNCHEZ_x000a_Número Exterior: 15_x000a_Número Interior: _x000a_Colonia: Jesús Jimenez Gallardo_x000a_País: MÉXICO_x000a_Entidad Federativa: MÉXICO_x000a_Delegación o Municipio: METEPEC_x000a_Código Postal : 52167"/>
    <s v="susanaem26@hotmail.com"/>
    <s v="INFOMEX"/>
    <s v="Solicito se me proporcione el documento más antiguo que exista en el archivo general de la nación, en formato pdf."/>
    <m/>
    <x v="1"/>
    <m/>
    <d v="2015-10-15T00:00:00"/>
    <s v="UE/432/2015 DE 15 DE OCTUBRE DE 2015"/>
    <s v="DG/DAHC/558/2015 DE 19 DE OCTUBRE DE 2015"/>
    <s v="ENTREGA DE INFORMACIÓN EN MEDIO ELECTRÓNICO"/>
    <s v="SOLICITUD ELECTRONICA"/>
    <s v="N/A"/>
    <s v="N/A"/>
    <m/>
  </r>
  <r>
    <n v="521"/>
    <n v="-1"/>
    <n v="0"/>
    <s v="0495000052115"/>
    <x v="9"/>
    <d v="2015-10-15T00:00:00"/>
    <m/>
    <d v="2015-11-13T00:00:00"/>
    <d v="2015-10-21T00:00:00"/>
    <x v="0"/>
    <n v="5"/>
    <s v="VANESSA MARQUEZ ROSALES"/>
    <s v="Calle: JOSEFA ORTIZ DE DOMÍNGUEZ_x000a_Número Exterior: 37_x000a_Número Interior: _x000a_Colonia: Casa Blanca_x000a_País: MÉXICO_x000a_Entidad Federativa: MÉXICO_x000a_Delegación o Municipio: METEPEC_x000a_Código Postal : 52175_x000a_Teléfono: 7223556436"/>
    <s v="rosales_vane@hotmail.com"/>
    <s v="INFOMEX"/>
    <s v="Solicito se me proporcione el documento más antiguo que exista en el archivo general de la nación, en formato pdf."/>
    <m/>
    <x v="1"/>
    <m/>
    <d v="2015-10-15T00:00:00"/>
    <s v="UE/433/2015 DE 15 DE OCTUBRE DE 2015"/>
    <s v="DG/DAHC/559/2015 DE 19 DE OCTUBRE DE 2015"/>
    <s v="ENTREGA DE INFORMACIÓN EN MEDIO ELECTRÓNICO"/>
    <s v="SOLICITUD ELECTRONICA"/>
    <s v="N/A"/>
    <s v="N/A"/>
    <m/>
  </r>
  <r>
    <n v="522"/>
    <n v="-1"/>
    <n v="0"/>
    <s v="0495000052215"/>
    <x v="9"/>
    <d v="2015-10-15T00:00:00"/>
    <m/>
    <d v="2015-11-13T00:00:00"/>
    <d v="2015-11-03T00:00:00"/>
    <x v="0"/>
    <n v="14"/>
    <s v="ERICK SANCHEZ SALDIVAR"/>
    <s v="Calle: FRESAS_x000a_Número Exterior: MZ 94 LT 25_x000a_Número Interior: _x000a_Colonia: Ampliación San Pedro Atzompa_x000a_País: MÉXICO_x000a_Entidad Federativa: MÉXICO_x000a_Delegación o Municipio: TECAMAC_x000a_Código Postal : 55770"/>
    <s v="efs_17era@hotmail.com"/>
    <s v="INFOMEX"/>
    <s v="Caso Colosio"/>
    <m/>
    <x v="1"/>
    <m/>
    <d v="2015-10-19T00:00:00"/>
    <s v="UE/436/2015 DE 19 DE OCTUBRE DE 2015"/>
    <s v="DG/DAHC/569/2015 DE 28 DE OCTUBRE DE 2015"/>
    <s v="ENTREGA DE INFORMACIÓN EN MEDIO ELECTRÓNICO"/>
    <s v="SOLICITUD ELECTRONICA"/>
    <s v="N/A"/>
    <s v="N/A"/>
    <m/>
  </r>
  <r>
    <n v="523"/>
    <n v="-1"/>
    <n v="0"/>
    <s v="0495000052315"/>
    <x v="9"/>
    <d v="2015-10-16T00:00:00"/>
    <m/>
    <d v="2015-11-17T00:00:00"/>
    <d v="2015-10-29T00:00:00"/>
    <x v="0"/>
    <n v="10"/>
    <s v="JUAN CARLOS DE LUCIO CARRASCO "/>
    <s v="Calle: MILLET_x000a_Número Exterior: 9_x000a_Número Interior: A_x000a_Colonia: Extremadura Insurgentes_x000a_País: MÉXICO_x000a_Entidad Federativa: DISTRITO FEDERAL_x000a_Delegación o Municipio: BENITO JUAREZ_x000a_Código Postal : 03740_x000a_Teléfono: 015552848540"/>
    <s v="clucio@gardere.com"/>
    <s v="INFOMEX"/>
    <s v="Solicito respetuosamente a esa H. Entidad: Conocer si existen contratos de cualquier naturaleza celebrados entre dicha entidad y la sociedad DRAKE-MESA, S. DE R.L. DE C.V."/>
    <m/>
    <x v="5"/>
    <m/>
    <d v="2015-10-19T00:00:00"/>
    <s v="UE/437/2015 DE 19 DE OCTUBRE DE 2015"/>
    <s v="DG/DAJ/294/2015 DE 21 DE OCTUBRE DE 2015"/>
    <s v="ENTREGA DE INFORMACIÓN EN MEDIO ELECTRÓNICO"/>
    <s v="SOLICITUD ELECTRONICA"/>
    <s v="N/A"/>
    <s v="N/A"/>
    <m/>
  </r>
  <r>
    <n v="524"/>
    <n v="-1"/>
    <n v="0"/>
    <s v="0495000052415"/>
    <x v="9"/>
    <d v="2015-10-19T00:00:00"/>
    <m/>
    <d v="2015-11-18T00:00:00"/>
    <d v="2015-10-19T00:00:00"/>
    <x v="0"/>
    <n v="1"/>
    <s v="MARIA VAZQUEZ HERNÁNDEZ"/>
    <s v="Calle: VIADUCTO PIEDAD_x000a_Número Exterior: 54_x000a_Número Interior: _x000a_Colonia: Granjas México _x000a_País: MÉXICO_x000a_Entidad Federativa: DISTRITO FEDERAL_x000a_Delegación o Municipio: IZTACALCO_x000a_Código Postal : 08400"/>
    <s v="consegi@live.com.mx"/>
    <s v="INFOMEX"/>
    <s v="Presupuesto de la Administración Publica Federal"/>
    <m/>
    <x v="0"/>
    <m/>
    <d v="2015-10-19T00:00:00"/>
    <s v="UE/R/549/2015 DE 19 DE OCTUBRE DE 2015"/>
    <s v="N/A"/>
    <s v="ENTREGA DE INFORMACIÓN EN MEDIO ELECTRÓNICO"/>
    <s v="SOLICITUD ELECTRONICA"/>
    <s v="N/A"/>
    <s v="N/A"/>
    <m/>
  </r>
  <r>
    <n v="525"/>
    <n v="-1"/>
    <n v="0"/>
    <s v="0495000052515"/>
    <x v="9"/>
    <d v="2015-10-19T00:00:00"/>
    <m/>
    <d v="2015-11-18T00:00:00"/>
    <d v="2015-10-19T00:00:00"/>
    <x v="0"/>
    <n v="1"/>
    <s v="LUIS FRANCISCO ARAMBURO ORTIZ"/>
    <s v="Calle: QUEMADO_x000a_Número exterior: 78_x000a_Número interior: _x000a_Colonia: San Joaquín_x000a_Entidad federativa: Sinaloa_x000a_Delegación o municipio: MAZATLAN_x000a_Código postal: 82139"/>
    <m/>
    <s v="INFOMEX"/>
    <s v="cuanto gana el presidente de la republica mexicana?"/>
    <m/>
    <x v="0"/>
    <m/>
    <d v="2015-10-19T00:00:00"/>
    <s v="UE/R/550/2015 DE 19 DE OCTUBRE DE 2015"/>
    <s v="N/A"/>
    <s v="ENTREGA DE INFORMACIÓN EN MEDIO ELECTRÓNICO"/>
    <s v="SOLICITUD ELECTRONICA"/>
    <s v="N/A"/>
    <s v="N/A"/>
    <m/>
  </r>
  <r>
    <n v="526"/>
    <n v="-1"/>
    <n v="0"/>
    <s v="0495000052615"/>
    <x v="9"/>
    <d v="2015-10-19T00:00:00"/>
    <m/>
    <d v="2015-11-18T00:00:00"/>
    <d v="2015-10-19T00:00:00"/>
    <x v="0"/>
    <n v="1"/>
    <s v="LUIS FRANCISCO ARAMBURO ORTIZ"/>
    <s v="Calle: QUEMADO_x000a_Número exterior: 78_x000a_Número interior: _x000a_Colonia: San Joaquín_x000a_Entidad federativa: Sinaloa_x000a_Delegación o municipio: MAZATLAN_x000a_Código postal: 82139"/>
    <m/>
    <s v="INFOMEX"/>
    <s v="cuanto es el sueldo agustin carsten?"/>
    <m/>
    <x v="0"/>
    <m/>
    <d v="2015-10-19T00:00:00"/>
    <s v="UE/R/551/2015 DE 19 DE OCTUBRE DE 2015"/>
    <s v="N/A"/>
    <s v="ENTREGA DE INFORMACIÓN EN MEDIO ELECTRÓNICO"/>
    <s v="SOLICITUD ELECTRONICA"/>
    <s v="N/A"/>
    <s v="N/A"/>
    <m/>
  </r>
  <r>
    <n v="527"/>
    <n v="-1"/>
    <n v="0"/>
    <s v="0495000052715"/>
    <x v="9"/>
    <d v="2015-10-19T00:00:00"/>
    <m/>
    <d v="2015-11-18T00:00:00"/>
    <d v="2015-10-19T00:00:00"/>
    <x v="0"/>
    <n v="1"/>
    <s v="SAMDRA HERNÁNDEZ LÓPEZ"/>
    <s v="Calle: BOULEVARD DE LOS DIOSES_x000a_Número Exterior: 616_x000a_Número Interior: 26_x000a_Colonia: Ciudad Azteca Poniente_x000a_País: MÉXICO_x000a_Entidad Federativa: MÉXICO_x000a_Delegación o Municipio: ECATEPEC_x000a_Código Postal : 55120_x000a_Teléfono: 91480489"/>
    <s v="sayto_2523@hotmail.com"/>
    <s v="INFOMEX"/>
    <s v="5nf6r0ac56n s635c5tada"/>
    <m/>
    <x v="0"/>
    <m/>
    <d v="2015-10-19T00:00:00"/>
    <s v="UE/R/552/2015 DE 19 DE OCTUBRE DE 2015"/>
    <s v="N/A"/>
    <s v="REQUERIMIENTO DE INFORMACIÓN ADICIONAL"/>
    <s v="SOLICITUD ELECTRONICA"/>
    <s v="N/A"/>
    <s v="N/A"/>
    <m/>
  </r>
  <r>
    <n v="528"/>
    <n v="-1"/>
    <n v="0"/>
    <s v="0495000052815"/>
    <x v="9"/>
    <d v="2015-10-20T00:00:00"/>
    <m/>
    <d v="2015-11-19T00:00:00"/>
    <d v="2015-11-03T00:00:00"/>
    <x v="0"/>
    <n v="11"/>
    <s v="SUSANA ESPÍNDOLA MONTERROSA"/>
    <s v="Calle: RÓMULO SÁNCHEZ_x000a_Número Exterior: 15_x000a_Número Interior: _x000a_Colonia: Jesús Jimenez Gallardo_x000a_País: MÉXICO_x000a_Entidad Federativa: MÉXICO_x000a_Delegación o Municipio: METEPEC_x000a_Código Postal : 52167"/>
    <s v="susanaem26@hotmail.com"/>
    <s v="INFOMEX"/>
    <s v="DOCUMENTACIÓN PRESENTADA EN LA LICITACIÓN PÚBLICA NACIONAL MIXTA No. DE COMPRANET LO-004EZN999-N21-2015, REFERENTE A LAS PROPUESTAS TÉCNICAS Y ECONÓMICAS DE LOS LICITANTES: SAASA DE MINATITLAN, S.A. DE C.V. VENTO SYSTEM, S.A. DE C.V. BAJA HOMES, S.A. DE C.V. POTENCIA Y CLIMA, S.A. DE C.V. SEA DESARROLLO DE INFRAESTRUCTURA, S.A. DE C.V. IGSA, S.A. DE C.V. MARTEZ 13, S.A. DE C.V. CONVOCADA POR EL ARCHIVO GENERAL DE LA NACIÓN, REFERENTE A &quot;SISTEMA DE AIRE ACONDICIONADO EN EL EDIFICIO DE ACERVOS&quot;"/>
    <m/>
    <x v="2"/>
    <m/>
    <d v="2015-10-21T00:00:00"/>
    <s v="UE/438/2015 DE 21 DE OCTUBRE DE 2015"/>
    <s v="DG/DGAA/DA/874/2015 DE 23 DE OCTUBRE DE 2015"/>
    <s v="ENTREGA DE INFORMACIÓN EN MEDIO ELECTRÓNICO"/>
    <s v="SOLICITUD ELECTRONICA"/>
    <s v="N/A"/>
    <s v="N/A"/>
    <m/>
  </r>
  <r>
    <n v="529"/>
    <n v="-1"/>
    <n v="0"/>
    <s v="0495000052915"/>
    <x v="9"/>
    <d v="2015-10-21T00:00:00"/>
    <m/>
    <d v="2015-11-20T00:00:00"/>
    <d v="2015-11-10T00:00:00"/>
    <x v="0"/>
    <n v="15"/>
    <s v="ALEJANDRO NAVARRO MÁRQUEZ"/>
    <s v="Calle: FRANCISCO P. MIRANDA_x000a_Número Exterior: C-24_x000a_Número Interior: 13_x000a_Colonia: Lomas de Plateros_x000a_País: MÉXICO_x000a_Entidad Federativa: DISTRITO FEDERAL_x000a_Delegación o Municipio: ALVARO OBREGON_x000a_Código Postal : 01480_x000a_Teléfono: 555545253162_x000a_"/>
    <s v="alejandro_navarro_m@hotmail.com"/>
    <s v="INFOMEX"/>
    <s v="Solicito se me proporcionen todos los resultados de los Diagnósticos realizados por el AGN en torno a los archivos en la administración pública."/>
    <m/>
    <x v="4"/>
    <m/>
    <d v="2015-10-22T00:00:00"/>
    <s v="UE/440/2015 DE 22 DE OCTUBRE DE 2015"/>
    <s v="DG/DSNA/1828/2015 DE 05 DE NOVIEMBRE DE 2015"/>
    <s v="ENTREGA DE INFORMACIÓN EN MEDIO ELECTRÓNICO"/>
    <s v="SOLICITUD ELECTRONICA"/>
    <s v="N/A"/>
    <s v="N/A"/>
    <m/>
  </r>
  <r>
    <n v="530"/>
    <n v="-1"/>
    <n v="0"/>
    <s v="0495000053015"/>
    <x v="9"/>
    <d v="2015-10-21T00:00:00"/>
    <m/>
    <d v="2015-11-20T00:00:00"/>
    <d v="2015-11-04T00:00:00"/>
    <x v="0"/>
    <n v="11"/>
    <s v="LUIS ALBERTO JUSTO CORTES "/>
    <s v="Calle: TOTOLAPAN_x000a_Número Exterior: 71_x000a_Número Interior: 71_x000a_Colonia: Vistas del Pedregal_x000a_País: MÉXICO_x000a_Entidad Federativa: DISTRITO FEDERAL_x000a_Delegación o Municipio: TLALPAN_x000a_Código Postal : 14737_x000a_Teléfono: 5513904436"/>
    <s v="al95beto@hotmail.com"/>
    <s v="INFOMEX"/>
    <s v="Quisiera saber porque nace el ejército zapatista de liberación nacional y actualmente que acciones han realizado."/>
    <m/>
    <x v="1"/>
    <m/>
    <d v="2015-10-22T00:00:00"/>
    <s v="UE/441/2015 DE 22 DE OCTUBRE DE 2015"/>
    <s v="DG/DAHC/570/2015 DE 28 DE OCTUBRE DE 2015"/>
    <s v="ENTREGA DE INFORMACIÓN EN MEDIO ELECTRÓNICO"/>
    <s v="SOLICITUD ELECTRONICA"/>
    <s v="N/A"/>
    <s v="N/A"/>
    <m/>
  </r>
  <r>
    <n v="531"/>
    <n v="0"/>
    <n v="100"/>
    <s v="0495000053115"/>
    <x v="9"/>
    <d v="2015-10-22T00:00:00"/>
    <m/>
    <d v="2015-11-23T00:00:00"/>
    <m/>
    <x v="1"/>
    <n v="0"/>
    <s v="MONTSERRAT RODRÍGUEZ"/>
    <s v="Calle: JILGUERO_x000a_Número Exterior: 6_x000a_Número Interior: 1_x000a_Colonia: Nuevo Valle de Aragón_x000a_País: MÉXICO_x000a_Entidad Federativa: MÉXICO_x000a_Delegación o Municipio: ECATEPEC_x000a_Código Postal : 55280"/>
    <s v="montseflores09@gmail.com"/>
    <s v="INFOMEX"/>
    <s v="Por este medio, solicito el cuadro general de clasificación archivística, la guía simple de archivos, así como el catálogo de disposición documental vigente del organismo para 2013, 2014 ó 2015. De igual manera solicito información o documentos que muestren el tipo de plataforma que utiliza el organismo para su página web, especificando programa, versión vigente y lenguaje principal en el caso de que sea un desarrollo interno; también solicito información sobre el área responsable de la publicación de contenidos en el portal, así como una copia de protocolo, manual, oficio o cualquier documento de regulación interna en donde se establezcan los criterios para definir el contenido del portal, así como los procesos de actualización de información."/>
    <m/>
    <x v="10"/>
    <m/>
    <d v="2015-10-23T00:00:00"/>
    <s v="UE/445/2015 DE 23 DE OCTUBRE DE 2015        ________________________  UE/446/2015 DE 23 DE OCTUBRE DE 2015     _________________________   UE/443/2015 DE 23 DE OCTUBRE DE 2015"/>
    <s v="DPD/209/2015 DE 28 DE OCTUBRE DE 2015"/>
    <m/>
    <s v="SOLICITUD ELECTRONICA"/>
    <s v="N/A"/>
    <s v="N/A"/>
    <m/>
  </r>
  <r>
    <n v="532"/>
    <n v="0"/>
    <n v="100"/>
    <s v="0495000053215"/>
    <x v="9"/>
    <d v="2015-10-22T00:00:00"/>
    <m/>
    <d v="2015-11-23T00:00:00"/>
    <m/>
    <x v="1"/>
    <n v="0"/>
    <s v="RODRIGO CERDA CORNEJO"/>
    <s v="Calle: CALZADA CIPRESES_x000a_Número Exterior: 56_x000a_Número Interior: 51_x000a_Colonia: Ciudad Granja_x000a_País: MÉXICO_x000a_Entidad Federativa: JALISCO_x000a_Delegación o Municipio: ZAPOPAN_x000a_Código Postal : 45010_x000a_Teléfono: 013336275564"/>
    <s v="correo.cornejo@gmail.com"/>
    <s v="INFOMEX"/>
    <s v="Fichas de la Dirección Federal de Seguridad relacionadas a Delia Cirila Moralez López y Teresa Torres Ramírez. Los informes de la Dirección Federal de Seguridad del Capitán Luis de la Barreda Moreno correspondientes a las fechas del 11 de abril de 1976 y del 9 de noviembre de 1977. El expediente 1145 de la Dirección Federal de Seguridad correspondiente al 21 de enero de 1978. Todos los informes de la Dirección Federal de Seguridad que contengan referencias a la Brigada Teresa Herández Antonio, independiente de su fecha de creación."/>
    <m/>
    <x v="1"/>
    <m/>
    <d v="2015-10-23T00:00:00"/>
    <s v="UE/443/2015 DE 23 DE OCTUBRE DE 2015"/>
    <m/>
    <m/>
    <s v="SOLICITUD ELECTRONICA"/>
    <s v="N/A"/>
    <s v="N/A"/>
    <m/>
  </r>
  <r>
    <n v="533"/>
    <n v="-1"/>
    <n v="0"/>
    <s v="0495000053315"/>
    <x v="9"/>
    <d v="2015-10-22T00:00:00"/>
    <m/>
    <d v="2015-11-23T00:00:00"/>
    <d v="2015-10-30T00:00:00"/>
    <x v="0"/>
    <n v="7"/>
    <s v="NATALIA PÉREZ"/>
    <s v="Calle: ORIENTE 152_x000a_Número Exterior: 176_x000a_Número Interior: 1_x000a_Colonia: Moctezuma 2a Sección_x000a_País: MÉXICO_x000a_Entidad Federativa: DISTRITO FEDERAL_x000a_Delegación o Municipio: VENUSTIANO CARRANZA_x000a_Código Postal : 15530"/>
    <s v="estefania.n.p.paramo@hotmail.com"/>
    <s v="INFOMEX"/>
    <s v="¿Cuál fue la cantidad exacta de detenidos en él año de 1968?"/>
    <m/>
    <x v="0"/>
    <m/>
    <d v="2015-10-27T00:00:00"/>
    <s v="UE/R/561/2015 DE 27 DE OCTUBRE DE 2015"/>
    <s v="N/A"/>
    <s v="REQUERIMIENTO DE INFORMACIÓN ADICIONAL"/>
    <s v="SOLICITUD ELECTRONICA"/>
    <s v="N/A"/>
    <s v="N/A"/>
    <m/>
  </r>
  <r>
    <n v="534"/>
    <n v="-1"/>
    <n v="0"/>
    <s v="0495000053415"/>
    <x v="9"/>
    <d v="2015-10-23T00:00:00"/>
    <m/>
    <d v="2015-11-24T00:00:00"/>
    <d v="2015-10-30T00:00:00"/>
    <x v="0"/>
    <n v="6"/>
    <s v="ELISA DEL SAGRARIO ANTILLON DAVILA"/>
    <s v="Calle: RAMON CORONA_x000a_Número Exterior: 778_x000a_Número Interior: NINGUNO_x000a_Colonia: Tamazula de Gordiano Centro_x000a_País: MÉXICO_x000a_Entidad Federativa: JALISCO_x000a_Delegación o Municipio: TAMAZULA DE GORDIANO_x000a_Código Postal : 49650_x000a_Teléfono: 013584161698"/>
    <s v="e_a_d_@hotmail.com"/>
    <s v="INFOMEX"/>
    <s v="quiero saber cual es el sueldo del presidente de la republica mexicana el señor Enrique Peña Nieto."/>
    <m/>
    <x v="0"/>
    <m/>
    <d v="2015-10-28T00:00:00"/>
    <s v="UE/R/562/2015 DE 28 DE OCTUBRE DE 2015"/>
    <s v="N/A"/>
    <s v="ENTREGA DE INFORMACIÓN EN MEDIO ELECTRÓNICO"/>
    <s v="SOLICITUD ELECTRONICA"/>
    <s v="N/A"/>
    <s v="N/A"/>
    <m/>
  </r>
  <r>
    <n v="535"/>
    <n v="0"/>
    <n v="100"/>
    <s v="0495000053515"/>
    <x v="9"/>
    <d v="2015-10-26T00:00:00"/>
    <m/>
    <d v="2015-11-25T00:00:00"/>
    <m/>
    <x v="1"/>
    <n v="20"/>
    <s v="AUSTREBERTO MARTÍNEZ"/>
    <s v="Calle: PROLONGACIÓN 5 DE MAYO_x000a_Número Exterior: 696_x000a_Número Interior: _x000a_Colonia: Lomas de Tarango_x000a_País: MÉXICO_x000a_Entidad Federativa: DISTRITO FEDERAL_x000a_Delegación o Municipio: ALVARO OBREGON_x000a_Código Postal : 01620_x000a_Teléfono: 55 15934282"/>
    <s v="amvillegas22@yahoo.com.mx"/>
    <s v="INFOMEX"/>
    <s v="Elaboración de versiones públicas del material del acervo de la Dirección Federal de Seguridad bajo resguardo del Archivo General de la Nación de las siguientes personas: -Abascal Infante Salvador -Capistrán Garza René -Cuesta Gallardo Carlos -Elizalde Pérez Octavio -Garibay Gutiérrez Luis -González Flores Guerrero Anacleto -Gutiérrez Pérez Clemente -Leaño Álvarez del Castillo Antonio -Rius Facius Antonio -Sáenz Arriaga Joaquín -Salmerón Hernández Celerino"/>
    <m/>
    <x v="1"/>
    <m/>
    <d v="2015-10-27T00:00:00"/>
    <s v="UE/448/2015 DE 27 DE OCTUBRE DE 2015"/>
    <m/>
    <m/>
    <s v="SOLICITUD ELECTRONICA"/>
    <s v="N/A"/>
    <s v="N/A"/>
    <m/>
  </r>
  <r>
    <n v="536"/>
    <n v="0"/>
    <n v="100"/>
    <s v="0495000053615"/>
    <x v="9"/>
    <d v="2015-10-26T00:00:00"/>
    <m/>
    <d v="2015-11-25T00:00:00"/>
    <m/>
    <x v="1"/>
    <n v="0"/>
    <s v="CLAUDIA MARIBEL DOMÍNGUEZ MIRANDA"/>
    <s v="Calle: PROLONGACIÓN LÁZARO CÁRDENAS_x000a_Número Exterior: 15_x000a_Número Interior: 253_x000a_Colonia: Lomas de La Era_x000a_País: MÉXICO_x000a_Entidad Federativa: DISTRITO FEDERAL_x000a_Delegación o Municipio: ALVARO OBREGON_x000a_Código Postal : 01860_x000a_Teléfono: 5558104768"/>
    <s v="claudiamardominguez@yahoo.com.mx"/>
    <s v="INFOMEX"/>
    <s v="Notas de la Dirección Federal de Seguridad (DFS) o de la Dirección General de Investigaciones Políticas y Sociales (DGIPS) del Archivo General de la Nación"/>
    <m/>
    <x v="1"/>
    <m/>
    <d v="2015-10-27T00:00:00"/>
    <s v="UE/449/2015 DE 27 DE OCTUBRE DE 2015"/>
    <m/>
    <m/>
    <s v="SOLICITUD ELECTRONICA"/>
    <s v="N/A"/>
    <s v="N/A"/>
    <m/>
  </r>
  <r>
    <n v="537"/>
    <n v="0"/>
    <n v="100"/>
    <s v="0495000053715"/>
    <x v="9"/>
    <d v="2015-10-26T00:00:00"/>
    <m/>
    <d v="2015-11-25T00:00:00"/>
    <m/>
    <x v="1"/>
    <n v="0"/>
    <s v="MANUEL GONZÁLEZ SHINGÚ "/>
    <s v="Calle: PRIV. XINANTECATL_x000a_Número Exterior: 115_x000a_Número Interior: _x000a_Colonia: San Antonio Acahualco _x000a_País: MÉXICO_x000a_Entidad Federativa: MÉXICO_x000a_Delegación o Municipio: ZINACANTEPEC_x000a_Código Postal : 51380_x000a_Teléfono: 7222187059"/>
    <s v="manuel_michel13@hotmail.com"/>
    <s v="INFOMEX"/>
    <s v="Cuáles son sus medidas de prevención con los documentos contra catástrofes naturales."/>
    <m/>
    <x v="1"/>
    <m/>
    <d v="2015-10-27T00:00:00"/>
    <s v="UE/450/2015 DE 27 DE OCTUBRE DE 2015"/>
    <s v="DG/DAHC/575/2015 DE 04 DE NOVIEMBRE DE 2015"/>
    <m/>
    <s v="SOLICITUD ELECTRONICA"/>
    <s v="N/A"/>
    <s v="N/A"/>
    <m/>
  </r>
  <r>
    <n v="538"/>
    <n v="-1"/>
    <n v="0"/>
    <s v="0495000053815"/>
    <x v="9"/>
    <d v="2015-10-26T00:00:00"/>
    <m/>
    <d v="2015-11-25T00:00:00"/>
    <d v="2015-11-05T00:00:00"/>
    <x v="0"/>
    <n v="9"/>
    <s v="MA. FERNANDA FLORES LIMÓN"/>
    <s v="Calle: MIGUEL HIDALGO_x000a_Número Exterior: 7_x000a_Número Interior: _x000a_Colonia: Lázaro Cárdenas_x000a_País: MÉXICO_x000a_Entidad Federativa: MÉXICO_x000a_Delegación o Municipio: METEPEC_x000a_Código Postal : 52148_x000a_Teléfono: 7226511184"/>
    <s v="fernanda121494@icloud.com"/>
    <s v="INFOMEX"/>
    <s v="¿Cuantas solicitudes de información sean realizado hasta la fecha?"/>
    <m/>
    <x v="0"/>
    <m/>
    <d v="2015-11-04T00:00:00"/>
    <s v="UE/R/571/2015 DE 04 DE NOVIEMBRE DE 2015"/>
    <s v="N/A"/>
    <s v="ENTREGA DE INFORMACIÓN EN MEDIO ELECTRÓNICO"/>
    <s v="SOLICITUD ELECTRONICA"/>
    <s v="N/A"/>
    <s v="N/A"/>
    <m/>
  </r>
  <r>
    <n v="539"/>
    <n v="0"/>
    <n v="100"/>
    <s v="0495000053915"/>
    <x v="9"/>
    <d v="2015-10-26T00:00:00"/>
    <m/>
    <d v="2015-11-25T00:00:00"/>
    <m/>
    <x v="1"/>
    <n v="0"/>
    <s v="JULIO LARA ROMERO"/>
    <s v="Calle: AV. LIBERTAD_x000a_Número Exterior: 20_x000a_Número Interior: _x000a_Colonia: álvaro Obregón_x000a_País: MÉXICO_x000a_Entidad Federativa: MÉXICO_x000a_Delegación o Municipio: LERMA_x000a_Código Postal : 52010_x000a_Teléfono: 7225210182"/>
    <s v="lararomerojulio@gmail.com"/>
    <s v="INFOMEX"/>
    <s v="¿Porqué el AGN catalogó el acervo de la llamada &quot;Guerra sucia&quot; como confidencial? Con esto, no nos permite la consulta directa y lo que contraviene el artículo 6 constitucional sobre el acceso a la información. Quisiera conocer los motivos que se dieron para tomar esta decisión."/>
    <m/>
    <x v="1"/>
    <m/>
    <d v="2015-10-27T00:00:00"/>
    <s v="UE/451/2015 DE 27 DE OCTUBRE DE 2015"/>
    <m/>
    <m/>
    <s v="SOLICITUD ELECTRONICA"/>
    <s v="N/A"/>
    <s v="N/A"/>
    <m/>
  </r>
  <r>
    <n v="540"/>
    <n v="-1"/>
    <n v="0"/>
    <s v="0495000054015"/>
    <x v="9"/>
    <d v="2015-10-26T00:00:00"/>
    <m/>
    <d v="2015-11-25T00:00:00"/>
    <d v="2015-11-10T00:00:00"/>
    <x v="0"/>
    <n v="12"/>
    <s v="EDUARDO FLORES TORCUATO"/>
    <s v="Calle: ESMERALDA_x000a_Número Exterior: C_x000a_Número Interior: 35_x000a_Colonia: Texcaltenco _x000a_País: MÉXICO_x000a_Entidad Federativa: DISTRITO FEDERAL_x000a_Delegación o Municipio: TLALPAN_x000a_Código Postal : 14426_x000a_Teléfono: 0445545544761"/>
    <s v="lalo_shadow@live.com.mx"/>
    <s v="INFOMEX"/>
    <s v="buenas noches, mi solicitud es para solicitar información sobre la explosión de san Juanico, específicamente me gustaría saber cuales fueron las causas del accidente, que medidas de seguridad si implementaban en esa época, quienes fueron acusados de culpables y que castigo se les dio, cuantas fueron las victimas mortales totales y a cuanto equivalió el monto de daños causados por la explosión y el incendio,"/>
    <m/>
    <x v="1"/>
    <m/>
    <d v="2015-10-27T00:00:00"/>
    <s v="UE/452/2015 DE 27 DE OCTUBRE DE 2015"/>
    <s v="DG/DAHC/576/2015 DE 04 DE NOVIEMBRE DE 2015"/>
    <s v="ENTREGA DE INFORMACIÓN EN MEDIO ELECTRÓNICO"/>
    <s v="SOLICITUD ELECTRONICA"/>
    <s v="N/A"/>
    <s v="N/A"/>
    <m/>
  </r>
  <r>
    <n v="541"/>
    <n v="-1"/>
    <n v="0"/>
    <s v="0495000054115"/>
    <x v="9"/>
    <d v="2015-10-26T00:00:00"/>
    <m/>
    <d v="2015-11-25T00:00:00"/>
    <d v="2015-11-10T00:00:00"/>
    <x v="0"/>
    <n v="12"/>
    <s v="GEORGINA RUIZ VALLE"/>
    <s v="Calle: AVENIDA DEL TALLER RETORNO 53_x000a_Número Exterior: UNIDAD 6_x000a_Número Interior: 6611_x000a_Colonia: Jardín Balbuena_x000a_País: MÉXICO_x000a_Entidad Federativa: DISTRITO FEDERAL_x000a_Delegación o Municipio: VENUSTIANO CARRANZA_x000a_Código Postal : 15900"/>
    <s v="ginruiz@gmail.com"/>
    <s v="INFOMEX"/>
    <s v="DATOS DE CUANTAS PERSONAS HAN VISITADO EL AGN EL AÑO PSADO (2014) EN: NOCHE DE MUSEOS, VISITAS GUIADAS, ESCUELAS, ESTUDIANTES, INVESTIGADORES Y PUBLICO EN GENERAL. DESGLOSADO POR CADA CONCEPTO Y FECHA. "/>
    <m/>
    <x v="1"/>
    <m/>
    <d v="2015-10-27T00:00:00"/>
    <s v="UE/453/2015 DE 27 DE OCTUBRE DE 2015                    _________________________   UE/459/2015 DE 03 DE NOVIEMBRE DE 2015"/>
    <s v="DG/DAHC/580/2015 DE 06 DE NOVIEMBRE DE 2015"/>
    <s v="ENTREGA DE INFORMACIÓN EN MEDIO ELECTRÓNICO"/>
    <s v="SOLICITUD ELECTRONICA"/>
    <s v="N/A"/>
    <s v="N/A"/>
    <m/>
  </r>
  <r>
    <n v="542"/>
    <n v="0"/>
    <n v="100"/>
    <s v="0495000054215"/>
    <x v="9"/>
    <d v="2015-10-27T00:00:00"/>
    <m/>
    <d v="2015-11-26T00:00:00"/>
    <m/>
    <x v="1"/>
    <n v="0"/>
    <s v="MIGUEL GIJALVA DÁVILA"/>
    <s v="Calle: TECORIPA_x000a_Número Exterior: 260A_x000a_Número Interior: _x000a_Colonia: Alto Valle _x000a_País: MÉXICO_x000a_Entidad Federativa:SONORA_x000a_Delegación o Municipio: HERMOSILLO_x000a_Código Postal : 83106"/>
    <s v="magd1022@hotmail.com"/>
    <s v="INFOMEX"/>
    <s v="Solicito las versiones públicas de personajes y organizaciones, realizadas con la información contenida en los legajos de la Dirección Federal de Seguridad y el de Investigaciones Políticas y Sociales. Los nombres requeridos son: Ignacio Soto Martínez Abelardo L. Rodríguez Rodolfo Elías Calles Álvaro Obregón Tapia Rafael Contreras Monteón William Greene jr. Luis Encinas Johnson Ricardo Topete Almada Fausto Acosta Romo Bartolomé Delgado de León Mario Vázquez Jiménez Ramón Danzós Palomino Movimiento Cívico Sonorense Partido Democrático Cajemense"/>
    <m/>
    <x v="1"/>
    <m/>
    <d v="2015-10-27T00:00:00"/>
    <s v="UE/454/2015 DE 27 DE OCTUBRE DE 2015"/>
    <m/>
    <m/>
    <s v="SOLICITUD ELECTRONICA"/>
    <s v="N/A"/>
    <s v="N/A"/>
    <m/>
  </r>
  <r>
    <n v="543"/>
    <n v="-1"/>
    <n v="0"/>
    <s v="0495000054315"/>
    <x v="9"/>
    <d v="2015-10-27T00:00:00"/>
    <m/>
    <d v="2015-11-26T00:00:00"/>
    <d v="2015-11-10T00:00:00"/>
    <x v="0"/>
    <n v="11"/>
    <s v="VANESSA MARQUEZ ROSALES"/>
    <s v="Calle: JOSEFA ORTIZ DE DOMÍNGUEZ_x000a_Número Exterior: 37_x000a_Número Interior: _x000a_Colonia: Casa Blanca_x000a_País: MÉXICO_x000a_Entidad Federativa: MÉXICO_x000a_Delegación o Municipio: METEPEC_x000a_Código Postal : 52175_x000a_Teléfono: 7223556436"/>
    <s v="rosales_vane@hotmail.com"/>
    <s v="INFOMEX"/>
    <s v="Solicito se me proporcione el documento político más antiguo que exista en el archivo general de la nación, en formato pdf."/>
    <m/>
    <x v="1"/>
    <m/>
    <d v="2015-10-27T00:00:00"/>
    <s v="UE/455/2015 DE 27 DE OCTUBRE DE 2015"/>
    <s v="DG/DAHC/572/2015 DE 03 DE NOVIEMBRE DE 2015"/>
    <s v="ENTREGA DE INFORMACIÓN EN MEDIO ELECTRÓNICO"/>
    <s v="SOLICITUD ELECTRONICA"/>
    <s v="N/A"/>
    <s v="N/A"/>
    <m/>
  </r>
  <r>
    <n v="544"/>
    <n v="0"/>
    <n v="100"/>
    <s v="0495000054415"/>
    <x v="9"/>
    <d v="2015-10-27T00:00:00"/>
    <m/>
    <d v="2015-11-26T00:00:00"/>
    <m/>
    <x v="1"/>
    <n v="0"/>
    <s v="FELIPE FRANCISCO VELAZQUEZ MICHEL "/>
    <s v="Calle: FELIX PALAVICINI / CIRCUNVALACION Y EXPERIENCIA_x000a_Número Exterior: 2090 A_x000a_Número Interior: _x000a_Colonia: Jardines Alcalde_x000a_País: MÉXICO_x000a_Entidad Federativa: JALISCO_x000a_Delegación o Municipio: GUADALAJARA_x000a_Código Postal : 44298"/>
    <s v="andrewilich@hotmail.com"/>
    <s v="INFOMEX"/>
    <s v="Solicito copia simple y envió por correo a mi domicilio de los documentos resguardados en la galería 1 sobre Rosendo Radilla Pacheco"/>
    <m/>
    <x v="1"/>
    <m/>
    <d v="2015-10-30T00:00:00"/>
    <s v="UE/456/2015 DE 30 DE OCTUBRE DE 2015"/>
    <m/>
    <m/>
    <s v="SOLICITUD ELECTRONICA"/>
    <s v="N/A"/>
    <s v="N/A"/>
    <m/>
  </r>
  <r>
    <n v="545"/>
    <n v="-1"/>
    <n v="0"/>
    <s v="0495000054515"/>
    <x v="9"/>
    <d v="2015-10-27T00:00:00"/>
    <m/>
    <d v="2015-11-26T00:00:00"/>
    <d v="2015-11-06T00:00:00"/>
    <x v="0"/>
    <n v="9"/>
    <s v="DAVID ALBARRÁN TORRES"/>
    <s v="Calle: EJERCITO DEL TRABAJO_x000a_Número Exterior: 112_x000a_Número Interior: _x000a_Colonia: Guadalupe_x000a_País: MÉXICO_x000a_Entidad Federativa: MÉXICO_x000a_Delegación o Municipio: TOLUCA_x000a_Código Postal : 50010_x000a_Teléfono: 7221520117"/>
    <s v="dave_al@outlook.com"/>
    <s v="INFOMEX"/>
    <s v="Información Pública Gubernamental"/>
    <m/>
    <x v="0"/>
    <m/>
    <d v="2015-11-04T00:00:00"/>
    <s v="UE/R/576/2015 DE 05 DE NOVIEMBRE DE 2015"/>
    <s v="N/A"/>
    <s v="REQUERIMIENTO DE INFORMACIÓN ADICIONAL"/>
    <s v="SOLICITUD ELECTRONICA"/>
    <s v="N/A"/>
    <s v="N/A"/>
    <m/>
  </r>
  <r>
    <n v="546"/>
    <n v="-1"/>
    <n v="0"/>
    <s v="0495000054615"/>
    <x v="9"/>
    <d v="2015-10-28T00:00:00"/>
    <m/>
    <d v="2015-11-12T00:00:00"/>
    <d v="2015-11-05T00:00:00"/>
    <x v="0"/>
    <n v="7"/>
    <s v="TANIA CARMONA GONZÁLEZ"/>
    <s v="Calle: CERRADA DEL TRIUNFO_x000a_Número Exterior: 21_x000a_Número Interior: _x000a_Colonia: Santa Maria Ticoman_x000a_País: MÉXICO_x000a_Entidad Federativa: DISTRITO FEDERAL_x000a_Delegación o Municipio: GUSTAVO A. MADERO_x000a_Código Postal : 07330_x000a_Teléfono: 55 16611071"/>
    <s v="taniacarmona5@gmail.com"/>
    <s v="INFOMEX"/>
    <s v="mis datos personales"/>
    <m/>
    <x v="0"/>
    <m/>
    <d v="2015-11-04T00:00:00"/>
    <s v="UE/R/572/2015 DE 04 DE NOVIEMBRE DE 2015"/>
    <s v="N/A"/>
    <s v="REQUERIMIENTO DE INFORMACIÓN ADICIONAL"/>
    <s v="SOLICITUD ELECTRONICA"/>
    <s v="N/A"/>
    <s v="N/A"/>
    <m/>
  </r>
  <r>
    <n v="547"/>
    <n v="-1"/>
    <n v="0"/>
    <s v="0495000054715"/>
    <x v="9"/>
    <d v="2015-10-28T00:00:00"/>
    <m/>
    <d v="2015-11-27T00:00:00"/>
    <d v="2015-11-12T00:00:00"/>
    <x v="0"/>
    <n v="0"/>
    <s v="TOMÁS PICHARDO TOLEDO"/>
    <s v="Calle: ANDADOR LIRIOS_x000a_Número Exterior: 100-B_x000a_Número Interior: _x000a_Colonia: Villas Silvestre_x000a_País: MÉXICO_x000a_Entidad Federativa: GUERRERO_x000a_Delegación o Municipio: CHILPANCINGO DE LOS BRAVO_x000a_Código Postal : 39010_x000a_Teléfono: 0457471109885"/>
    <s v="epichardo86@hotmail.com"/>
    <s v="INFOMEX"/>
    <s v="Favor de proporcionar la primera Constitución Política del Estado Libre y Soberano de Guerrero, de fecha 14 de junio de 1851"/>
    <m/>
    <x v="1"/>
    <m/>
    <d v="2015-10-30T00:00:00"/>
    <s v="UE/457/2015 DE 30 DE OCTUBRE DE 2015"/>
    <s v="DG/DAHC/588/2015 DE 09 DE NOVIEMBRE DE 2015"/>
    <s v="ENTREGA DE INFORMACIÓN EN MEDIO ELECTRÓNICO"/>
    <s v="SOLICITUD ELECTRONICA"/>
    <s v="N/A"/>
    <s v="N/A"/>
    <m/>
  </r>
  <r>
    <n v="548"/>
    <n v="-1"/>
    <n v="0"/>
    <s v="0495000054815"/>
    <x v="9"/>
    <d v="2015-10-28T00:00:00"/>
    <m/>
    <d v="2015-11-27T00:00:00"/>
    <d v="2015-11-04T00:00:00"/>
    <x v="0"/>
    <n v="6"/>
    <s v="NAYELI RUIZ ACEVES"/>
    <s v="Calle: FELIPE ANGELES_x000a_Número Exterior: 7764_x000a_Número Interior: 89_x000a_Colonia: Villa Fontana I_x000a_País: MÉXICO_x000a_Entidad Federativa: BAJA CALIFORNIA_x000a_Delegación o Municipio: TIJUANA_x000a_Código Postal : 22205_x000a_Teléfono: 6644213992"/>
    <s v="luis-a@hotmail.com"/>
    <s v="INFOMEX"/>
    <s v="salario y del presidente Enrique Peña Nieto"/>
    <m/>
    <x v="0"/>
    <m/>
    <d v="2015-11-03T00:00:00"/>
    <s v="UE/R/567/2015 DE 03 DE NOVIEMBRE DE 2015"/>
    <s v="N/A"/>
    <s v="ENTREGA DE INFORMACIÓN EN MEDIO ELECTRÓNICO"/>
    <s v="SOLICITUD ELECTRONICA"/>
    <s v="N/A"/>
    <s v="N/A"/>
    <m/>
  </r>
  <r>
    <n v="549"/>
    <n v="-1"/>
    <n v="0"/>
    <s v="0495000054915"/>
    <x v="9"/>
    <d v="2015-10-28T00:00:00"/>
    <m/>
    <d v="2015-11-27T00:00:00"/>
    <d v="2015-11-04T00:00:00"/>
    <x v="0"/>
    <n v="6"/>
    <s v="MIGUEL ANGEL GARCIA ONTIVEROS"/>
    <s v="Calle: PRIVADA LONDRES_x000a_Número Exterior: 23611_x000a_Número Interior: L55_x000a_Colonia: Villa del Real X_x000a_País: MÉXICO_x000a_Entidad Federativa: BAJA CALIFORNIA_x000a_Delegación o Municipio: TIJUANA_x000a_Código Postal : 22205_x000a_Teléfono: 6642803824"/>
    <s v="mikegarcia_77@hotmail.com"/>
    <s v="INFOMEX"/>
    <s v="curriculum y salario del diputado Federal Jorge Ramos"/>
    <m/>
    <x v="0"/>
    <m/>
    <d v="2015-11-03T00:00:00"/>
    <s v="UE/R/568/2015 DE 03 DE NOVIEMBRE DE 2015"/>
    <s v="N/A"/>
    <s v="ENTREGA DE INFORMACIÓN EN MEDIO ELECTRÓNICO"/>
    <s v="SOLICITUD ELECTRONICA"/>
    <s v="N/A"/>
    <s v="N/A"/>
    <m/>
  </r>
  <r>
    <n v="550"/>
    <n v="-1"/>
    <n v="0"/>
    <s v="0495000055015"/>
    <x v="9"/>
    <d v="2015-10-28T00:00:00"/>
    <m/>
    <d v="2015-11-27T00:00:00"/>
    <d v="2015-11-04T00:00:00"/>
    <x v="0"/>
    <n v="6"/>
    <s v="RAFAEL JIMENEZ GONZÁLEZ"/>
    <s v="Calle: PRIV.CLAVEL_x000a_Número Exterior: 19_x000a_Número Interior: _x000a_Colonia: Arcos de Jiutepec_x000a_País: MÉXICO_x000a_Entidad Federativa: MORELOS_x000a_Delegación o Municipio: JIUTEPEC_x000a_Código Postal : 62553_x000a_Teléfono: 01777 431 95 72"/>
    <s v="jimenezrafook@gmail.com"/>
    <s v="INFOMEX"/>
    <s v="¿cuanto dinero esta gastando el gobierno federal en la búsqueda y recaptura del chapo Guzmán?, ¿cuanto gasta en un mes el gobierno federal en edecanes para sus eventos ?, ¿cuanto dinero esta invirtiendo la secretaria de gobernación en el programa nacional para la prevencion del delito PRONAPRED?"/>
    <m/>
    <x v="0"/>
    <m/>
    <d v="2015-11-03T00:00:00"/>
    <s v="UE/R/569/2015 DE 03 DE NOVIEMBRE DE 2015"/>
    <s v="N/A"/>
    <s v="ENTREGA DE INFORMACIÓN EN MEDIO ELECTRÓNICO"/>
    <s v="SOLICITUD ELECTRONICA"/>
    <s v="N/A"/>
    <s v="N/A"/>
    <m/>
  </r>
  <r>
    <n v="551"/>
    <n v="-1"/>
    <n v="0"/>
    <s v="0495000055115"/>
    <x v="9"/>
    <d v="2015-10-29T00:00:00"/>
    <m/>
    <d v="2015-11-30T00:00:00"/>
    <d v="2015-11-12T00:00:00"/>
    <x v="0"/>
    <n v="11"/>
    <s v="LUCIA MARTÍNEZ MARTÍNEZ"/>
    <s v="Calle: S/N_x000a_Número Exterior: S/N_x000a_Número Interior: S/N_x000a_Colonia: Obrera_x000a_País: MÉXICO_x000a_Entidad Federativa: DISTRITO FEDERAL_x000a_Delegación o Municipio: CUAUHTEMOC_x000a_Código Postal : 06800"/>
    <s v="lucci_lz@hotmail.com"/>
    <s v="INFOMEX"/>
    <s v="Buen día, quisiera me facilitarán el &quot;Diagnóstico sobre la situación de los archivos mexicanos (SNA), resultados del cuestionario aplicado durante 2014 por el Archivo General de la Nación, a través de la Dirección del Sistema Nacional de Archivos, sobre la situación que guardan los archivos mexicanos en temas como aseguramiento del ciclo vital del documento, aplicación de principios archivísticos, formación del perfil del archivista, preservación del patrimonio documental, presupuesto de operación, difusión, servicios, etcétera."/>
    <m/>
    <x v="4"/>
    <m/>
    <d v="2015-10-30T00:00:00"/>
    <s v="UE/458/2015 DE 30 DE OCTUBRE DE 2015"/>
    <s v="DG/DSNA/1827/2015 DE 05 DE NOVIEMBRE DE 2015"/>
    <s v="ENTREGA DE INFORMACIÓN EN MEDIO ELECTRÓNICO"/>
    <s v="SOLICITUD ELECTRONICA"/>
    <s v="N/A"/>
    <s v="N/A"/>
    <m/>
  </r>
  <r>
    <n v="552"/>
    <n v="0"/>
    <n v="100"/>
    <s v="0495000055215"/>
    <x v="9"/>
    <d v="2015-10-30T00:00:00"/>
    <m/>
    <d v="2015-12-01T00:00:00"/>
    <m/>
    <x v="1"/>
    <n v="0"/>
    <s v="WANADI MOLINA CARDOZO "/>
    <s v="Calle: CALLE10, ENTRE 65 Y 67, NO. 365 ALTOS, CENTRO HISTORICO_x000a_Número Exterior: 0000_x000a_Número Interior: +1713.629.1580_x000a_Colonia: _x000a_País: ESTADOS UNIDOS_x000a_Entidad Federativa:CAMPECHE_x000a_Delegación o Municipio: SAN FRANCISCO DE CAMPECHE_x000a_Código Postal : 24000"/>
    <s v="wanadimolina@gmail.com"/>
    <s v="INFOMEX"/>
    <s v="Solicito respetuosamente documentacion relacionada por la investigacion y reportes levantados por el incidente de la colision entre la plataforma petrolera de perforacion mobile Usumacinta (propiedad de Perforadora Central S.A. de C.V.) y la plataforma petrolera no permanente Kab-101 (propiedad de Pemex Exploracion y Produccion). El incidente ocurrio en la Bahia de Campeche, dentro de las aguas territoriales mexicanas. La Ley de Navegacion y Comercio Maritimo establecen protocolos particulares para la investigacion del asunto que se llevan a traves de la Capitania de Puertos. Desconozco cual Capitania de Puertos ha resuelto este asunto. En funcion del lugar del incidente, presume que el asunto se sustancio a traves de la Capitania de Puertos de Isla del Carmen. Oficiales del Registro Maritimo de esa Capitania me recomendaron que intentara obtener la informacion por esta via. En particular solicito: 1. Acta de reporte consignada ante la Capitanía de Puerto de Campeche o Ciudad del Carmen, de conformidad con el Artículo 181 de la Ley de Navegación y Comercio Marítimo. 2. Documentos en soporte por la investigación, declaración, entrevistas, sanciones, determinaciones, y cualquier otro documento de conformidad con los Artículos 184 y 185 de la Ley de Navegación y Comercio Marítimo."/>
    <m/>
    <x v="1"/>
    <m/>
    <d v="2015-11-05T00:00:00"/>
    <s v="UE/464/2015 DE 05 DE NOVIEMBRE DE 2015"/>
    <s v="DG/DAHC/587/2015 DE 10 DE NOVIEMBRE DE 2015"/>
    <m/>
    <s v="SOLICITUD ELECTRONICA"/>
    <s v="N/A"/>
    <s v="N/A"/>
    <m/>
  </r>
  <r>
    <n v="553"/>
    <n v="-1"/>
    <n v="0"/>
    <s v="0495000055315"/>
    <x v="10"/>
    <d v="2015-11-03T00:00:00"/>
    <m/>
    <d v="2015-12-02T00:00:00"/>
    <d v="2015-11-05T00:00:00"/>
    <x v="0"/>
    <n v="3"/>
    <s v="GUSTAVO SOLORZANO RIVAS"/>
    <s v="Calle: ISLA MENORA_x000a_Número Exterior: 2135_x000a_Número Interior: _x000a_Colonia: Residencial La Cruz_x000a_País: MÉXICO_x000a_Entidad Federativa: JALISCO_x000a_Delegación o Municipio: GUADALAJARA_x000a_Código Postal : 44950_x000a_Teléfono: 33336468954"/>
    <s v="werito_39@hotmail.com"/>
    <s v="INFOMEX"/>
    <s v="informarme de la mejor manera posible"/>
    <m/>
    <x v="0"/>
    <m/>
    <d v="2015-11-04T00:00:00"/>
    <s v="UE/R/573/2015 DE 04 DE NOVIEMBRE DE 2015"/>
    <s v="N/A"/>
    <s v="REQUERIMIENTO DE INFORMACIÓN ADICIONAL"/>
    <s v="SOLICITUD ELECTRONICA"/>
    <s v="N/A"/>
    <s v="N/A"/>
    <m/>
  </r>
  <r>
    <n v="554"/>
    <n v="-1"/>
    <n v="0"/>
    <s v="0495000055415"/>
    <x v="10"/>
    <d v="2015-11-04T00:00:00"/>
    <m/>
    <d v="2015-12-03T00:00:00"/>
    <d v="2015-11-05T00:00:00"/>
    <x v="0"/>
    <n v="2"/>
    <s v="IBI MIRELLA PLATA SÁNCHEZ"/>
    <s v="Calle: 10 DE AGOSTO DE 1860_x000a_Número Exterior: 1831 B_x000a_Número Interior: 162_x000a_Colonia: Leyes de Reforma 3a Sección_x000a_País: MÉXICO_x000a_Entidad Federativa: DISTRITO FEDERAL_x000a_Delegación o Municipio: IZTAPALAPA_x000a_Código Postal : 09310_x000a_Teléfono: 52- 5526674724"/>
    <s v="ibi.plata@me.com"/>
    <s v="INFOMEX"/>
    <s v="información pública"/>
    <m/>
    <x v="0"/>
    <m/>
    <d v="2015-11-04T00:00:00"/>
    <s v="UE/R/574/2015 DE 04 DE NOVIEMBRE DE 2015"/>
    <s v="N/A"/>
    <s v="REQUERIMIENTO DE INFORMACIÓN ADICIONAL"/>
    <s v="SOLICITUD ELECTRONICA"/>
    <s v="N/A"/>
    <s v="N/A"/>
    <m/>
  </r>
  <r>
    <n v="555"/>
    <n v="-1"/>
    <n v="0"/>
    <s v="0495000055515"/>
    <x v="10"/>
    <d v="2015-11-04T00:00:00"/>
    <m/>
    <d v="2015-12-03T00:00:00"/>
    <d v="2015-11-12T00:00:00"/>
    <x v="0"/>
    <n v="7"/>
    <s v="JOSE MANUEL ARIAS RODRIGUEZ"/>
    <s v="Calle: FRANCISCO TRUJILLO GURRIA_x000a_Número Exterior: 412_x000a_Número Interior: _x000a_Colonia: Pueblo Nuevo_x000a_País: MÉXICO_x000a_Entidad Federativa: TABASCO_x000a_Delegación o Municipio: CARDENAS_x000a_Código Postal : 86560_x000a_Teléfono: 01993312 67 43"/>
    <s v="coordinacion@aestomas.org"/>
    <s v="INFOMEX"/>
    <s v="Copia en versión electrónica del listado de documentos archivos o y expedientes existentes en esa dependencia relacionadas con la vida y muerte de Manuel Bartlett Bautista (1893 -1963)"/>
    <m/>
    <x v="1"/>
    <m/>
    <d v="2015-11-04T00:00:00"/>
    <s v="UE/460/2015 DE 04 DE NOVIEMBRE DE 2015"/>
    <s v="DG/DAHC/582/2015 DE 06 DE NOVIEMBRE DE 2015"/>
    <s v="ENTREGA DE INFORMACIÓN EN MEDIO ELECTRÓNICO"/>
    <s v="SOLICITUD ELECTRONICA"/>
    <s v="N/A"/>
    <s v="N/A"/>
    <m/>
  </r>
  <r>
    <n v="556"/>
    <n v="-1"/>
    <n v="0"/>
    <s v="0495000055615"/>
    <x v="10"/>
    <d v="2015-11-04T00:00:00"/>
    <m/>
    <d v="2015-12-03T00:00:00"/>
    <d v="2015-11-12T00:00:00"/>
    <x v="0"/>
    <n v="7"/>
    <s v="JOSE MANUEL ARIAS RODRIGUEZ"/>
    <s v="Calle: FRANCISCO TRUJILLO GURRIA_x000a_Número Exterior: 412_x000a_Número Interior: _x000a_Colonia: Pueblo Nuevo_x000a_País: MÉXICO_x000a_Entidad Federativa: TABASCO_x000a_Delegación o Municipio: CARDENAS_x000a_Código Postal : 86560_x000a_Teléfono: 01993312 67 43"/>
    <s v="coordinacion@aestomas.org"/>
    <s v="INFOMEX"/>
    <s v="Copia en versión electrónica del listado de documentos archivos o y expedientes existentes en esa dependencia relacionadas con la vida y muerte de Manuel Rafael Mora Martínez"/>
    <m/>
    <x v="1"/>
    <m/>
    <d v="2015-11-04T00:00:00"/>
    <s v="UE/461/2015 DE 04 DE NOVIEMBRE DE 2015"/>
    <s v="DG/DAHC/583/2015 DE 06 DE NOVIEMBRE DE 2015"/>
    <s v="ENTREGA DE INFORMACIÓN EN MEDIO ELECTRÓNICO"/>
    <s v="SOLICITUD ELECTRONICA"/>
    <s v="N/A"/>
    <s v="N/A"/>
    <m/>
  </r>
  <r>
    <n v="557"/>
    <n v="0"/>
    <n v="1"/>
    <s v="0495000055715"/>
    <x v="10"/>
    <d v="2015-11-04T00:00:00"/>
    <m/>
    <d v="2015-12-03T00:00:00"/>
    <m/>
    <x v="1"/>
    <n v="0"/>
    <s v="CECILIA REBOLLO VALENCIA"/>
    <s v="Calle: CUAUHTEMOC_x000a_Número Exterior: 15_x000a_Número Interior: _x000a_Colonia: El Olimpo_x000a_País: MÉXICO_x000a_Entidad Federativa: MÉXICO_x000a_Delegación o Municipio: TOLUCA_x000a_Código Postal : 50240"/>
    <s v="chumpycat18@gmail.com"/>
    <s v="INFOMEX"/>
    <s v="Conocer el presupuesto destinado para todos los talleres, congresos o actividades socioculturales realizados a lo largo del año en dicho recinto."/>
    <m/>
    <x v="2"/>
    <m/>
    <d v="2015-11-04T00:00:00"/>
    <s v="UE/462/2015 DE 04 DE NOVIEMBRE DE 2015"/>
    <m/>
    <m/>
    <s v="SOLICITUD ELECTRONICA"/>
    <s v="N/A"/>
    <s v="N/A"/>
    <m/>
  </r>
  <r>
    <n v="558"/>
    <n v="-1"/>
    <n v="0"/>
    <s v="0495000055815"/>
    <x v="10"/>
    <d v="2015-11-04T00:00:00"/>
    <m/>
    <d v="2015-12-03T00:00:00"/>
    <d v="2015-11-05T00:00:00"/>
    <x v="0"/>
    <n v="2"/>
    <s v="CRISTINA GOMEZ SAUCEDO"/>
    <s v="Calle: CAMINO A BELEN_x000a_Número Exterior: 85_x000a_Número Interior: -_x000a_Colonia: Sears Roebuck_x000a_País: MÉXICO_x000a_Entidad Federativa: DISTRITO FEDERAL_x000a_Delegación o Municipio: ALVARO OBREGON_x000a_Código Postal : 01120_x000a_Teléfono: 5521290500"/>
    <s v="cris1go@hotmail.com"/>
    <s v="INFOMEX"/>
    <s v="cuanto gana el Presidente de la Republica Mexicana"/>
    <m/>
    <x v="0"/>
    <m/>
    <d v="2015-11-05T00:00:00"/>
    <s v="UE/R/577/2015 DE 05 DE NOVIEMBRE DE 2015"/>
    <s v="N/A"/>
    <s v="REQUERIMIENTO DE INFORMACIÓN ADICIONAL"/>
    <s v="SOLICITUD ELECTRONICA"/>
    <s v="N/A"/>
    <s v="N/A"/>
    <m/>
  </r>
  <r>
    <n v="559"/>
    <n v="0"/>
    <n v="1"/>
    <s v="0495000055915"/>
    <x v="10"/>
    <d v="2015-11-04T00:00:00"/>
    <m/>
    <d v="2015-12-03T00:00:00"/>
    <m/>
    <x v="1"/>
    <n v="0"/>
    <s v="ESMERALDA HERNÁNDEZ"/>
    <s v="Calle: FELIPE VILLARELLO_x000a_Número Exterior: 119_x000a_Número Interior: _x000a_Colonia: Guadalupe San Buenaventura_x000a_País: MÉXICO_x000a_Entidad Federativa: MÉXICO_x000a_Delegación o Municipio: TOLUCA_x000a_Código Postal : 50110"/>
    <s v="ht_esme09@hotmail.com"/>
    <s v="INFOMEX"/>
    <s v="que requisitos se necesitan para competir por una plaza de archivista profesional en el archivo general de la nacion"/>
    <m/>
    <x v="2"/>
    <m/>
    <d v="2015-11-05T00:00:00"/>
    <s v="UE/465/2015 DE 05 DE NOVIEMBRE DE 2015"/>
    <m/>
    <m/>
    <s v="SOLICITUD ELECTRONICA"/>
    <s v="N/A"/>
    <s v="N/A"/>
    <m/>
  </r>
  <r>
    <n v="560"/>
    <n v="0"/>
    <n v="1"/>
    <s v="0495000056015"/>
    <x v="10"/>
    <d v="2015-11-05T00:00:00"/>
    <m/>
    <d v="2015-12-04T00:00:00"/>
    <m/>
    <x v="1"/>
    <n v="0"/>
    <s v="JORGE MC CORMICK LOPEZ"/>
    <s v="Calle: DOCTORES_x000a_Número Exterior: 2234_x000a_Número Interior: _x000a_Colonia: Indeco Universidad_x000a_País: MÉXICO_x000a_Entidad Federativa: BAJA CALIFORNIA_x000a_Delegación o Municipio: TIJUANA_x000a_Código Postal : 22427"/>
    <s v="jorgemc52mag@yahoo.com"/>
    <s v="INFOMEX"/>
    <s v="Solicito atentamente copia de las boletas originales, manuscritas del censo de 1930 de la poblacion de Ameca Jalisco, dicho censo se encuentra abierto al publico en la pagina de Family Search que maneja la iglesia de jesucristo de los santos de los ultimos dias de la cual me permito anexar una copia del censo de un pueblo de Jalisco pero en dicha pagina no se encuentra el censo de Ameca Jalisco por lo que acudo a solicitarlo atenta y repetuosamente a ustedes que conservan las copias de las mismas esperando verme favorecido con mi peticion quedo muy agradecido."/>
    <m/>
    <x v="1"/>
    <m/>
    <d v="2015-11-05T00:00:00"/>
    <s v="UE/466/2015 DE 05 DE NOVIEMBRE DE 2015"/>
    <s v="DG/DAHC/589/2015 DE 10 DE NOVIEMBRE DE 2015"/>
    <m/>
    <s v="SOLICITUD ELECTRONICA"/>
    <s v="N/A"/>
    <s v="N/A"/>
    <m/>
  </r>
  <r>
    <n v="561"/>
    <n v="-1"/>
    <n v="0"/>
    <s v="0495000056115"/>
    <x v="10"/>
    <d v="2015-11-05T00:00:00"/>
    <m/>
    <d v="2015-12-04T00:00:00"/>
    <d v="2015-11-06T00:00:00"/>
    <x v="0"/>
    <n v="2"/>
    <s v="ANDRES RODRIGUEZ TORRES"/>
    <s v="Calle: GENERAL FELIPE ANGELES_x000a_Número Exterior: 7762_x000a_Número Interior: 2_x000a_Colonia: El Dorado_x000a_País: MÉXICO_x000a_Entidad Federativa: BAJA CALIFORNIA_x000a_Delegación o Municipio: TIJUANA_x000a_Código Postal : 22235_x000a_Teléfono: 6642683551"/>
    <s v="frekstls@hotmail.com"/>
    <s v="INFOMEX"/>
    <s v="Quiero saber el sueldo de un magistrado de la suprema corte"/>
    <m/>
    <x v="0"/>
    <m/>
    <d v="2015-11-06T00:00:00"/>
    <s v="UE/R/578/2015 DE 05 DE NOVIEMBRE DE 2015"/>
    <s v="N/A"/>
    <s v="ENTREGA DE INFORMACIÓN EN MEDIO ELECTRÓNICO"/>
    <s v="SOLICITUD ELECTRONICA"/>
    <s v="N/A"/>
    <s v="N/A"/>
    <m/>
  </r>
  <r>
    <n v="562"/>
    <n v="-1"/>
    <n v="0"/>
    <s v="0495000056215"/>
    <x v="10"/>
    <d v="2015-11-05T00:00:00"/>
    <m/>
    <d v="2015-12-04T00:00:00"/>
    <d v="2015-11-06T00:00:00"/>
    <x v="0"/>
    <n v="2"/>
    <s v="YESICA DEL ROCIO BANUELOS GARAY"/>
    <s v="Calle: GENERAL FELIPE ANGELES_x000a_Número Exterior: 7762_x000a_Número Interior: 2_x000a_Colonia: El Dorado_x000a_País: MÉXICO_x000a_Entidad Federativa: BAJA CALIFORNIA_x000a_Delegación o Municipio: TIJUANA_x000a_Código Postal : 22235_x000a_Teléfono: 6646655490"/>
    <s v="jzkztar_55@hotmail.com"/>
    <s v="INFOMEX"/>
    <s v="Quiero saber el Curriculum vitae y nivel académico del presidente Enrique Pena Nieto"/>
    <m/>
    <x v="0"/>
    <m/>
    <d v="2015-11-06T00:00:00"/>
    <s v="UE/R/579/2015 DE 05 DE NOVIEMBRE DE 2015"/>
    <s v="N/A"/>
    <s v="ENTREGA DE INFORMACIÓN EN MEDIO ELECTRÓNICO"/>
    <s v="SOLICITUD ELECTRONICA"/>
    <s v="N/A"/>
    <s v="N/A"/>
    <m/>
  </r>
  <r>
    <n v="563"/>
    <n v="-1"/>
    <n v="0"/>
    <s v="0495000056315"/>
    <x v="10"/>
    <d v="2015-11-06T00:00:00"/>
    <m/>
    <d v="2015-12-07T00:00:00"/>
    <d v="2015-11-06T00:00:00"/>
    <x v="0"/>
    <n v="1"/>
    <s v="ALEJANDRO TORRES MOMDRAGON"/>
    <s v="Calle: FILOMENO GONZALEZ_x000a_Número Exterior: 11_x000a_Número Interior: _x000a_Colonia: Santo Tomas Ajusco_x000a_País: MÉXICO_x000a_Entidad Federativa: DISTRITO FEDERAL_x000a_Delegación o Municipio: TLALPAN_x000a_Código Postal : 14710_x000a_Teléfono: 5591545957"/>
    <s v="torresmondragon.ale@gmail.com"/>
    <s v="INFOMEX"/>
    <s v="necesito informacion sobre los gatos que genero el traslado de heridos y muertos que hubo en egipto para mexico. cuanto se tuvo que pagar para ese traslado. toda la informacion relacionada con ese caso."/>
    <m/>
    <x v="0"/>
    <m/>
    <d v="2015-11-06T00:00:00"/>
    <s v="UE/R/580/2015 DE 06 DE NOVIEMBRE DE 2015"/>
    <s v="N/A"/>
    <s v="ENTREGA DE INFORMACIÓN EN MEDIO ELECTRÓNICO"/>
    <s v="SOLICITUD ELECTRONICA"/>
    <s v="N/A"/>
    <s v="N/A"/>
    <m/>
  </r>
  <r>
    <n v="564"/>
    <n v="0"/>
    <n v="1"/>
    <s v="0495000056415"/>
    <x v="10"/>
    <d v="2015-11-06T00:00:00"/>
    <m/>
    <d v="2015-12-07T00:00:00"/>
    <m/>
    <x v="1"/>
    <n v="0"/>
    <s v="ANDREA VELAZQUEZ ESPINO"/>
    <s v="Calle: ADELFA_x000a_Número Exterior: 100_x000a_Número Interior: _x000a_Colonia: Jardines de Durango_x000a_País: MÉXICO_x000a_Entidad Federativa: DURANGO_x000a_Delegación o Municipio: DURANGO_x000a_Código Postal : 34200_x000a_Teléfono: 6181297809"/>
    <s v="anis_1999_7@hotmail.com"/>
    <s v="INFOMEX"/>
    <s v="Dinero que se utiliza mensualmente"/>
    <m/>
    <x v="2"/>
    <m/>
    <d v="2015-11-11T00:00:00"/>
    <s v="UE/468/2015 DE 11 DE NOVIEMBRE DE 2015"/>
    <m/>
    <m/>
    <s v="SOLICITUD ELECTRONICA"/>
    <s v="N/A"/>
    <s v="N/A"/>
    <m/>
  </r>
  <r>
    <n v="565"/>
    <n v="0"/>
    <n v="100"/>
    <s v="0495000056515"/>
    <x v="10"/>
    <d v="2015-11-06T00:00:00"/>
    <m/>
    <d v="2015-11-23T00:00:00"/>
    <m/>
    <x v="1"/>
    <n v="0"/>
    <s v="LOURDES CARVAJAL FIGUEROA "/>
    <s v="Calle: LUIS CABRERA_x000a_Número Exterior: 90_x000a_Número Interior: _x000a_Colonia: Ciudad Satélite_x000a_País: MÉXICO_x000a_Entidad Federativa: MÉXICO_x000a_Delegación o Municipio: NAUCALPAN DE JUAREZ_x000a_Código Postal : 53100"/>
    <s v="popolvo@mac.com"/>
    <s v="INFOMEX"/>
    <s v="Solicito tres copias certificadas de mi acta de nacimiento. NO copias simplificadas. Gracias."/>
    <m/>
    <x v="0"/>
    <m/>
    <m/>
    <m/>
    <m/>
    <m/>
    <s v="SOLICITUD ELECTRONICA"/>
    <s v="N/A"/>
    <s v="N/A"/>
    <m/>
  </r>
  <r>
    <n v="566"/>
    <n v="0"/>
    <n v="100"/>
    <s v="0495000056615"/>
    <x v="10"/>
    <d v="2015-11-09T00:00:00"/>
    <m/>
    <d v="2015-11-24T00:00:00"/>
    <m/>
    <x v="1"/>
    <n v="0"/>
    <s v="MARIO FEDERICO VELÁZQUEZ GONZÁLEZ"/>
    <s v="Calle: MORELOS_x000a_Número Exterior: S/N_x000a_Número Interior: _x000a_Colonia: Irma Patricia Galindo de Rez_x000a_País: MÉXICO_x000a_Entidad Federativa: MÉXICO_x000a_Delegación o Municipio: ZINACANTEPEC_x000a_Código Postal : 51356_x000a_Teléfono: 017222788492"/>
    <s v="fevaglez.1@gmail.com"/>
    <s v="INFOMEX"/>
    <s v="director de diconsa"/>
    <m/>
    <x v="0"/>
    <m/>
    <m/>
    <m/>
    <m/>
    <m/>
    <s v="SOLICITUD ELECTRONICA"/>
    <s v="N/A"/>
    <s v="N/A"/>
    <m/>
  </r>
  <r>
    <n v="567"/>
    <n v="0"/>
    <n v="1"/>
    <s v="0495000056715"/>
    <x v="10"/>
    <d v="2015-11-09T00:00:00"/>
    <m/>
    <d v="2015-12-08T00:00:00"/>
    <m/>
    <x v="1"/>
    <n v="0"/>
    <s v="CARLOS ESCOBEDO SUÁREZ"/>
    <s v="Calle: AV. UNIVERSIDAD_x000a_Número Exterior: 1900_x000a_Número Interior: 38_x000a_Colonia: Altillo Universidad_x000a_País: MÉXICO_x000a_Entidad Federativa: DISTRITO FEDERAL_x000a_Delegación o Municipio: COYOACAN_x000a_Código Postal : 04350_x000a_Teléfono: 014433352284"/>
    <s v="carlosescobedo.ius@outlook.com"/>
    <s v="INFOMEX"/>
    <s v="Versión pública del expediente de Áyax Segura Garrido, infiltrado del gobierno durante el movimiento estudiantil de 1968."/>
    <m/>
    <x v="1"/>
    <m/>
    <d v="2015-11-11T00:00:00"/>
    <s v="UE/469/2015 DE 11 DE NOVIEMBRE DE 2015"/>
    <m/>
    <m/>
    <s v="SOLICITUD ELECTRONICA"/>
    <s v="N/A"/>
    <s v="N/A"/>
    <m/>
  </r>
  <r>
    <n v="568"/>
    <n v="0"/>
    <n v="1"/>
    <s v="0495000056815"/>
    <x v="10"/>
    <d v="2015-11-09T00:00:00"/>
    <m/>
    <d v="2015-12-08T00:00:00"/>
    <m/>
    <x v="1"/>
    <n v="0"/>
    <s v="HECTOR BRIONES CUEVAS"/>
    <s v="Calle: COBREROS_x000a_Número Exterior: 332-A_x000a_Número Interior: _x000a_Colonia: Héroe de Nacozari_x000a_País: MÉXICO_x000a_Entidad Federativa: COAHUILA_x000a_Delegación o Municipio: FRONTERA_x000a_Código Postal : 25610"/>
    <s v="lichectorbriones@hotmail.com"/>
    <s v="INFOMEX"/>
    <s v="1.- Nombre de los profesionistas abogados o licenciados en derecho que laboran y prestan sus servicios en esta dependencia? 2.- Cargo, empleo, categoría, comisión y área en que se desempeñan en ésta dependencia cada uno de los abogados o licenciados en derecho que aquí laboran o se desempeñan? 3.- Fecha en que ingresaron a laborar o prestar sus sevicios a la dependencia cada uno de los profesionistas abogados o licenciados en derecho que trabajan en ésta dependencia? 4.- Qué abogados o licenciados en derecho que laboran o prestan sus servicios en esta dependencia son de confianza, de base y bajo el régimen de prestación de servicios por honorarios? 5.- Cual es el salario, pago, retribución y demás prestaciones que perciben como empleados los profesionistas abogados o licenciados en derecho que laboran o prestan sus servicios en esta dependencia? 6.- Cuales son las prestaciones extralegales que perciben los abogados que laboran en ésta dependencia? 7.- En caso dado de que exista contratados abogados o personas morales bajo el régimen de prestación de servicios por honorarios, informarme cual es el objeto de contratación de sus servicios, monto económico mensual pagado por los servicios prestados a la dependencia y fecha de vigencia de los contratos de cada uno de ellos? 8.- Nombre de las personas físicas o morales que esta dependencia haya contratado como proveedores o prestadores de servicios jurídicos y legales del 2010 a la fecha cuyo objeto de contratación ya se haya dado cumplimiento? 9.- Detalle y precisión del objeto, monto económico y vigencia de cada uno de los contratos celebrados con las personas a que se hace referencia en el cuestionamiento inmediato anterior? 10.- Nombre, puesto y plaza de los abogados que hayan sido dados de baja como empleados al servicio de esta dependencia del 2010 a la fecha? 11.- Cual ha sido el motivo y el monto económico del finiquito o pago por la terminación laboral o de servicio de los abogados que hayan laborado para esta dependencia del 2009 a la fecha? Pido que la información se brinde lo mas preciso, exacto y detallado en aras de dar cumplimiento al derecho humano de acceso a la información publica y al principio de máxima publicidad de la información generada por las dependencias de la administración publica federal y órganos autónomos."/>
    <m/>
    <x v="2"/>
    <m/>
    <d v="2015-11-11T00:00:00"/>
    <s v="UE/470/2015 DE 11 DE NOVIEMBRE DE 2015"/>
    <m/>
    <m/>
    <s v="SOLICITUD ELECTRONICA"/>
    <s v="N/A"/>
    <s v="N/A"/>
    <m/>
  </r>
  <r>
    <n v="569"/>
    <n v="0"/>
    <n v="1"/>
    <s v="0495000056915"/>
    <x v="10"/>
    <d v="2015-11-09T00:00:00"/>
    <m/>
    <d v="2015-12-08T00:00:00"/>
    <m/>
    <x v="1"/>
    <n v="0"/>
    <s v="ENRIQUE MANDRAQUE"/>
    <s v="Calle: MARIANO_x000a_Número Exterior: 90_x000a_Número Interior: _x000a_Colonia: Ampliación Benito Juárez_x000a_País: MÉXICO_x000a_Entidad Federativa: DISTRITO FEDERAL_x000a_Delegación o Municipio: GUSTAVO A. MADERO_x000a_Código Postal : 07259"/>
    <s v="meve_kemen@hotmail.com"/>
    <s v="INFOMEX"/>
    <s v="Requiero un listado de todas las instituciones que tienen Cuadro General de Clasificación Archivistica vigente, debidamente aprobado así como sus correspondientes dictámenes de aprobación. También requiero el número exacto de aprobaciones de cuadros de clasificación que se han hecho en el año 2015 y que instituciones."/>
    <m/>
    <x v="4"/>
    <m/>
    <d v="2015-11-11T00:00:00"/>
    <s v="UE/471/2015 DE 11 DE NOVIEMBRE DE 2015"/>
    <m/>
    <m/>
    <s v="SOLICITUD ELECTRONICA"/>
    <s v="N/A"/>
    <s v="N/A"/>
    <m/>
  </r>
  <r>
    <n v="570"/>
    <n v="0"/>
    <n v="1"/>
    <s v="0495000057015"/>
    <x v="10"/>
    <d v="2015-11-09T00:00:00"/>
    <m/>
    <d v="2015-12-08T00:00:00"/>
    <m/>
    <x v="1"/>
    <n v="0"/>
    <s v="ANDREA PEÑA"/>
    <s v="Calle: CALLE INSURGENTES_x000a_Número Exterior: 3319_x000a_Número Interior: _x000a_Colonia: San Felipe I_x000a_País: MÉXICO_x000a_Entidad Federativa: CHIHUAHUA_x000a_Delegación o Municipio: CHIHUAHUA_x000a_Código Postal : 31203"/>
    <m/>
    <s v="INFOMEX"/>
    <s v="¿ cual es el presupuesto para los partidos politicos en el 2016?"/>
    <m/>
    <x v="0"/>
    <m/>
    <m/>
    <m/>
    <m/>
    <m/>
    <s v="SOLICITUD ELECTRONICA"/>
    <s v="N/A"/>
    <s v="N/A"/>
    <m/>
  </r>
  <r>
    <n v="571"/>
    <n v="0"/>
    <n v="1"/>
    <s v="0495000057115"/>
    <x v="10"/>
    <d v="2015-11-09T00:00:00"/>
    <m/>
    <d v="2015-12-08T00:00:00"/>
    <m/>
    <x v="1"/>
    <n v="0"/>
    <s v="GONZALO MARGALLI LUNA"/>
    <s v="Calle: CERRADA SANTA ANA_x000a_Número Exterior: 16_x000a_Número Interior: 10_x000a_Colonia: San Francisco Culhuacán Barrio de San Francisco_x000a_País: MÉXICO_x000a_Entidad Federativa: DISTRITO FEDERAL_x000a_Delegación o Municipio: COYOACAN_x000a_Código Postal : 04260"/>
    <s v="gonzalo_margalli@outlook.com"/>
    <s v="INFOMEX"/>
    <s v="Archivo excel que contenga un listado de todos los documentos que conserva el Archivo General de la Nación y los cuales son concernientes a Luz y Fuerza del Centro. Esta información fue transferida por el Servicio de Administración y Enajenación de Bienes. La información que se solicita fue entregada por parte del SAE al Archivo General de la Nación y se denominó: Transferencia secundaria de documentación con valor histórico al Archivo General de la Nación del periodo 1898 a 1988 por 1,832 cajas con: 6, 581 expedientes, 976 registros fotográficos, 18,046 fotografías, 11,090 negativos y 407 diapositivas. El listado que se solicita, debe contener la documentación que entregó el SAE al AGN, la cual es aquella información obtenida, conservada por el AGN cuyos registros documentan el ejercicio de las facultades o de sus actividades."/>
    <m/>
    <x v="1"/>
    <m/>
    <d v="2015-11-11T00:00:00"/>
    <s v="UE/472/2015 DE 11 DE NOVIEMBRE DE 2015"/>
    <m/>
    <m/>
    <s v="SOLICITUD ELECTRONICA"/>
    <s v="N/A"/>
    <s v="N/A"/>
    <m/>
  </r>
  <r>
    <n v="572"/>
    <n v="0"/>
    <n v="1"/>
    <s v="0495000057215"/>
    <x v="10"/>
    <d v="2015-11-10T00:00:00"/>
    <m/>
    <d v="2015-12-09T00:00:00"/>
    <m/>
    <x v="1"/>
    <n v="0"/>
    <s v="TERESA GUAJARDO "/>
    <s v="Calle: PASEO DE LOS LIRIOS_x000a_Número Exterior: 258_x000a_Número Interior: _x000a_Colonia: San Patricio_x000a_País: MÉXICO_x000a_Entidad Federativa: COAHUILA_x000a_Delegación o Municipio: SALTILLO_x000a_Código Postal : 25204"/>
    <s v="tessygb@yahoo.com.mx"/>
    <s v="INFOMEX"/>
    <s v="solicito una busqueda de información relacionada con el Doctor Genaro Guajardo Montemayor en la DFS galeria 1"/>
    <m/>
    <x v="1"/>
    <m/>
    <d v="2015-11-11T00:00:00"/>
    <s v="UE/473/2015 DE 11 DE NOVIEMBRE DE 2015"/>
    <m/>
    <m/>
    <s v="SOLICITUD ELECTRONICA"/>
    <s v="N/A"/>
    <s v="N/A"/>
    <m/>
  </r>
  <r>
    <n v="573"/>
    <n v="0"/>
    <n v="1"/>
    <s v="0495000057315"/>
    <x v="10"/>
    <d v="2015-11-10T00:00:00"/>
    <m/>
    <d v="2015-12-09T00:00:00"/>
    <m/>
    <x v="1"/>
    <n v="0"/>
    <s v="VANESSA MARQUEZ ROSALES"/>
    <s v="Calle: JOSEFA ORTIZ DE DOMÍNGUEZ_x000a_Número Exterior: 37_x000a_Número Interior: _x000a_Colonia: Casa Blanca_x000a_País: MÉXICO_x000a_Entidad Federativa: MÉXICO_x000a_Delegación o Municipio: METEPEC_x000a_Código Postal : 52175_x000a_Teléfono: 7223556436"/>
    <s v="rosales_vane@hotmail.com"/>
    <s v="INFOMEX"/>
    <s v="Solicito se me proporcione el documento más extenso en el archivo general de la nación, en formato pdf."/>
    <m/>
    <x v="1"/>
    <m/>
    <d v="2015-11-11T00:00:00"/>
    <s v="UE/474/2015 DE 11 DE NOVIEMBRE DE 2015"/>
    <m/>
    <m/>
    <s v="SOLICITUD ELECTRONICA"/>
    <s v="N/A"/>
    <s v="N/A"/>
    <m/>
  </r>
  <r>
    <n v="574"/>
    <n v="0"/>
    <n v="1"/>
    <s v="0495000057415"/>
    <x v="10"/>
    <d v="2015-11-11T00:00:00"/>
    <m/>
    <d v="2015-12-10T00:00:00"/>
    <m/>
    <x v="1"/>
    <n v="0"/>
    <s v="MARIA DE LOURDES RUIZ"/>
    <s v="Calle: LINEA UNO_x000a_Número Exterior: C-3_x000a_Número Interior: 2_x000a_Colonia: Fuentes del Pedregal_x000a_País: MÉXICO_x000a_Entidad Federativa: DISTRITO FEDERAL_x000a_Delegación o Municipio: TLALPAN_x000a_Código Postal : 14140_x000a_Teléfono: 5559166812"/>
    <s v="asesor_lex_juridico@hotmail.com"/>
    <s v="INFOMEX"/>
    <s v="Pido porfavor me informen quien es el Superior Jerarquico del Gerente de Atención a Usuarios, Zona D del Sistema de Aguas de la Ciudad de México (sacmex). GRACIAS"/>
    <m/>
    <x v="0"/>
    <m/>
    <m/>
    <m/>
    <m/>
    <m/>
    <s v="SOLICITUD ELECTRONICA"/>
    <s v="N/A"/>
    <s v="N/A"/>
    <m/>
  </r>
  <r>
    <n v="575"/>
    <n v="0"/>
    <n v="1"/>
    <s v="0495000057515"/>
    <x v="10"/>
    <d v="2015-11-11T00:00:00"/>
    <m/>
    <d v="2015-12-10T00:00:00"/>
    <m/>
    <x v="1"/>
    <n v="0"/>
    <s v="KARLA STEPHANIA MORENO VARGAS"/>
    <s v="Calle: PLATEROS_x000a_Número Exterior: EDIF. I 1_x000a_Número Interior: ENTRADA 1 DEPTO 43_x000a_Colonia: Lomas de Plateros_x000a_País: MÉXICO_x000a_Entidad Federativa: DISTRITO FEDERAL_x000a_Delegación o Municipio: ALVARO OBREGON_x000a_Código Postal : 01480"/>
    <s v="karla.kimi@hotmail.com"/>
    <s v="INFOMEX"/>
    <s v="¿que dias y que requisitos debo de cumplir si deceso conocer las instalaciones del archivo general de la nación?"/>
    <m/>
    <x v="3"/>
    <m/>
    <d v="2015-11-11T00:00:00"/>
    <s v="UE/475/2015 DE 11 DE NOVIEMBRE DE 2015"/>
    <m/>
    <m/>
    <s v="SOLICITUD ELECTRONICA"/>
    <s v="N/A"/>
    <s v="N/A"/>
    <m/>
  </r>
  <r>
    <n v="576"/>
    <n v="0"/>
    <n v="1"/>
    <s v="0495000057615"/>
    <x v="10"/>
    <d v="2015-11-11T00:00:00"/>
    <m/>
    <d v="2015-12-10T00:00:00"/>
    <m/>
    <x v="1"/>
    <n v="0"/>
    <s v="DANIELA "/>
    <s v="Calle: MIXCOAC_x000a_Número Exterior: 189_x000a_Número Interior: _x000a_Colonia: Metropolitana 3a Secc_x000a_País: MÉXICO_x000a_Entidad Federativa: MÉXICO_x000a_Delegación o Municipio: NEZAHUALCOYOTL_x000a_Código Postal : 57750"/>
    <s v="danysantos.1906@gmail.com"/>
    <s v="INFOMEX"/>
    <s v="Hola, me gustaría saber el número de cárceles y/o penitenciarias que estuvieron en funcionamiento en el periodo entre 1800-1900. Si no hay algún documento digital quisiera conocer qué requisitos necesito para consultar los documentos que me ayuden para este tema. Gracias"/>
    <m/>
    <x v="1"/>
    <m/>
    <d v="2015-11-11T00:00:00"/>
    <s v="UE/476/2015 DE 11 DE NOVIEMBRE DE 2015"/>
    <m/>
    <m/>
    <s v="SOLICITUD ELECTRONICA"/>
    <s v="N/A"/>
    <s v="N/A"/>
    <m/>
  </r>
  <r>
    <n v="577"/>
    <n v="0"/>
    <n v="1"/>
    <s v="0495000057715"/>
    <x v="10"/>
    <d v="2015-11-12T00:00:00"/>
    <m/>
    <d v="2015-12-11T00:00:00"/>
    <m/>
    <x v="1"/>
    <n v="0"/>
    <s v="ERIKA KARINA RAMIREZ RUIZ"/>
    <s v="Calle: VICENTE GURRRERO_x000a_Número Exterior: 1_x000a_Número Interior: _x000a_Colonia: Santa Cecilia _x000a_País: MÉXICO_x000a_Entidad Federativa: OAXACA_x000a_Delegación o Municipio: MIAHUATLAN DE PORFIRIO DIAZ_x000a_Código Postal : 70805_x000a_Teléfono: 0449511643615"/>
    <s v="r.r.erika@hotmail.com.mx"/>
    <s v="INFOMEX"/>
    <s v="informacion publica"/>
    <m/>
    <x v="0"/>
    <m/>
    <m/>
    <m/>
    <m/>
    <m/>
    <s v="SOLICITUD ELECTRONICA"/>
    <s v="N/A"/>
    <s v="N/A"/>
    <m/>
  </r>
  <r>
    <n v="578"/>
    <n v="0"/>
    <n v="1"/>
    <m/>
    <x v="11"/>
    <m/>
    <m/>
    <m/>
    <m/>
    <x v="1"/>
    <n v="0"/>
    <m/>
    <m/>
    <m/>
    <m/>
    <m/>
    <m/>
    <x v="11"/>
    <m/>
    <m/>
    <m/>
    <m/>
    <m/>
    <m/>
    <m/>
    <m/>
    <m/>
  </r>
  <r>
    <n v="579"/>
    <n v="0"/>
    <n v="1"/>
    <m/>
    <x v="11"/>
    <m/>
    <m/>
    <m/>
    <m/>
    <x v="1"/>
    <n v="0"/>
    <m/>
    <m/>
    <m/>
    <m/>
    <m/>
    <m/>
    <x v="11"/>
    <m/>
    <m/>
    <m/>
    <m/>
    <m/>
    <m/>
    <m/>
    <m/>
    <m/>
  </r>
  <r>
    <n v="580"/>
    <n v="0"/>
    <n v="1"/>
    <m/>
    <x v="11"/>
    <m/>
    <m/>
    <m/>
    <m/>
    <x v="1"/>
    <n v="0"/>
    <m/>
    <m/>
    <m/>
    <m/>
    <m/>
    <m/>
    <x v="11"/>
    <m/>
    <m/>
    <m/>
    <m/>
    <m/>
    <m/>
    <m/>
    <m/>
    <m/>
  </r>
  <r>
    <n v="581"/>
    <n v="0"/>
    <n v="1"/>
    <m/>
    <x v="11"/>
    <m/>
    <m/>
    <m/>
    <m/>
    <x v="1"/>
    <n v="0"/>
    <m/>
    <m/>
    <m/>
    <m/>
    <m/>
    <m/>
    <x v="11"/>
    <m/>
    <m/>
    <m/>
    <m/>
    <m/>
    <m/>
    <m/>
    <m/>
    <m/>
  </r>
  <r>
    <n v="582"/>
    <n v="0"/>
    <n v="1"/>
    <m/>
    <x v="11"/>
    <m/>
    <m/>
    <m/>
    <m/>
    <x v="1"/>
    <n v="0"/>
    <m/>
    <m/>
    <m/>
    <m/>
    <m/>
    <m/>
    <x v="11"/>
    <m/>
    <m/>
    <m/>
    <m/>
    <m/>
    <m/>
    <m/>
    <m/>
    <m/>
  </r>
  <r>
    <n v="583"/>
    <n v="0"/>
    <n v="1"/>
    <m/>
    <x v="11"/>
    <m/>
    <m/>
    <m/>
    <m/>
    <x v="1"/>
    <n v="0"/>
    <m/>
    <m/>
    <m/>
    <m/>
    <m/>
    <m/>
    <x v="11"/>
    <m/>
    <m/>
    <m/>
    <m/>
    <m/>
    <m/>
    <m/>
    <m/>
    <m/>
  </r>
  <r>
    <n v="584"/>
    <n v="0"/>
    <n v="1"/>
    <m/>
    <x v="11"/>
    <m/>
    <m/>
    <m/>
    <m/>
    <x v="1"/>
    <n v="0"/>
    <m/>
    <m/>
    <m/>
    <m/>
    <m/>
    <m/>
    <x v="11"/>
    <m/>
    <m/>
    <m/>
    <m/>
    <m/>
    <m/>
    <m/>
    <m/>
    <m/>
  </r>
  <r>
    <n v="585"/>
    <n v="0"/>
    <n v="1"/>
    <m/>
    <x v="11"/>
    <m/>
    <m/>
    <m/>
    <m/>
    <x v="1"/>
    <n v="0"/>
    <m/>
    <m/>
    <m/>
    <m/>
    <m/>
    <m/>
    <x v="11"/>
    <m/>
    <m/>
    <m/>
    <m/>
    <m/>
    <m/>
    <m/>
    <m/>
    <m/>
  </r>
  <r>
    <n v="586"/>
    <n v="0"/>
    <n v="1"/>
    <m/>
    <x v="11"/>
    <m/>
    <m/>
    <m/>
    <m/>
    <x v="1"/>
    <n v="0"/>
    <m/>
    <m/>
    <m/>
    <m/>
    <m/>
    <m/>
    <x v="11"/>
    <m/>
    <m/>
    <m/>
    <m/>
    <m/>
    <m/>
    <m/>
    <m/>
    <m/>
  </r>
  <r>
    <n v="587"/>
    <n v="0"/>
    <n v="1"/>
    <m/>
    <x v="11"/>
    <m/>
    <m/>
    <m/>
    <m/>
    <x v="1"/>
    <n v="0"/>
    <m/>
    <m/>
    <m/>
    <m/>
    <m/>
    <m/>
    <x v="11"/>
    <m/>
    <m/>
    <m/>
    <m/>
    <m/>
    <m/>
    <m/>
    <m/>
    <m/>
  </r>
  <r>
    <n v="588"/>
    <n v="0"/>
    <n v="1"/>
    <m/>
    <x v="11"/>
    <m/>
    <m/>
    <m/>
    <m/>
    <x v="1"/>
    <n v="0"/>
    <m/>
    <m/>
    <m/>
    <m/>
    <m/>
    <m/>
    <x v="11"/>
    <m/>
    <m/>
    <m/>
    <m/>
    <m/>
    <m/>
    <m/>
    <m/>
    <m/>
  </r>
  <r>
    <n v="589"/>
    <n v="0"/>
    <n v="1"/>
    <m/>
    <x v="11"/>
    <m/>
    <m/>
    <m/>
    <m/>
    <x v="1"/>
    <n v="0"/>
    <m/>
    <m/>
    <m/>
    <m/>
    <m/>
    <m/>
    <x v="11"/>
    <m/>
    <m/>
    <m/>
    <m/>
    <m/>
    <m/>
    <m/>
    <m/>
    <m/>
  </r>
  <r>
    <n v="590"/>
    <n v="0"/>
    <n v="1"/>
    <m/>
    <x v="11"/>
    <m/>
    <m/>
    <m/>
    <m/>
    <x v="1"/>
    <n v="0"/>
    <m/>
    <m/>
    <m/>
    <m/>
    <m/>
    <m/>
    <x v="11"/>
    <m/>
    <m/>
    <m/>
    <m/>
    <m/>
    <m/>
    <m/>
    <m/>
    <m/>
  </r>
  <r>
    <n v="591"/>
    <n v="0"/>
    <n v="1"/>
    <m/>
    <x v="11"/>
    <m/>
    <m/>
    <m/>
    <m/>
    <x v="1"/>
    <n v="0"/>
    <m/>
    <m/>
    <m/>
    <m/>
    <m/>
    <m/>
    <x v="11"/>
    <m/>
    <m/>
    <m/>
    <m/>
    <m/>
    <m/>
    <m/>
    <m/>
    <m/>
  </r>
  <r>
    <n v="592"/>
    <n v="0"/>
    <n v="1"/>
    <m/>
    <x v="11"/>
    <m/>
    <m/>
    <m/>
    <m/>
    <x v="1"/>
    <n v="0"/>
    <m/>
    <m/>
    <m/>
    <m/>
    <m/>
    <m/>
    <x v="11"/>
    <m/>
    <m/>
    <m/>
    <m/>
    <m/>
    <m/>
    <m/>
    <m/>
    <m/>
  </r>
  <r>
    <n v="593"/>
    <n v="0"/>
    <n v="1"/>
    <m/>
    <x v="11"/>
    <m/>
    <m/>
    <m/>
    <m/>
    <x v="1"/>
    <n v="0"/>
    <m/>
    <m/>
    <m/>
    <m/>
    <m/>
    <m/>
    <x v="11"/>
    <m/>
    <m/>
    <m/>
    <m/>
    <m/>
    <m/>
    <m/>
    <m/>
    <m/>
  </r>
  <r>
    <n v="594"/>
    <n v="0"/>
    <n v="1"/>
    <m/>
    <x v="11"/>
    <m/>
    <m/>
    <m/>
    <m/>
    <x v="1"/>
    <n v="0"/>
    <m/>
    <m/>
    <m/>
    <m/>
    <m/>
    <m/>
    <x v="11"/>
    <m/>
    <m/>
    <m/>
    <m/>
    <m/>
    <m/>
    <m/>
    <m/>
    <m/>
  </r>
  <r>
    <n v="595"/>
    <n v="0"/>
    <n v="1"/>
    <m/>
    <x v="11"/>
    <m/>
    <m/>
    <m/>
    <m/>
    <x v="1"/>
    <n v="0"/>
    <m/>
    <m/>
    <m/>
    <m/>
    <m/>
    <m/>
    <x v="11"/>
    <m/>
    <m/>
    <m/>
    <m/>
    <m/>
    <m/>
    <m/>
    <m/>
    <m/>
  </r>
  <r>
    <n v="596"/>
    <n v="0"/>
    <n v="1"/>
    <m/>
    <x v="11"/>
    <m/>
    <m/>
    <m/>
    <m/>
    <x v="1"/>
    <n v="0"/>
    <m/>
    <m/>
    <m/>
    <m/>
    <m/>
    <m/>
    <x v="11"/>
    <m/>
    <m/>
    <m/>
    <m/>
    <m/>
    <m/>
    <m/>
    <m/>
    <m/>
  </r>
  <r>
    <n v="597"/>
    <n v="0"/>
    <n v="1"/>
    <m/>
    <x v="11"/>
    <m/>
    <m/>
    <m/>
    <m/>
    <x v="1"/>
    <n v="0"/>
    <m/>
    <m/>
    <m/>
    <m/>
    <m/>
    <m/>
    <x v="11"/>
    <m/>
    <m/>
    <m/>
    <m/>
    <m/>
    <m/>
    <m/>
    <m/>
    <m/>
  </r>
  <r>
    <n v="598"/>
    <n v="0"/>
    <n v="1"/>
    <m/>
    <x v="11"/>
    <m/>
    <m/>
    <m/>
    <m/>
    <x v="1"/>
    <n v="0"/>
    <m/>
    <m/>
    <m/>
    <m/>
    <m/>
    <m/>
    <x v="11"/>
    <m/>
    <m/>
    <m/>
    <m/>
    <m/>
    <m/>
    <m/>
    <m/>
    <m/>
  </r>
  <r>
    <n v="599"/>
    <n v="0"/>
    <n v="1"/>
    <m/>
    <x v="11"/>
    <m/>
    <m/>
    <m/>
    <m/>
    <x v="1"/>
    <n v="0"/>
    <m/>
    <m/>
    <m/>
    <m/>
    <m/>
    <m/>
    <x v="11"/>
    <m/>
    <m/>
    <m/>
    <m/>
    <m/>
    <m/>
    <m/>
    <m/>
    <m/>
  </r>
  <r>
    <n v="600"/>
    <n v="0"/>
    <n v="1"/>
    <m/>
    <x v="11"/>
    <m/>
    <m/>
    <m/>
    <m/>
    <x v="1"/>
    <n v="0"/>
    <m/>
    <m/>
    <m/>
    <m/>
    <m/>
    <m/>
    <x v="11"/>
    <m/>
    <m/>
    <m/>
    <m/>
    <m/>
    <m/>
    <m/>
    <m/>
    <m/>
  </r>
  <r>
    <n v="601"/>
    <n v="0"/>
    <n v="1"/>
    <m/>
    <x v="11"/>
    <m/>
    <m/>
    <m/>
    <m/>
    <x v="1"/>
    <n v="0"/>
    <m/>
    <m/>
    <m/>
    <m/>
    <m/>
    <m/>
    <x v="11"/>
    <m/>
    <m/>
    <m/>
    <m/>
    <m/>
    <m/>
    <m/>
    <m/>
    <m/>
  </r>
  <r>
    <n v="602"/>
    <n v="0"/>
    <n v="1"/>
    <m/>
    <x v="11"/>
    <m/>
    <m/>
    <m/>
    <m/>
    <x v="1"/>
    <n v="0"/>
    <m/>
    <m/>
    <m/>
    <m/>
    <m/>
    <m/>
    <x v="11"/>
    <m/>
    <m/>
    <m/>
    <m/>
    <m/>
    <m/>
    <m/>
    <m/>
    <m/>
  </r>
  <r>
    <n v="603"/>
    <n v="0"/>
    <n v="1"/>
    <m/>
    <x v="11"/>
    <m/>
    <m/>
    <m/>
    <m/>
    <x v="1"/>
    <n v="0"/>
    <m/>
    <m/>
    <m/>
    <m/>
    <m/>
    <m/>
    <x v="11"/>
    <m/>
    <m/>
    <m/>
    <m/>
    <m/>
    <m/>
    <m/>
    <m/>
    <m/>
  </r>
  <r>
    <n v="604"/>
    <n v="0"/>
    <n v="1"/>
    <m/>
    <x v="11"/>
    <m/>
    <m/>
    <m/>
    <m/>
    <x v="1"/>
    <n v="0"/>
    <m/>
    <m/>
    <m/>
    <m/>
    <m/>
    <m/>
    <x v="11"/>
    <m/>
    <m/>
    <m/>
    <m/>
    <m/>
    <m/>
    <m/>
    <m/>
    <m/>
  </r>
  <r>
    <n v="605"/>
    <n v="0"/>
    <n v="1"/>
    <m/>
    <x v="11"/>
    <m/>
    <m/>
    <m/>
    <m/>
    <x v="1"/>
    <n v="0"/>
    <m/>
    <m/>
    <m/>
    <m/>
    <m/>
    <m/>
    <x v="11"/>
    <m/>
    <m/>
    <m/>
    <m/>
    <m/>
    <m/>
    <m/>
    <m/>
    <m/>
  </r>
  <r>
    <n v="606"/>
    <n v="0"/>
    <n v="1"/>
    <m/>
    <x v="11"/>
    <m/>
    <m/>
    <m/>
    <m/>
    <x v="1"/>
    <n v="0"/>
    <m/>
    <m/>
    <m/>
    <m/>
    <m/>
    <m/>
    <x v="11"/>
    <m/>
    <m/>
    <m/>
    <m/>
    <m/>
    <m/>
    <m/>
    <m/>
    <m/>
  </r>
  <r>
    <n v="607"/>
    <n v="0"/>
    <n v="1"/>
    <m/>
    <x v="11"/>
    <m/>
    <m/>
    <m/>
    <m/>
    <x v="1"/>
    <n v="0"/>
    <m/>
    <m/>
    <m/>
    <m/>
    <m/>
    <m/>
    <x v="11"/>
    <m/>
    <m/>
    <m/>
    <m/>
    <m/>
    <m/>
    <m/>
    <m/>
    <m/>
  </r>
  <r>
    <n v="608"/>
    <n v="0"/>
    <n v="1"/>
    <m/>
    <x v="11"/>
    <m/>
    <m/>
    <m/>
    <m/>
    <x v="1"/>
    <n v="0"/>
    <m/>
    <m/>
    <m/>
    <m/>
    <m/>
    <m/>
    <x v="11"/>
    <m/>
    <m/>
    <m/>
    <m/>
    <m/>
    <m/>
    <m/>
    <m/>
    <m/>
  </r>
  <r>
    <n v="609"/>
    <n v="0"/>
    <n v="1"/>
    <m/>
    <x v="11"/>
    <m/>
    <m/>
    <m/>
    <m/>
    <x v="1"/>
    <n v="0"/>
    <m/>
    <m/>
    <m/>
    <m/>
    <m/>
    <m/>
    <x v="11"/>
    <m/>
    <m/>
    <m/>
    <m/>
    <m/>
    <m/>
    <m/>
    <m/>
    <m/>
  </r>
  <r>
    <n v="610"/>
    <n v="0"/>
    <n v="1"/>
    <m/>
    <x v="11"/>
    <m/>
    <m/>
    <m/>
    <m/>
    <x v="1"/>
    <n v="0"/>
    <m/>
    <m/>
    <m/>
    <m/>
    <m/>
    <m/>
    <x v="11"/>
    <m/>
    <m/>
    <m/>
    <m/>
    <m/>
    <m/>
    <m/>
    <m/>
    <m/>
  </r>
  <r>
    <n v="611"/>
    <n v="0"/>
    <n v="1"/>
    <m/>
    <x v="11"/>
    <m/>
    <m/>
    <m/>
    <m/>
    <x v="1"/>
    <n v="0"/>
    <m/>
    <m/>
    <m/>
    <m/>
    <m/>
    <m/>
    <x v="11"/>
    <m/>
    <m/>
    <m/>
    <m/>
    <m/>
    <m/>
    <m/>
    <m/>
    <m/>
  </r>
  <r>
    <n v="612"/>
    <n v="0"/>
    <n v="1"/>
    <m/>
    <x v="11"/>
    <m/>
    <m/>
    <m/>
    <m/>
    <x v="1"/>
    <n v="0"/>
    <m/>
    <m/>
    <m/>
    <m/>
    <m/>
    <m/>
    <x v="11"/>
    <m/>
    <m/>
    <m/>
    <m/>
    <m/>
    <m/>
    <m/>
    <m/>
    <m/>
  </r>
  <r>
    <n v="613"/>
    <n v="0"/>
    <n v="1"/>
    <m/>
    <x v="11"/>
    <m/>
    <m/>
    <m/>
    <m/>
    <x v="1"/>
    <n v="0"/>
    <m/>
    <m/>
    <m/>
    <m/>
    <m/>
    <m/>
    <x v="11"/>
    <m/>
    <m/>
    <m/>
    <m/>
    <m/>
    <m/>
    <m/>
    <m/>
    <m/>
  </r>
  <r>
    <n v="614"/>
    <n v="0"/>
    <n v="1"/>
    <m/>
    <x v="11"/>
    <m/>
    <m/>
    <m/>
    <m/>
    <x v="1"/>
    <n v="0"/>
    <m/>
    <m/>
    <m/>
    <m/>
    <m/>
    <m/>
    <x v="11"/>
    <m/>
    <m/>
    <m/>
    <m/>
    <m/>
    <m/>
    <m/>
    <m/>
    <m/>
  </r>
  <r>
    <n v="615"/>
    <n v="0"/>
    <n v="1"/>
    <m/>
    <x v="11"/>
    <m/>
    <m/>
    <m/>
    <m/>
    <x v="1"/>
    <n v="0"/>
    <m/>
    <m/>
    <m/>
    <m/>
    <m/>
    <m/>
    <x v="11"/>
    <m/>
    <m/>
    <m/>
    <m/>
    <m/>
    <m/>
    <m/>
    <m/>
    <m/>
  </r>
  <r>
    <n v="616"/>
    <n v="0"/>
    <n v="1"/>
    <m/>
    <x v="11"/>
    <m/>
    <m/>
    <m/>
    <m/>
    <x v="1"/>
    <n v="0"/>
    <m/>
    <m/>
    <m/>
    <m/>
    <m/>
    <m/>
    <x v="11"/>
    <m/>
    <m/>
    <m/>
    <m/>
    <m/>
    <m/>
    <m/>
    <m/>
    <m/>
  </r>
  <r>
    <n v="617"/>
    <n v="0"/>
    <n v="1"/>
    <m/>
    <x v="11"/>
    <m/>
    <m/>
    <m/>
    <m/>
    <x v="1"/>
    <n v="0"/>
    <m/>
    <m/>
    <m/>
    <m/>
    <m/>
    <m/>
    <x v="11"/>
    <m/>
    <m/>
    <m/>
    <m/>
    <m/>
    <m/>
    <m/>
    <m/>
    <m/>
  </r>
  <r>
    <n v="618"/>
    <n v="0"/>
    <n v="1"/>
    <m/>
    <x v="11"/>
    <m/>
    <m/>
    <m/>
    <m/>
    <x v="1"/>
    <n v="0"/>
    <m/>
    <m/>
    <m/>
    <m/>
    <m/>
    <m/>
    <x v="11"/>
    <m/>
    <m/>
    <m/>
    <m/>
    <m/>
    <m/>
    <m/>
    <m/>
    <m/>
  </r>
  <r>
    <n v="619"/>
    <n v="0"/>
    <n v="1"/>
    <m/>
    <x v="11"/>
    <m/>
    <m/>
    <m/>
    <m/>
    <x v="1"/>
    <n v="0"/>
    <m/>
    <m/>
    <m/>
    <m/>
    <m/>
    <m/>
    <x v="11"/>
    <m/>
    <m/>
    <m/>
    <m/>
    <m/>
    <m/>
    <m/>
    <m/>
    <m/>
  </r>
  <r>
    <n v="620"/>
    <n v="0"/>
    <n v="1"/>
    <m/>
    <x v="11"/>
    <m/>
    <m/>
    <m/>
    <m/>
    <x v="1"/>
    <n v="0"/>
    <m/>
    <m/>
    <m/>
    <m/>
    <m/>
    <m/>
    <x v="11"/>
    <m/>
    <m/>
    <m/>
    <m/>
    <m/>
    <m/>
    <m/>
    <m/>
    <m/>
  </r>
  <r>
    <n v="621"/>
    <n v="0"/>
    <n v="1"/>
    <m/>
    <x v="11"/>
    <m/>
    <m/>
    <m/>
    <m/>
    <x v="1"/>
    <n v="0"/>
    <m/>
    <m/>
    <m/>
    <m/>
    <m/>
    <m/>
    <x v="11"/>
    <m/>
    <m/>
    <m/>
    <m/>
    <m/>
    <m/>
    <m/>
    <m/>
    <m/>
  </r>
  <r>
    <n v="622"/>
    <n v="0"/>
    <n v="1"/>
    <m/>
    <x v="11"/>
    <m/>
    <m/>
    <m/>
    <m/>
    <x v="1"/>
    <n v="0"/>
    <m/>
    <m/>
    <m/>
    <m/>
    <m/>
    <m/>
    <x v="11"/>
    <m/>
    <m/>
    <m/>
    <m/>
    <m/>
    <m/>
    <m/>
    <m/>
    <m/>
  </r>
  <r>
    <n v="623"/>
    <n v="0"/>
    <n v="1"/>
    <m/>
    <x v="11"/>
    <m/>
    <m/>
    <m/>
    <m/>
    <x v="1"/>
    <n v="0"/>
    <m/>
    <m/>
    <m/>
    <m/>
    <m/>
    <m/>
    <x v="11"/>
    <m/>
    <m/>
    <m/>
    <m/>
    <m/>
    <m/>
    <m/>
    <m/>
    <m/>
  </r>
  <r>
    <n v="624"/>
    <n v="0"/>
    <n v="1"/>
    <m/>
    <x v="11"/>
    <m/>
    <m/>
    <m/>
    <m/>
    <x v="1"/>
    <n v="0"/>
    <m/>
    <m/>
    <m/>
    <m/>
    <m/>
    <m/>
    <x v="11"/>
    <m/>
    <m/>
    <m/>
    <m/>
    <m/>
    <m/>
    <m/>
    <m/>
    <m/>
  </r>
  <r>
    <n v="625"/>
    <n v="0"/>
    <n v="1"/>
    <m/>
    <x v="11"/>
    <m/>
    <m/>
    <m/>
    <m/>
    <x v="1"/>
    <n v="0"/>
    <m/>
    <m/>
    <m/>
    <m/>
    <m/>
    <m/>
    <x v="11"/>
    <m/>
    <m/>
    <m/>
    <m/>
    <m/>
    <m/>
    <m/>
    <m/>
    <m/>
  </r>
  <r>
    <n v="626"/>
    <n v="0"/>
    <n v="1"/>
    <m/>
    <x v="11"/>
    <m/>
    <m/>
    <m/>
    <m/>
    <x v="1"/>
    <n v="0"/>
    <m/>
    <m/>
    <m/>
    <m/>
    <m/>
    <m/>
    <x v="11"/>
    <m/>
    <m/>
    <m/>
    <m/>
    <m/>
    <m/>
    <m/>
    <m/>
    <m/>
  </r>
  <r>
    <n v="627"/>
    <n v="0"/>
    <n v="1"/>
    <m/>
    <x v="11"/>
    <m/>
    <m/>
    <m/>
    <m/>
    <x v="1"/>
    <n v="0"/>
    <m/>
    <m/>
    <m/>
    <m/>
    <m/>
    <m/>
    <x v="11"/>
    <m/>
    <m/>
    <m/>
    <m/>
    <m/>
    <m/>
    <m/>
    <m/>
    <m/>
  </r>
  <r>
    <n v="628"/>
    <n v="0"/>
    <n v="1"/>
    <m/>
    <x v="11"/>
    <m/>
    <m/>
    <m/>
    <m/>
    <x v="1"/>
    <n v="0"/>
    <m/>
    <m/>
    <m/>
    <m/>
    <m/>
    <m/>
    <x v="11"/>
    <m/>
    <m/>
    <m/>
    <m/>
    <m/>
    <m/>
    <m/>
    <m/>
    <m/>
  </r>
  <r>
    <n v="629"/>
    <n v="0"/>
    <n v="1"/>
    <m/>
    <x v="11"/>
    <m/>
    <m/>
    <m/>
    <m/>
    <x v="1"/>
    <n v="0"/>
    <m/>
    <m/>
    <m/>
    <m/>
    <m/>
    <m/>
    <x v="11"/>
    <m/>
    <m/>
    <m/>
    <m/>
    <m/>
    <m/>
    <m/>
    <m/>
    <m/>
  </r>
  <r>
    <n v="630"/>
    <n v="0"/>
    <n v="1"/>
    <m/>
    <x v="11"/>
    <m/>
    <m/>
    <m/>
    <m/>
    <x v="1"/>
    <n v="0"/>
    <m/>
    <m/>
    <m/>
    <m/>
    <m/>
    <m/>
    <x v="11"/>
    <m/>
    <m/>
    <m/>
    <m/>
    <m/>
    <m/>
    <m/>
    <m/>
    <m/>
  </r>
  <r>
    <n v="631"/>
    <n v="0"/>
    <n v="1"/>
    <m/>
    <x v="11"/>
    <m/>
    <m/>
    <m/>
    <m/>
    <x v="1"/>
    <n v="0"/>
    <m/>
    <m/>
    <m/>
    <m/>
    <m/>
    <m/>
    <x v="11"/>
    <m/>
    <m/>
    <m/>
    <m/>
    <m/>
    <m/>
    <m/>
    <m/>
    <m/>
  </r>
  <r>
    <n v="632"/>
    <n v="0"/>
    <n v="1"/>
    <m/>
    <x v="11"/>
    <m/>
    <m/>
    <m/>
    <m/>
    <x v="1"/>
    <n v="0"/>
    <m/>
    <m/>
    <m/>
    <m/>
    <m/>
    <m/>
    <x v="11"/>
    <m/>
    <m/>
    <m/>
    <m/>
    <m/>
    <m/>
    <m/>
    <m/>
    <m/>
  </r>
  <r>
    <n v="633"/>
    <n v="0"/>
    <n v="1"/>
    <m/>
    <x v="11"/>
    <m/>
    <m/>
    <m/>
    <m/>
    <x v="1"/>
    <n v="0"/>
    <m/>
    <m/>
    <m/>
    <m/>
    <m/>
    <m/>
    <x v="11"/>
    <m/>
    <m/>
    <m/>
    <m/>
    <m/>
    <m/>
    <m/>
    <m/>
    <m/>
  </r>
  <r>
    <n v="634"/>
    <n v="0"/>
    <n v="1"/>
    <m/>
    <x v="11"/>
    <m/>
    <m/>
    <m/>
    <m/>
    <x v="1"/>
    <n v="0"/>
    <m/>
    <m/>
    <m/>
    <m/>
    <m/>
    <m/>
    <x v="11"/>
    <m/>
    <m/>
    <m/>
    <m/>
    <m/>
    <m/>
    <m/>
    <m/>
    <m/>
  </r>
  <r>
    <n v="635"/>
    <n v="0"/>
    <n v="1"/>
    <m/>
    <x v="11"/>
    <m/>
    <m/>
    <m/>
    <m/>
    <x v="1"/>
    <n v="0"/>
    <m/>
    <m/>
    <m/>
    <m/>
    <m/>
    <m/>
    <x v="11"/>
    <m/>
    <m/>
    <m/>
    <m/>
    <m/>
    <m/>
    <m/>
    <m/>
    <m/>
  </r>
  <r>
    <n v="636"/>
    <n v="0"/>
    <n v="1"/>
    <m/>
    <x v="11"/>
    <m/>
    <m/>
    <m/>
    <m/>
    <x v="1"/>
    <n v="0"/>
    <m/>
    <m/>
    <m/>
    <m/>
    <m/>
    <m/>
    <x v="11"/>
    <m/>
    <m/>
    <m/>
    <m/>
    <m/>
    <m/>
    <m/>
    <m/>
    <m/>
  </r>
  <r>
    <n v="637"/>
    <n v="0"/>
    <n v="1"/>
    <m/>
    <x v="11"/>
    <m/>
    <m/>
    <m/>
    <m/>
    <x v="1"/>
    <n v="0"/>
    <m/>
    <m/>
    <m/>
    <m/>
    <m/>
    <m/>
    <x v="11"/>
    <m/>
    <m/>
    <m/>
    <m/>
    <m/>
    <m/>
    <m/>
    <m/>
    <m/>
  </r>
  <r>
    <n v="638"/>
    <n v="0"/>
    <n v="1"/>
    <m/>
    <x v="11"/>
    <m/>
    <m/>
    <m/>
    <m/>
    <x v="1"/>
    <n v="0"/>
    <m/>
    <m/>
    <m/>
    <m/>
    <m/>
    <m/>
    <x v="11"/>
    <m/>
    <m/>
    <m/>
    <m/>
    <m/>
    <m/>
    <m/>
    <m/>
    <m/>
  </r>
  <r>
    <n v="639"/>
    <n v="0"/>
    <n v="1"/>
    <m/>
    <x v="11"/>
    <m/>
    <m/>
    <m/>
    <m/>
    <x v="1"/>
    <n v="0"/>
    <m/>
    <m/>
    <m/>
    <m/>
    <m/>
    <m/>
    <x v="11"/>
    <m/>
    <m/>
    <m/>
    <m/>
    <m/>
    <m/>
    <m/>
    <m/>
    <m/>
  </r>
  <r>
    <n v="640"/>
    <n v="0"/>
    <n v="1"/>
    <m/>
    <x v="11"/>
    <m/>
    <m/>
    <m/>
    <m/>
    <x v="1"/>
    <n v="0"/>
    <m/>
    <m/>
    <m/>
    <m/>
    <m/>
    <m/>
    <x v="11"/>
    <m/>
    <m/>
    <m/>
    <m/>
    <m/>
    <m/>
    <m/>
    <m/>
    <m/>
  </r>
  <r>
    <n v="641"/>
    <n v="0"/>
    <n v="1"/>
    <m/>
    <x v="11"/>
    <m/>
    <m/>
    <m/>
    <m/>
    <x v="1"/>
    <n v="0"/>
    <m/>
    <m/>
    <m/>
    <m/>
    <m/>
    <m/>
    <x v="11"/>
    <m/>
    <m/>
    <m/>
    <m/>
    <m/>
    <m/>
    <m/>
    <m/>
    <m/>
  </r>
  <r>
    <n v="642"/>
    <n v="0"/>
    <n v="1"/>
    <m/>
    <x v="11"/>
    <m/>
    <m/>
    <m/>
    <m/>
    <x v="1"/>
    <n v="0"/>
    <m/>
    <m/>
    <m/>
    <m/>
    <m/>
    <m/>
    <x v="11"/>
    <m/>
    <m/>
    <m/>
    <m/>
    <m/>
    <m/>
    <m/>
    <m/>
    <m/>
  </r>
  <r>
    <n v="643"/>
    <n v="0"/>
    <n v="1"/>
    <m/>
    <x v="11"/>
    <m/>
    <m/>
    <m/>
    <m/>
    <x v="1"/>
    <n v="0"/>
    <m/>
    <m/>
    <m/>
    <m/>
    <m/>
    <m/>
    <x v="11"/>
    <m/>
    <m/>
    <m/>
    <m/>
    <m/>
    <m/>
    <m/>
    <m/>
    <m/>
  </r>
  <r>
    <n v="644"/>
    <n v="0"/>
    <n v="1"/>
    <m/>
    <x v="11"/>
    <m/>
    <m/>
    <m/>
    <m/>
    <x v="1"/>
    <n v="0"/>
    <m/>
    <m/>
    <m/>
    <m/>
    <m/>
    <m/>
    <x v="11"/>
    <m/>
    <m/>
    <m/>
    <m/>
    <m/>
    <m/>
    <m/>
    <m/>
    <m/>
  </r>
  <r>
    <n v="645"/>
    <n v="0"/>
    <n v="1"/>
    <m/>
    <x v="11"/>
    <m/>
    <m/>
    <m/>
    <m/>
    <x v="1"/>
    <n v="0"/>
    <m/>
    <m/>
    <m/>
    <m/>
    <m/>
    <m/>
    <x v="11"/>
    <m/>
    <m/>
    <m/>
    <m/>
    <m/>
    <m/>
    <m/>
    <m/>
    <m/>
  </r>
  <r>
    <n v="646"/>
    <n v="0"/>
    <n v="1"/>
    <m/>
    <x v="11"/>
    <m/>
    <m/>
    <m/>
    <m/>
    <x v="1"/>
    <n v="0"/>
    <m/>
    <m/>
    <m/>
    <m/>
    <m/>
    <m/>
    <x v="11"/>
    <m/>
    <m/>
    <m/>
    <m/>
    <m/>
    <m/>
    <m/>
    <m/>
    <m/>
  </r>
  <r>
    <n v="647"/>
    <n v="0"/>
    <n v="1"/>
    <m/>
    <x v="11"/>
    <m/>
    <m/>
    <m/>
    <m/>
    <x v="1"/>
    <n v="0"/>
    <m/>
    <m/>
    <m/>
    <m/>
    <m/>
    <m/>
    <x v="11"/>
    <m/>
    <m/>
    <m/>
    <m/>
    <m/>
    <m/>
    <m/>
    <m/>
    <m/>
  </r>
  <r>
    <n v="648"/>
    <n v="0"/>
    <n v="1"/>
    <m/>
    <x v="11"/>
    <m/>
    <m/>
    <m/>
    <m/>
    <x v="1"/>
    <n v="0"/>
    <m/>
    <m/>
    <m/>
    <m/>
    <m/>
    <m/>
    <x v="11"/>
    <m/>
    <m/>
    <m/>
    <m/>
    <m/>
    <m/>
    <m/>
    <m/>
    <m/>
  </r>
  <r>
    <n v="649"/>
    <n v="0"/>
    <n v="1"/>
    <m/>
    <x v="11"/>
    <m/>
    <m/>
    <m/>
    <m/>
    <x v="1"/>
    <n v="0"/>
    <m/>
    <m/>
    <m/>
    <m/>
    <m/>
    <m/>
    <x v="11"/>
    <m/>
    <m/>
    <m/>
    <m/>
    <m/>
    <m/>
    <m/>
    <m/>
    <m/>
  </r>
  <r>
    <n v="650"/>
    <n v="0"/>
    <n v="1"/>
    <m/>
    <x v="11"/>
    <m/>
    <m/>
    <m/>
    <m/>
    <x v="1"/>
    <n v="0"/>
    <m/>
    <m/>
    <m/>
    <m/>
    <m/>
    <m/>
    <x v="11"/>
    <m/>
    <m/>
    <m/>
    <m/>
    <m/>
    <m/>
    <m/>
    <m/>
    <m/>
  </r>
  <r>
    <n v="651"/>
    <n v="0"/>
    <n v="1"/>
    <m/>
    <x v="11"/>
    <m/>
    <m/>
    <m/>
    <m/>
    <x v="1"/>
    <n v="0"/>
    <m/>
    <m/>
    <m/>
    <m/>
    <m/>
    <m/>
    <x v="11"/>
    <m/>
    <m/>
    <m/>
    <m/>
    <m/>
    <m/>
    <m/>
    <m/>
    <m/>
  </r>
  <r>
    <n v="652"/>
    <n v="0"/>
    <n v="1"/>
    <m/>
    <x v="11"/>
    <m/>
    <m/>
    <m/>
    <m/>
    <x v="1"/>
    <n v="0"/>
    <m/>
    <m/>
    <m/>
    <m/>
    <m/>
    <m/>
    <x v="11"/>
    <m/>
    <m/>
    <m/>
    <m/>
    <m/>
    <m/>
    <m/>
    <m/>
    <m/>
  </r>
  <r>
    <n v="653"/>
    <n v="0"/>
    <n v="1"/>
    <m/>
    <x v="11"/>
    <m/>
    <m/>
    <m/>
    <m/>
    <x v="1"/>
    <n v="0"/>
    <m/>
    <m/>
    <m/>
    <m/>
    <m/>
    <m/>
    <x v="11"/>
    <m/>
    <m/>
    <m/>
    <m/>
    <m/>
    <m/>
    <m/>
    <m/>
    <m/>
  </r>
  <r>
    <n v="654"/>
    <n v="0"/>
    <n v="1"/>
    <m/>
    <x v="11"/>
    <m/>
    <m/>
    <m/>
    <m/>
    <x v="1"/>
    <n v="0"/>
    <m/>
    <m/>
    <m/>
    <m/>
    <m/>
    <m/>
    <x v="11"/>
    <m/>
    <m/>
    <m/>
    <m/>
    <m/>
    <m/>
    <m/>
    <m/>
    <m/>
  </r>
  <r>
    <n v="655"/>
    <n v="0"/>
    <n v="1"/>
    <m/>
    <x v="11"/>
    <m/>
    <m/>
    <m/>
    <m/>
    <x v="1"/>
    <n v="0"/>
    <m/>
    <m/>
    <m/>
    <m/>
    <m/>
    <m/>
    <x v="11"/>
    <m/>
    <m/>
    <m/>
    <m/>
    <m/>
    <m/>
    <m/>
    <m/>
    <m/>
  </r>
  <r>
    <n v="656"/>
    <n v="0"/>
    <n v="1"/>
    <m/>
    <x v="11"/>
    <m/>
    <m/>
    <m/>
    <m/>
    <x v="1"/>
    <n v="0"/>
    <m/>
    <m/>
    <m/>
    <m/>
    <m/>
    <m/>
    <x v="11"/>
    <m/>
    <m/>
    <m/>
    <m/>
    <m/>
    <m/>
    <m/>
    <m/>
    <m/>
  </r>
  <r>
    <n v="657"/>
    <n v="0"/>
    <n v="1"/>
    <m/>
    <x v="11"/>
    <m/>
    <m/>
    <m/>
    <m/>
    <x v="1"/>
    <n v="0"/>
    <m/>
    <m/>
    <m/>
    <m/>
    <m/>
    <m/>
    <x v="11"/>
    <m/>
    <m/>
    <m/>
    <m/>
    <m/>
    <m/>
    <m/>
    <m/>
    <m/>
  </r>
  <r>
    <n v="658"/>
    <n v="0"/>
    <n v="1"/>
    <m/>
    <x v="11"/>
    <m/>
    <m/>
    <m/>
    <m/>
    <x v="1"/>
    <n v="0"/>
    <m/>
    <m/>
    <m/>
    <m/>
    <m/>
    <m/>
    <x v="11"/>
    <m/>
    <m/>
    <m/>
    <m/>
    <m/>
    <m/>
    <m/>
    <m/>
    <m/>
  </r>
  <r>
    <n v="659"/>
    <n v="0"/>
    <n v="1"/>
    <m/>
    <x v="11"/>
    <m/>
    <m/>
    <m/>
    <m/>
    <x v="1"/>
    <n v="0"/>
    <m/>
    <m/>
    <m/>
    <m/>
    <m/>
    <m/>
    <x v="11"/>
    <m/>
    <m/>
    <m/>
    <m/>
    <m/>
    <m/>
    <m/>
    <m/>
    <m/>
  </r>
  <r>
    <n v="660"/>
    <n v="0"/>
    <n v="1"/>
    <m/>
    <x v="11"/>
    <m/>
    <m/>
    <m/>
    <m/>
    <x v="1"/>
    <n v="0"/>
    <m/>
    <m/>
    <m/>
    <m/>
    <m/>
    <m/>
    <x v="11"/>
    <m/>
    <m/>
    <m/>
    <m/>
    <m/>
    <m/>
    <m/>
    <m/>
    <m/>
  </r>
  <r>
    <n v="661"/>
    <n v="0"/>
    <n v="1"/>
    <m/>
    <x v="11"/>
    <m/>
    <m/>
    <m/>
    <m/>
    <x v="1"/>
    <n v="0"/>
    <m/>
    <m/>
    <m/>
    <m/>
    <m/>
    <m/>
    <x v="11"/>
    <m/>
    <m/>
    <m/>
    <m/>
    <m/>
    <m/>
    <m/>
    <m/>
    <m/>
  </r>
  <r>
    <n v="662"/>
    <n v="0"/>
    <n v="1"/>
    <m/>
    <x v="11"/>
    <m/>
    <m/>
    <m/>
    <m/>
    <x v="1"/>
    <n v="0"/>
    <m/>
    <m/>
    <m/>
    <m/>
    <m/>
    <m/>
    <x v="11"/>
    <m/>
    <m/>
    <m/>
    <m/>
    <m/>
    <m/>
    <m/>
    <m/>
    <m/>
  </r>
  <r>
    <n v="663"/>
    <n v="0"/>
    <n v="1"/>
    <m/>
    <x v="11"/>
    <m/>
    <m/>
    <m/>
    <m/>
    <x v="1"/>
    <n v="0"/>
    <m/>
    <m/>
    <m/>
    <m/>
    <m/>
    <m/>
    <x v="11"/>
    <m/>
    <m/>
    <m/>
    <m/>
    <m/>
    <m/>
    <m/>
    <m/>
    <m/>
  </r>
  <r>
    <n v="664"/>
    <n v="0"/>
    <n v="1"/>
    <m/>
    <x v="11"/>
    <m/>
    <m/>
    <m/>
    <m/>
    <x v="1"/>
    <n v="0"/>
    <m/>
    <m/>
    <m/>
    <m/>
    <m/>
    <m/>
    <x v="11"/>
    <m/>
    <m/>
    <m/>
    <m/>
    <m/>
    <m/>
    <m/>
    <m/>
    <m/>
  </r>
  <r>
    <n v="665"/>
    <n v="0"/>
    <n v="1"/>
    <m/>
    <x v="11"/>
    <m/>
    <m/>
    <m/>
    <m/>
    <x v="1"/>
    <n v="0"/>
    <m/>
    <m/>
    <m/>
    <m/>
    <m/>
    <m/>
    <x v="11"/>
    <m/>
    <m/>
    <m/>
    <m/>
    <m/>
    <m/>
    <m/>
    <m/>
    <m/>
  </r>
  <r>
    <n v="666"/>
    <n v="0"/>
    <n v="1"/>
    <m/>
    <x v="11"/>
    <m/>
    <m/>
    <m/>
    <m/>
    <x v="1"/>
    <n v="0"/>
    <m/>
    <m/>
    <m/>
    <m/>
    <m/>
    <m/>
    <x v="11"/>
    <m/>
    <m/>
    <m/>
    <m/>
    <m/>
    <m/>
    <m/>
    <m/>
    <m/>
  </r>
  <r>
    <n v="667"/>
    <n v="0"/>
    <n v="1"/>
    <m/>
    <x v="11"/>
    <m/>
    <m/>
    <m/>
    <m/>
    <x v="1"/>
    <n v="0"/>
    <m/>
    <m/>
    <m/>
    <m/>
    <m/>
    <m/>
    <x v="11"/>
    <m/>
    <m/>
    <m/>
    <m/>
    <m/>
    <m/>
    <m/>
    <m/>
    <m/>
  </r>
  <r>
    <n v="668"/>
    <n v="0"/>
    <n v="1"/>
    <m/>
    <x v="11"/>
    <m/>
    <m/>
    <m/>
    <m/>
    <x v="1"/>
    <n v="0"/>
    <m/>
    <m/>
    <m/>
    <m/>
    <m/>
    <m/>
    <x v="11"/>
    <m/>
    <m/>
    <m/>
    <m/>
    <m/>
    <m/>
    <m/>
    <m/>
    <m/>
  </r>
  <r>
    <n v="669"/>
    <n v="0"/>
    <n v="1"/>
    <m/>
    <x v="11"/>
    <m/>
    <m/>
    <m/>
    <m/>
    <x v="1"/>
    <n v="0"/>
    <m/>
    <m/>
    <m/>
    <m/>
    <m/>
    <m/>
    <x v="11"/>
    <m/>
    <m/>
    <m/>
    <m/>
    <m/>
    <m/>
    <m/>
    <m/>
    <m/>
  </r>
  <r>
    <n v="670"/>
    <n v="0"/>
    <n v="1"/>
    <m/>
    <x v="11"/>
    <m/>
    <m/>
    <m/>
    <m/>
    <x v="1"/>
    <n v="0"/>
    <m/>
    <m/>
    <m/>
    <m/>
    <m/>
    <m/>
    <x v="11"/>
    <m/>
    <m/>
    <m/>
    <m/>
    <m/>
    <m/>
    <m/>
    <m/>
    <m/>
  </r>
  <r>
    <n v="671"/>
    <n v="0"/>
    <n v="1"/>
    <m/>
    <x v="11"/>
    <m/>
    <m/>
    <m/>
    <m/>
    <x v="1"/>
    <n v="0"/>
    <m/>
    <m/>
    <m/>
    <m/>
    <m/>
    <m/>
    <x v="11"/>
    <m/>
    <m/>
    <m/>
    <m/>
    <m/>
    <m/>
    <m/>
    <m/>
    <m/>
  </r>
  <r>
    <n v="672"/>
    <n v="0"/>
    <n v="1"/>
    <m/>
    <x v="11"/>
    <m/>
    <m/>
    <m/>
    <m/>
    <x v="1"/>
    <n v="0"/>
    <m/>
    <m/>
    <m/>
    <m/>
    <m/>
    <m/>
    <x v="11"/>
    <m/>
    <m/>
    <m/>
    <m/>
    <m/>
    <m/>
    <m/>
    <m/>
    <m/>
  </r>
  <r>
    <n v="673"/>
    <n v="0"/>
    <n v="1"/>
    <m/>
    <x v="11"/>
    <m/>
    <m/>
    <m/>
    <m/>
    <x v="1"/>
    <n v="0"/>
    <m/>
    <m/>
    <m/>
    <m/>
    <m/>
    <m/>
    <x v="11"/>
    <m/>
    <m/>
    <m/>
    <m/>
    <m/>
    <m/>
    <m/>
    <m/>
    <m/>
  </r>
  <r>
    <n v="674"/>
    <n v="0"/>
    <n v="1"/>
    <m/>
    <x v="11"/>
    <m/>
    <m/>
    <m/>
    <m/>
    <x v="1"/>
    <n v="0"/>
    <m/>
    <m/>
    <m/>
    <m/>
    <m/>
    <m/>
    <x v="11"/>
    <m/>
    <m/>
    <m/>
    <m/>
    <m/>
    <m/>
    <m/>
    <m/>
    <m/>
  </r>
  <r>
    <n v="675"/>
    <n v="0"/>
    <n v="1"/>
    <m/>
    <x v="11"/>
    <m/>
    <m/>
    <m/>
    <m/>
    <x v="1"/>
    <n v="0"/>
    <m/>
    <m/>
    <m/>
    <m/>
    <m/>
    <m/>
    <x v="11"/>
    <m/>
    <m/>
    <m/>
    <m/>
    <m/>
    <m/>
    <m/>
    <m/>
    <m/>
  </r>
  <r>
    <n v="676"/>
    <n v="0"/>
    <n v="1"/>
    <m/>
    <x v="11"/>
    <m/>
    <m/>
    <m/>
    <m/>
    <x v="1"/>
    <n v="0"/>
    <m/>
    <m/>
    <m/>
    <m/>
    <m/>
    <m/>
    <x v="11"/>
    <m/>
    <m/>
    <m/>
    <m/>
    <m/>
    <m/>
    <m/>
    <m/>
    <m/>
  </r>
  <r>
    <n v="677"/>
    <n v="0"/>
    <n v="1"/>
    <m/>
    <x v="11"/>
    <m/>
    <m/>
    <m/>
    <m/>
    <x v="1"/>
    <n v="0"/>
    <m/>
    <m/>
    <m/>
    <m/>
    <m/>
    <m/>
    <x v="11"/>
    <m/>
    <m/>
    <m/>
    <m/>
    <m/>
    <m/>
    <m/>
    <m/>
    <m/>
  </r>
  <r>
    <n v="678"/>
    <n v="0"/>
    <n v="1"/>
    <m/>
    <x v="11"/>
    <m/>
    <m/>
    <m/>
    <m/>
    <x v="1"/>
    <n v="0"/>
    <m/>
    <m/>
    <m/>
    <m/>
    <m/>
    <m/>
    <x v="11"/>
    <m/>
    <m/>
    <m/>
    <m/>
    <m/>
    <m/>
    <m/>
    <m/>
    <m/>
  </r>
  <r>
    <n v="679"/>
    <n v="0"/>
    <n v="1"/>
    <m/>
    <x v="11"/>
    <m/>
    <m/>
    <m/>
    <m/>
    <x v="1"/>
    <n v="0"/>
    <m/>
    <m/>
    <m/>
    <m/>
    <m/>
    <m/>
    <x v="11"/>
    <m/>
    <m/>
    <m/>
    <m/>
    <m/>
    <m/>
    <m/>
    <m/>
    <m/>
  </r>
  <r>
    <n v="680"/>
    <n v="0"/>
    <n v="1"/>
    <m/>
    <x v="11"/>
    <m/>
    <m/>
    <m/>
    <m/>
    <x v="1"/>
    <n v="0"/>
    <m/>
    <m/>
    <m/>
    <m/>
    <m/>
    <m/>
    <x v="11"/>
    <m/>
    <m/>
    <m/>
    <m/>
    <m/>
    <m/>
    <m/>
    <m/>
    <m/>
  </r>
  <r>
    <n v="681"/>
    <n v="0"/>
    <n v="1"/>
    <m/>
    <x v="11"/>
    <m/>
    <m/>
    <m/>
    <m/>
    <x v="1"/>
    <n v="0"/>
    <m/>
    <m/>
    <m/>
    <m/>
    <m/>
    <m/>
    <x v="11"/>
    <m/>
    <m/>
    <m/>
    <m/>
    <m/>
    <m/>
    <m/>
    <m/>
    <m/>
  </r>
  <r>
    <n v="682"/>
    <n v="0"/>
    <n v="1"/>
    <m/>
    <x v="11"/>
    <m/>
    <m/>
    <m/>
    <m/>
    <x v="1"/>
    <n v="0"/>
    <m/>
    <m/>
    <m/>
    <m/>
    <m/>
    <m/>
    <x v="11"/>
    <m/>
    <m/>
    <m/>
    <m/>
    <m/>
    <m/>
    <m/>
    <m/>
    <m/>
  </r>
  <r>
    <n v="683"/>
    <n v="0"/>
    <n v="1"/>
    <m/>
    <x v="11"/>
    <m/>
    <m/>
    <m/>
    <m/>
    <x v="1"/>
    <n v="0"/>
    <m/>
    <m/>
    <m/>
    <m/>
    <m/>
    <m/>
    <x v="11"/>
    <m/>
    <m/>
    <m/>
    <m/>
    <m/>
    <m/>
    <m/>
    <m/>
    <m/>
  </r>
  <r>
    <n v="684"/>
    <n v="0"/>
    <n v="1"/>
    <m/>
    <x v="11"/>
    <m/>
    <m/>
    <m/>
    <m/>
    <x v="1"/>
    <n v="0"/>
    <m/>
    <m/>
    <m/>
    <m/>
    <m/>
    <m/>
    <x v="11"/>
    <m/>
    <m/>
    <m/>
    <m/>
    <m/>
    <m/>
    <m/>
    <m/>
    <m/>
  </r>
  <r>
    <n v="685"/>
    <n v="0"/>
    <n v="1"/>
    <m/>
    <x v="11"/>
    <m/>
    <m/>
    <m/>
    <m/>
    <x v="1"/>
    <n v="0"/>
    <m/>
    <m/>
    <m/>
    <m/>
    <m/>
    <m/>
    <x v="11"/>
    <m/>
    <m/>
    <m/>
    <m/>
    <m/>
    <m/>
    <m/>
    <m/>
    <m/>
  </r>
  <r>
    <n v="686"/>
    <n v="0"/>
    <n v="1"/>
    <m/>
    <x v="11"/>
    <m/>
    <m/>
    <m/>
    <m/>
    <x v="1"/>
    <n v="0"/>
    <m/>
    <m/>
    <m/>
    <m/>
    <m/>
    <m/>
    <x v="11"/>
    <m/>
    <m/>
    <m/>
    <m/>
    <m/>
    <m/>
    <m/>
    <m/>
    <m/>
  </r>
  <r>
    <n v="687"/>
    <n v="0"/>
    <n v="1"/>
    <m/>
    <x v="11"/>
    <m/>
    <m/>
    <m/>
    <m/>
    <x v="1"/>
    <n v="0"/>
    <m/>
    <m/>
    <m/>
    <m/>
    <m/>
    <m/>
    <x v="11"/>
    <m/>
    <m/>
    <m/>
    <m/>
    <m/>
    <m/>
    <m/>
    <m/>
    <m/>
  </r>
  <r>
    <n v="688"/>
    <n v="0"/>
    <n v="1"/>
    <m/>
    <x v="11"/>
    <m/>
    <m/>
    <m/>
    <m/>
    <x v="1"/>
    <n v="0"/>
    <m/>
    <m/>
    <m/>
    <m/>
    <m/>
    <m/>
    <x v="11"/>
    <m/>
    <m/>
    <m/>
    <m/>
    <m/>
    <m/>
    <m/>
    <m/>
    <m/>
  </r>
  <r>
    <n v="689"/>
    <n v="0"/>
    <n v="1"/>
    <m/>
    <x v="11"/>
    <m/>
    <m/>
    <m/>
    <m/>
    <x v="1"/>
    <n v="0"/>
    <m/>
    <m/>
    <m/>
    <m/>
    <m/>
    <m/>
    <x v="11"/>
    <m/>
    <m/>
    <m/>
    <m/>
    <m/>
    <m/>
    <m/>
    <m/>
    <m/>
  </r>
  <r>
    <n v="690"/>
    <n v="0"/>
    <n v="1"/>
    <m/>
    <x v="11"/>
    <m/>
    <m/>
    <m/>
    <m/>
    <x v="1"/>
    <n v="0"/>
    <m/>
    <m/>
    <m/>
    <m/>
    <m/>
    <m/>
    <x v="11"/>
    <m/>
    <m/>
    <m/>
    <m/>
    <m/>
    <m/>
    <m/>
    <m/>
    <m/>
  </r>
  <r>
    <n v="691"/>
    <n v="0"/>
    <n v="1"/>
    <m/>
    <x v="11"/>
    <m/>
    <m/>
    <m/>
    <m/>
    <x v="1"/>
    <n v="0"/>
    <m/>
    <m/>
    <m/>
    <m/>
    <m/>
    <m/>
    <x v="11"/>
    <m/>
    <m/>
    <m/>
    <m/>
    <m/>
    <m/>
    <m/>
    <m/>
    <m/>
  </r>
  <r>
    <n v="692"/>
    <n v="0"/>
    <n v="1"/>
    <m/>
    <x v="11"/>
    <m/>
    <m/>
    <m/>
    <m/>
    <x v="1"/>
    <n v="0"/>
    <m/>
    <m/>
    <m/>
    <m/>
    <m/>
    <m/>
    <x v="11"/>
    <m/>
    <m/>
    <m/>
    <m/>
    <m/>
    <m/>
    <m/>
    <m/>
    <m/>
  </r>
  <r>
    <n v="693"/>
    <n v="0"/>
    <n v="1"/>
    <m/>
    <x v="11"/>
    <m/>
    <m/>
    <m/>
    <m/>
    <x v="1"/>
    <n v="0"/>
    <m/>
    <m/>
    <m/>
    <m/>
    <m/>
    <m/>
    <x v="11"/>
    <m/>
    <m/>
    <m/>
    <m/>
    <m/>
    <m/>
    <m/>
    <m/>
    <m/>
  </r>
  <r>
    <n v="694"/>
    <n v="0"/>
    <n v="1"/>
    <m/>
    <x v="11"/>
    <m/>
    <m/>
    <m/>
    <m/>
    <x v="1"/>
    <n v="0"/>
    <m/>
    <m/>
    <m/>
    <m/>
    <m/>
    <m/>
    <x v="11"/>
    <m/>
    <m/>
    <m/>
    <m/>
    <m/>
    <m/>
    <m/>
    <m/>
    <m/>
  </r>
  <r>
    <n v="695"/>
    <n v="0"/>
    <n v="1"/>
    <m/>
    <x v="11"/>
    <m/>
    <m/>
    <m/>
    <m/>
    <x v="1"/>
    <n v="0"/>
    <m/>
    <m/>
    <m/>
    <m/>
    <m/>
    <m/>
    <x v="11"/>
    <m/>
    <m/>
    <m/>
    <m/>
    <m/>
    <m/>
    <m/>
    <m/>
    <m/>
  </r>
  <r>
    <n v="696"/>
    <n v="0"/>
    <n v="1"/>
    <m/>
    <x v="11"/>
    <m/>
    <m/>
    <m/>
    <m/>
    <x v="1"/>
    <n v="0"/>
    <m/>
    <m/>
    <m/>
    <m/>
    <m/>
    <m/>
    <x v="11"/>
    <m/>
    <m/>
    <m/>
    <m/>
    <m/>
    <m/>
    <m/>
    <m/>
    <m/>
  </r>
  <r>
    <n v="697"/>
    <n v="0"/>
    <n v="1"/>
    <m/>
    <x v="11"/>
    <m/>
    <m/>
    <m/>
    <m/>
    <x v="1"/>
    <n v="0"/>
    <m/>
    <m/>
    <m/>
    <m/>
    <m/>
    <m/>
    <x v="11"/>
    <m/>
    <m/>
    <m/>
    <m/>
    <m/>
    <m/>
    <m/>
    <m/>
    <m/>
  </r>
  <r>
    <n v="698"/>
    <n v="0"/>
    <n v="1"/>
    <m/>
    <x v="11"/>
    <m/>
    <m/>
    <m/>
    <m/>
    <x v="1"/>
    <n v="0"/>
    <m/>
    <m/>
    <m/>
    <m/>
    <m/>
    <m/>
    <x v="11"/>
    <m/>
    <m/>
    <m/>
    <m/>
    <m/>
    <m/>
    <m/>
    <m/>
    <m/>
  </r>
  <r>
    <n v="699"/>
    <n v="0"/>
    <n v="1"/>
    <m/>
    <x v="11"/>
    <m/>
    <m/>
    <m/>
    <m/>
    <x v="1"/>
    <n v="0"/>
    <m/>
    <m/>
    <m/>
    <m/>
    <m/>
    <m/>
    <x v="11"/>
    <m/>
    <m/>
    <m/>
    <m/>
    <m/>
    <m/>
    <m/>
    <m/>
    <m/>
  </r>
  <r>
    <n v="700"/>
    <n v="0"/>
    <n v="1"/>
    <m/>
    <x v="11"/>
    <m/>
    <m/>
    <m/>
    <m/>
    <x v="1"/>
    <n v="0"/>
    <m/>
    <m/>
    <m/>
    <m/>
    <m/>
    <m/>
    <x v="11"/>
    <m/>
    <m/>
    <m/>
    <m/>
    <m/>
    <m/>
    <m/>
    <m/>
    <m/>
  </r>
  <r>
    <n v="701"/>
    <n v="0"/>
    <n v="1"/>
    <m/>
    <x v="11"/>
    <m/>
    <m/>
    <m/>
    <m/>
    <x v="1"/>
    <n v="0"/>
    <m/>
    <m/>
    <m/>
    <m/>
    <m/>
    <m/>
    <x v="11"/>
    <m/>
    <m/>
    <m/>
    <m/>
    <m/>
    <m/>
    <m/>
    <m/>
    <m/>
  </r>
  <r>
    <n v="702"/>
    <n v="0"/>
    <n v="1"/>
    <m/>
    <x v="11"/>
    <m/>
    <m/>
    <m/>
    <m/>
    <x v="1"/>
    <n v="0"/>
    <m/>
    <m/>
    <m/>
    <m/>
    <m/>
    <m/>
    <x v="11"/>
    <m/>
    <m/>
    <m/>
    <m/>
    <m/>
    <m/>
    <m/>
    <m/>
    <m/>
  </r>
  <r>
    <n v="703"/>
    <n v="0"/>
    <n v="1"/>
    <m/>
    <x v="11"/>
    <m/>
    <m/>
    <m/>
    <m/>
    <x v="1"/>
    <n v="0"/>
    <m/>
    <m/>
    <m/>
    <m/>
    <m/>
    <m/>
    <x v="11"/>
    <m/>
    <m/>
    <m/>
    <m/>
    <m/>
    <m/>
    <m/>
    <m/>
    <m/>
  </r>
  <r>
    <n v="704"/>
    <n v="0"/>
    <n v="1"/>
    <m/>
    <x v="11"/>
    <m/>
    <m/>
    <m/>
    <m/>
    <x v="1"/>
    <n v="0"/>
    <m/>
    <m/>
    <m/>
    <m/>
    <m/>
    <m/>
    <x v="11"/>
    <m/>
    <m/>
    <m/>
    <m/>
    <m/>
    <m/>
    <m/>
    <m/>
    <m/>
  </r>
  <r>
    <n v="705"/>
    <n v="0"/>
    <n v="1"/>
    <m/>
    <x v="11"/>
    <m/>
    <m/>
    <m/>
    <m/>
    <x v="1"/>
    <n v="0"/>
    <m/>
    <m/>
    <m/>
    <m/>
    <m/>
    <m/>
    <x v="11"/>
    <m/>
    <m/>
    <m/>
    <m/>
    <m/>
    <m/>
    <m/>
    <m/>
    <m/>
  </r>
  <r>
    <n v="706"/>
    <n v="0"/>
    <n v="1"/>
    <m/>
    <x v="11"/>
    <m/>
    <m/>
    <m/>
    <m/>
    <x v="1"/>
    <n v="0"/>
    <m/>
    <m/>
    <m/>
    <m/>
    <m/>
    <m/>
    <x v="11"/>
    <m/>
    <m/>
    <m/>
    <m/>
    <m/>
    <m/>
    <m/>
    <m/>
    <m/>
  </r>
  <r>
    <n v="707"/>
    <n v="0"/>
    <n v="1"/>
    <m/>
    <x v="11"/>
    <m/>
    <m/>
    <m/>
    <m/>
    <x v="1"/>
    <n v="0"/>
    <m/>
    <m/>
    <m/>
    <m/>
    <m/>
    <m/>
    <x v="11"/>
    <m/>
    <m/>
    <m/>
    <m/>
    <m/>
    <m/>
    <m/>
    <m/>
    <m/>
  </r>
  <r>
    <n v="708"/>
    <n v="0"/>
    <n v="1"/>
    <m/>
    <x v="11"/>
    <m/>
    <m/>
    <m/>
    <m/>
    <x v="1"/>
    <n v="0"/>
    <m/>
    <m/>
    <m/>
    <m/>
    <m/>
    <m/>
    <x v="11"/>
    <m/>
    <m/>
    <m/>
    <m/>
    <m/>
    <m/>
    <m/>
    <m/>
    <m/>
  </r>
  <r>
    <n v="709"/>
    <n v="0"/>
    <n v="1"/>
    <m/>
    <x v="11"/>
    <m/>
    <m/>
    <m/>
    <m/>
    <x v="1"/>
    <n v="0"/>
    <m/>
    <m/>
    <m/>
    <m/>
    <m/>
    <m/>
    <x v="11"/>
    <m/>
    <m/>
    <m/>
    <m/>
    <m/>
    <m/>
    <m/>
    <m/>
    <m/>
  </r>
  <r>
    <n v="710"/>
    <n v="0"/>
    <n v="1"/>
    <m/>
    <x v="11"/>
    <m/>
    <m/>
    <m/>
    <m/>
    <x v="1"/>
    <n v="0"/>
    <m/>
    <m/>
    <m/>
    <m/>
    <m/>
    <m/>
    <x v="11"/>
    <m/>
    <m/>
    <m/>
    <m/>
    <m/>
    <m/>
    <m/>
    <m/>
    <m/>
  </r>
  <r>
    <n v="711"/>
    <n v="0"/>
    <n v="1"/>
    <m/>
    <x v="11"/>
    <m/>
    <m/>
    <m/>
    <m/>
    <x v="1"/>
    <n v="0"/>
    <m/>
    <m/>
    <m/>
    <m/>
    <m/>
    <m/>
    <x v="11"/>
    <m/>
    <m/>
    <m/>
    <m/>
    <m/>
    <m/>
    <m/>
    <m/>
    <m/>
  </r>
  <r>
    <n v="712"/>
    <n v="0"/>
    <n v="1"/>
    <m/>
    <x v="11"/>
    <m/>
    <m/>
    <m/>
    <m/>
    <x v="1"/>
    <n v="0"/>
    <m/>
    <m/>
    <m/>
    <m/>
    <m/>
    <m/>
    <x v="11"/>
    <m/>
    <m/>
    <m/>
    <m/>
    <m/>
    <m/>
    <m/>
    <m/>
    <m/>
  </r>
  <r>
    <n v="713"/>
    <n v="0"/>
    <n v="1"/>
    <m/>
    <x v="11"/>
    <m/>
    <m/>
    <m/>
    <m/>
    <x v="1"/>
    <n v="0"/>
    <m/>
    <m/>
    <m/>
    <m/>
    <m/>
    <m/>
    <x v="11"/>
    <m/>
    <m/>
    <m/>
    <m/>
    <m/>
    <m/>
    <m/>
    <m/>
    <m/>
  </r>
  <r>
    <n v="714"/>
    <n v="0"/>
    <n v="1"/>
    <m/>
    <x v="11"/>
    <m/>
    <m/>
    <m/>
    <m/>
    <x v="1"/>
    <n v="0"/>
    <m/>
    <m/>
    <m/>
    <m/>
    <m/>
    <m/>
    <x v="11"/>
    <m/>
    <m/>
    <m/>
    <m/>
    <m/>
    <m/>
    <m/>
    <m/>
    <m/>
  </r>
  <r>
    <n v="715"/>
    <n v="0"/>
    <n v="1"/>
    <m/>
    <x v="11"/>
    <m/>
    <m/>
    <m/>
    <m/>
    <x v="1"/>
    <n v="0"/>
    <m/>
    <m/>
    <m/>
    <m/>
    <m/>
    <m/>
    <x v="11"/>
    <m/>
    <m/>
    <m/>
    <m/>
    <m/>
    <m/>
    <m/>
    <m/>
    <m/>
  </r>
  <r>
    <n v="716"/>
    <n v="0"/>
    <n v="1"/>
    <m/>
    <x v="11"/>
    <m/>
    <m/>
    <m/>
    <m/>
    <x v="1"/>
    <n v="0"/>
    <m/>
    <m/>
    <m/>
    <m/>
    <m/>
    <m/>
    <x v="11"/>
    <m/>
    <m/>
    <m/>
    <m/>
    <m/>
    <m/>
    <m/>
    <m/>
    <m/>
  </r>
  <r>
    <n v="717"/>
    <n v="0"/>
    <n v="1"/>
    <m/>
    <x v="11"/>
    <m/>
    <m/>
    <m/>
    <m/>
    <x v="1"/>
    <n v="0"/>
    <m/>
    <m/>
    <m/>
    <m/>
    <m/>
    <m/>
    <x v="11"/>
    <m/>
    <m/>
    <m/>
    <m/>
    <m/>
    <m/>
    <m/>
    <m/>
    <m/>
  </r>
  <r>
    <n v="718"/>
    <n v="0"/>
    <n v="1"/>
    <m/>
    <x v="11"/>
    <m/>
    <m/>
    <m/>
    <m/>
    <x v="1"/>
    <n v="0"/>
    <m/>
    <m/>
    <m/>
    <m/>
    <m/>
    <m/>
    <x v="11"/>
    <m/>
    <m/>
    <m/>
    <m/>
    <m/>
    <m/>
    <m/>
    <m/>
    <m/>
  </r>
  <r>
    <n v="719"/>
    <n v="0"/>
    <n v="1"/>
    <m/>
    <x v="11"/>
    <m/>
    <m/>
    <m/>
    <m/>
    <x v="1"/>
    <n v="0"/>
    <m/>
    <m/>
    <m/>
    <m/>
    <m/>
    <m/>
    <x v="11"/>
    <m/>
    <m/>
    <m/>
    <m/>
    <m/>
    <m/>
    <m/>
    <m/>
    <m/>
  </r>
  <r>
    <n v="720"/>
    <n v="0"/>
    <n v="1"/>
    <m/>
    <x v="11"/>
    <m/>
    <m/>
    <m/>
    <m/>
    <x v="1"/>
    <n v="0"/>
    <m/>
    <m/>
    <m/>
    <m/>
    <m/>
    <m/>
    <x v="11"/>
    <m/>
    <m/>
    <m/>
    <m/>
    <m/>
    <m/>
    <m/>
    <m/>
    <m/>
  </r>
  <r>
    <n v="721"/>
    <n v="0"/>
    <n v="1"/>
    <m/>
    <x v="11"/>
    <m/>
    <m/>
    <m/>
    <m/>
    <x v="1"/>
    <n v="0"/>
    <m/>
    <m/>
    <m/>
    <m/>
    <m/>
    <m/>
    <x v="11"/>
    <m/>
    <m/>
    <m/>
    <m/>
    <m/>
    <m/>
    <m/>
    <m/>
    <m/>
  </r>
  <r>
    <n v="722"/>
    <n v="0"/>
    <n v="1"/>
    <m/>
    <x v="11"/>
    <m/>
    <m/>
    <m/>
    <m/>
    <x v="1"/>
    <n v="0"/>
    <m/>
    <m/>
    <m/>
    <m/>
    <m/>
    <m/>
    <x v="11"/>
    <m/>
    <m/>
    <m/>
    <m/>
    <m/>
    <m/>
    <m/>
    <m/>
    <m/>
  </r>
  <r>
    <n v="723"/>
    <n v="0"/>
    <n v="1"/>
    <m/>
    <x v="11"/>
    <m/>
    <m/>
    <m/>
    <m/>
    <x v="1"/>
    <n v="0"/>
    <m/>
    <m/>
    <m/>
    <m/>
    <m/>
    <m/>
    <x v="11"/>
    <m/>
    <m/>
    <m/>
    <m/>
    <m/>
    <m/>
    <m/>
    <m/>
    <m/>
  </r>
  <r>
    <n v="724"/>
    <n v="0"/>
    <n v="1"/>
    <m/>
    <x v="11"/>
    <m/>
    <m/>
    <m/>
    <m/>
    <x v="1"/>
    <n v="0"/>
    <m/>
    <m/>
    <m/>
    <m/>
    <m/>
    <m/>
    <x v="11"/>
    <m/>
    <m/>
    <m/>
    <m/>
    <m/>
    <m/>
    <m/>
    <m/>
    <m/>
  </r>
  <r>
    <n v="725"/>
    <n v="0"/>
    <n v="1"/>
    <m/>
    <x v="11"/>
    <m/>
    <m/>
    <m/>
    <m/>
    <x v="1"/>
    <n v="0"/>
    <m/>
    <m/>
    <m/>
    <m/>
    <m/>
    <m/>
    <x v="11"/>
    <m/>
    <m/>
    <m/>
    <m/>
    <m/>
    <m/>
    <m/>
    <m/>
    <m/>
  </r>
  <r>
    <n v="726"/>
    <n v="0"/>
    <n v="1"/>
    <m/>
    <x v="11"/>
    <m/>
    <m/>
    <m/>
    <m/>
    <x v="1"/>
    <n v="0"/>
    <m/>
    <m/>
    <m/>
    <m/>
    <m/>
    <m/>
    <x v="11"/>
    <m/>
    <m/>
    <m/>
    <m/>
    <m/>
    <m/>
    <m/>
    <m/>
    <m/>
  </r>
  <r>
    <n v="727"/>
    <n v="0"/>
    <n v="1"/>
    <m/>
    <x v="11"/>
    <m/>
    <m/>
    <m/>
    <m/>
    <x v="1"/>
    <n v="0"/>
    <m/>
    <m/>
    <m/>
    <m/>
    <m/>
    <m/>
    <x v="11"/>
    <m/>
    <m/>
    <m/>
    <m/>
    <m/>
    <m/>
    <m/>
    <m/>
    <m/>
  </r>
  <r>
    <n v="728"/>
    <n v="0"/>
    <n v="1"/>
    <m/>
    <x v="11"/>
    <m/>
    <m/>
    <m/>
    <m/>
    <x v="1"/>
    <n v="0"/>
    <m/>
    <m/>
    <m/>
    <m/>
    <m/>
    <m/>
    <x v="11"/>
    <m/>
    <m/>
    <m/>
    <m/>
    <m/>
    <m/>
    <m/>
    <m/>
    <m/>
  </r>
  <r>
    <n v="729"/>
    <n v="0"/>
    <n v="1"/>
    <m/>
    <x v="11"/>
    <m/>
    <m/>
    <m/>
    <m/>
    <x v="1"/>
    <n v="0"/>
    <m/>
    <m/>
    <m/>
    <m/>
    <m/>
    <m/>
    <x v="11"/>
    <m/>
    <m/>
    <m/>
    <m/>
    <m/>
    <m/>
    <m/>
    <m/>
    <m/>
  </r>
  <r>
    <n v="730"/>
    <n v="0"/>
    <n v="1"/>
    <m/>
    <x v="11"/>
    <m/>
    <m/>
    <m/>
    <m/>
    <x v="1"/>
    <n v="0"/>
    <m/>
    <m/>
    <m/>
    <m/>
    <m/>
    <m/>
    <x v="11"/>
    <m/>
    <m/>
    <m/>
    <m/>
    <m/>
    <m/>
    <m/>
    <m/>
    <m/>
  </r>
  <r>
    <n v="731"/>
    <n v="0"/>
    <n v="1"/>
    <m/>
    <x v="11"/>
    <m/>
    <m/>
    <m/>
    <m/>
    <x v="1"/>
    <n v="0"/>
    <m/>
    <m/>
    <m/>
    <m/>
    <m/>
    <m/>
    <x v="11"/>
    <m/>
    <m/>
    <m/>
    <m/>
    <m/>
    <m/>
    <m/>
    <m/>
    <m/>
  </r>
  <r>
    <n v="732"/>
    <n v="0"/>
    <n v="1"/>
    <m/>
    <x v="11"/>
    <m/>
    <m/>
    <m/>
    <m/>
    <x v="1"/>
    <n v="0"/>
    <m/>
    <m/>
    <m/>
    <m/>
    <m/>
    <m/>
    <x v="11"/>
    <m/>
    <m/>
    <m/>
    <m/>
    <m/>
    <m/>
    <m/>
    <m/>
    <m/>
  </r>
  <r>
    <n v="733"/>
    <n v="0"/>
    <n v="1"/>
    <m/>
    <x v="11"/>
    <m/>
    <m/>
    <m/>
    <m/>
    <x v="1"/>
    <n v="0"/>
    <m/>
    <m/>
    <m/>
    <m/>
    <m/>
    <m/>
    <x v="11"/>
    <m/>
    <m/>
    <m/>
    <m/>
    <m/>
    <m/>
    <m/>
    <m/>
    <m/>
  </r>
  <r>
    <n v="734"/>
    <n v="0"/>
    <n v="1"/>
    <m/>
    <x v="11"/>
    <m/>
    <m/>
    <m/>
    <m/>
    <x v="1"/>
    <n v="0"/>
    <m/>
    <m/>
    <m/>
    <m/>
    <m/>
    <m/>
    <x v="11"/>
    <m/>
    <m/>
    <m/>
    <m/>
    <m/>
    <m/>
    <m/>
    <m/>
    <m/>
  </r>
  <r>
    <n v="735"/>
    <n v="0"/>
    <n v="1"/>
    <m/>
    <x v="11"/>
    <m/>
    <m/>
    <m/>
    <m/>
    <x v="1"/>
    <n v="0"/>
    <m/>
    <m/>
    <m/>
    <m/>
    <m/>
    <m/>
    <x v="11"/>
    <m/>
    <m/>
    <m/>
    <m/>
    <m/>
    <m/>
    <m/>
    <m/>
    <m/>
  </r>
  <r>
    <n v="736"/>
    <n v="0"/>
    <n v="1"/>
    <m/>
    <x v="11"/>
    <m/>
    <m/>
    <m/>
    <m/>
    <x v="1"/>
    <n v="0"/>
    <m/>
    <m/>
    <m/>
    <m/>
    <m/>
    <m/>
    <x v="11"/>
    <m/>
    <m/>
    <m/>
    <m/>
    <m/>
    <m/>
    <m/>
    <m/>
    <m/>
  </r>
  <r>
    <n v="737"/>
    <n v="0"/>
    <n v="1"/>
    <m/>
    <x v="11"/>
    <m/>
    <m/>
    <m/>
    <m/>
    <x v="1"/>
    <n v="0"/>
    <m/>
    <m/>
    <m/>
    <m/>
    <m/>
    <m/>
    <x v="11"/>
    <m/>
    <m/>
    <m/>
    <m/>
    <m/>
    <m/>
    <m/>
    <m/>
    <m/>
  </r>
  <r>
    <n v="738"/>
    <n v="0"/>
    <n v="1"/>
    <m/>
    <x v="11"/>
    <m/>
    <m/>
    <m/>
    <m/>
    <x v="1"/>
    <n v="0"/>
    <m/>
    <m/>
    <m/>
    <m/>
    <m/>
    <m/>
    <x v="11"/>
    <m/>
    <m/>
    <m/>
    <m/>
    <m/>
    <m/>
    <m/>
    <m/>
    <m/>
  </r>
  <r>
    <n v="739"/>
    <n v="0"/>
    <n v="1"/>
    <m/>
    <x v="11"/>
    <m/>
    <m/>
    <m/>
    <m/>
    <x v="1"/>
    <n v="0"/>
    <m/>
    <m/>
    <m/>
    <m/>
    <m/>
    <m/>
    <x v="11"/>
    <m/>
    <m/>
    <m/>
    <m/>
    <m/>
    <m/>
    <m/>
    <m/>
    <m/>
  </r>
  <r>
    <n v="740"/>
    <n v="0"/>
    <n v="1"/>
    <m/>
    <x v="11"/>
    <m/>
    <m/>
    <m/>
    <m/>
    <x v="1"/>
    <n v="0"/>
    <m/>
    <m/>
    <m/>
    <m/>
    <m/>
    <m/>
    <x v="11"/>
    <m/>
    <m/>
    <m/>
    <m/>
    <m/>
    <m/>
    <m/>
    <m/>
    <m/>
  </r>
  <r>
    <n v="741"/>
    <n v="0"/>
    <n v="1"/>
    <m/>
    <x v="11"/>
    <m/>
    <m/>
    <m/>
    <m/>
    <x v="1"/>
    <n v="0"/>
    <m/>
    <m/>
    <m/>
    <m/>
    <m/>
    <m/>
    <x v="11"/>
    <m/>
    <m/>
    <m/>
    <m/>
    <m/>
    <m/>
    <m/>
    <m/>
    <m/>
  </r>
  <r>
    <n v="742"/>
    <n v="0"/>
    <n v="1"/>
    <m/>
    <x v="11"/>
    <m/>
    <m/>
    <m/>
    <m/>
    <x v="1"/>
    <n v="0"/>
    <m/>
    <m/>
    <m/>
    <m/>
    <m/>
    <m/>
    <x v="11"/>
    <m/>
    <m/>
    <m/>
    <m/>
    <m/>
    <m/>
    <m/>
    <m/>
    <m/>
  </r>
  <r>
    <n v="743"/>
    <n v="0"/>
    <n v="1"/>
    <m/>
    <x v="11"/>
    <m/>
    <m/>
    <m/>
    <m/>
    <x v="1"/>
    <n v="0"/>
    <m/>
    <m/>
    <m/>
    <m/>
    <m/>
    <m/>
    <x v="11"/>
    <m/>
    <m/>
    <m/>
    <m/>
    <m/>
    <m/>
    <m/>
    <m/>
    <m/>
  </r>
  <r>
    <n v="744"/>
    <n v="0"/>
    <n v="1"/>
    <m/>
    <x v="11"/>
    <m/>
    <m/>
    <m/>
    <m/>
    <x v="1"/>
    <n v="0"/>
    <m/>
    <m/>
    <m/>
    <m/>
    <m/>
    <m/>
    <x v="11"/>
    <m/>
    <m/>
    <m/>
    <m/>
    <m/>
    <m/>
    <m/>
    <m/>
    <m/>
  </r>
  <r>
    <n v="745"/>
    <n v="0"/>
    <n v="1"/>
    <m/>
    <x v="11"/>
    <m/>
    <m/>
    <m/>
    <m/>
    <x v="1"/>
    <n v="0"/>
    <m/>
    <m/>
    <m/>
    <m/>
    <m/>
    <m/>
    <x v="11"/>
    <m/>
    <m/>
    <m/>
    <m/>
    <m/>
    <m/>
    <m/>
    <m/>
    <m/>
  </r>
  <r>
    <n v="746"/>
    <n v="0"/>
    <n v="1"/>
    <m/>
    <x v="11"/>
    <m/>
    <m/>
    <m/>
    <m/>
    <x v="1"/>
    <n v="0"/>
    <m/>
    <m/>
    <m/>
    <m/>
    <m/>
    <m/>
    <x v="11"/>
    <m/>
    <m/>
    <m/>
    <m/>
    <m/>
    <m/>
    <m/>
    <m/>
    <m/>
  </r>
  <r>
    <n v="747"/>
    <n v="0"/>
    <n v="1"/>
    <m/>
    <x v="11"/>
    <m/>
    <m/>
    <m/>
    <m/>
    <x v="1"/>
    <n v="0"/>
    <m/>
    <m/>
    <m/>
    <m/>
    <m/>
    <m/>
    <x v="11"/>
    <m/>
    <m/>
    <m/>
    <m/>
    <m/>
    <m/>
    <m/>
    <m/>
    <m/>
  </r>
  <r>
    <n v="748"/>
    <n v="0"/>
    <n v="1"/>
    <m/>
    <x v="11"/>
    <m/>
    <m/>
    <m/>
    <m/>
    <x v="1"/>
    <n v="0"/>
    <m/>
    <m/>
    <m/>
    <m/>
    <m/>
    <m/>
    <x v="11"/>
    <m/>
    <m/>
    <m/>
    <m/>
    <m/>
    <m/>
    <m/>
    <m/>
    <m/>
  </r>
  <r>
    <n v="749"/>
    <n v="0"/>
    <n v="1"/>
    <m/>
    <x v="11"/>
    <m/>
    <m/>
    <m/>
    <m/>
    <x v="1"/>
    <n v="0"/>
    <m/>
    <m/>
    <m/>
    <m/>
    <m/>
    <m/>
    <x v="11"/>
    <m/>
    <m/>
    <m/>
    <m/>
    <m/>
    <m/>
    <m/>
    <m/>
    <m/>
  </r>
  <r>
    <n v="750"/>
    <n v="0"/>
    <n v="1"/>
    <m/>
    <x v="11"/>
    <m/>
    <m/>
    <m/>
    <m/>
    <x v="1"/>
    <n v="0"/>
    <m/>
    <m/>
    <m/>
    <m/>
    <m/>
    <m/>
    <x v="11"/>
    <m/>
    <m/>
    <m/>
    <m/>
    <m/>
    <m/>
    <m/>
    <m/>
    <m/>
  </r>
  <r>
    <n v="751"/>
    <n v="0"/>
    <n v="1"/>
    <m/>
    <x v="11"/>
    <m/>
    <m/>
    <m/>
    <m/>
    <x v="1"/>
    <n v="0"/>
    <m/>
    <m/>
    <m/>
    <m/>
    <m/>
    <m/>
    <x v="11"/>
    <m/>
    <m/>
    <m/>
    <m/>
    <m/>
    <m/>
    <m/>
    <m/>
    <m/>
  </r>
  <r>
    <n v="752"/>
    <n v="0"/>
    <n v="1"/>
    <m/>
    <x v="11"/>
    <m/>
    <m/>
    <m/>
    <m/>
    <x v="1"/>
    <n v="0"/>
    <m/>
    <m/>
    <m/>
    <m/>
    <m/>
    <m/>
    <x v="11"/>
    <m/>
    <m/>
    <m/>
    <m/>
    <m/>
    <m/>
    <m/>
    <m/>
    <m/>
  </r>
  <r>
    <n v="753"/>
    <n v="0"/>
    <n v="1"/>
    <m/>
    <x v="11"/>
    <m/>
    <m/>
    <m/>
    <m/>
    <x v="1"/>
    <n v="0"/>
    <m/>
    <m/>
    <m/>
    <m/>
    <m/>
    <m/>
    <x v="11"/>
    <m/>
    <m/>
    <m/>
    <m/>
    <m/>
    <m/>
    <m/>
    <m/>
    <m/>
  </r>
  <r>
    <n v="754"/>
    <n v="0"/>
    <n v="1"/>
    <m/>
    <x v="11"/>
    <m/>
    <m/>
    <m/>
    <m/>
    <x v="1"/>
    <n v="0"/>
    <m/>
    <m/>
    <m/>
    <m/>
    <m/>
    <m/>
    <x v="11"/>
    <m/>
    <m/>
    <m/>
    <m/>
    <m/>
    <m/>
    <m/>
    <m/>
    <m/>
  </r>
  <r>
    <n v="755"/>
    <n v="0"/>
    <n v="1"/>
    <m/>
    <x v="11"/>
    <m/>
    <m/>
    <m/>
    <m/>
    <x v="1"/>
    <n v="0"/>
    <m/>
    <m/>
    <m/>
    <m/>
    <m/>
    <m/>
    <x v="11"/>
    <m/>
    <m/>
    <m/>
    <m/>
    <m/>
    <m/>
    <m/>
    <m/>
    <m/>
  </r>
  <r>
    <n v="756"/>
    <n v="0"/>
    <n v="1"/>
    <m/>
    <x v="11"/>
    <m/>
    <m/>
    <m/>
    <m/>
    <x v="1"/>
    <n v="0"/>
    <m/>
    <m/>
    <m/>
    <m/>
    <m/>
    <m/>
    <x v="11"/>
    <m/>
    <m/>
    <m/>
    <m/>
    <m/>
    <m/>
    <m/>
    <m/>
    <m/>
  </r>
  <r>
    <n v="757"/>
    <n v="0"/>
    <n v="1"/>
    <m/>
    <x v="11"/>
    <m/>
    <m/>
    <m/>
    <m/>
    <x v="1"/>
    <n v="0"/>
    <m/>
    <m/>
    <m/>
    <m/>
    <m/>
    <m/>
    <x v="11"/>
    <m/>
    <m/>
    <m/>
    <m/>
    <m/>
    <m/>
    <m/>
    <m/>
    <m/>
  </r>
  <r>
    <n v="758"/>
    <n v="0"/>
    <n v="1"/>
    <m/>
    <x v="11"/>
    <m/>
    <m/>
    <m/>
    <m/>
    <x v="1"/>
    <n v="0"/>
    <m/>
    <m/>
    <m/>
    <m/>
    <m/>
    <m/>
    <x v="11"/>
    <m/>
    <m/>
    <m/>
    <m/>
    <m/>
    <m/>
    <m/>
    <m/>
    <m/>
  </r>
  <r>
    <n v="759"/>
    <n v="0"/>
    <n v="1"/>
    <m/>
    <x v="11"/>
    <m/>
    <m/>
    <m/>
    <m/>
    <x v="1"/>
    <n v="0"/>
    <m/>
    <m/>
    <m/>
    <m/>
    <m/>
    <m/>
    <x v="11"/>
    <m/>
    <m/>
    <m/>
    <m/>
    <m/>
    <m/>
    <m/>
    <m/>
    <m/>
  </r>
  <r>
    <n v="760"/>
    <n v="0"/>
    <n v="1"/>
    <m/>
    <x v="11"/>
    <m/>
    <m/>
    <m/>
    <m/>
    <x v="1"/>
    <n v="0"/>
    <m/>
    <m/>
    <m/>
    <m/>
    <m/>
    <m/>
    <x v="11"/>
    <m/>
    <m/>
    <m/>
    <m/>
    <m/>
    <m/>
    <m/>
    <m/>
    <m/>
  </r>
  <r>
    <n v="761"/>
    <n v="0"/>
    <n v="1"/>
    <m/>
    <x v="11"/>
    <m/>
    <m/>
    <m/>
    <m/>
    <x v="1"/>
    <n v="0"/>
    <m/>
    <m/>
    <m/>
    <m/>
    <m/>
    <m/>
    <x v="11"/>
    <m/>
    <m/>
    <m/>
    <m/>
    <m/>
    <m/>
    <m/>
    <m/>
    <m/>
  </r>
  <r>
    <n v="762"/>
    <n v="0"/>
    <n v="1"/>
    <m/>
    <x v="11"/>
    <m/>
    <m/>
    <m/>
    <m/>
    <x v="1"/>
    <n v="0"/>
    <m/>
    <m/>
    <m/>
    <m/>
    <m/>
    <m/>
    <x v="11"/>
    <m/>
    <m/>
    <m/>
    <m/>
    <m/>
    <m/>
    <m/>
    <m/>
    <m/>
  </r>
  <r>
    <n v="763"/>
    <n v="0"/>
    <n v="1"/>
    <m/>
    <x v="11"/>
    <m/>
    <m/>
    <m/>
    <m/>
    <x v="1"/>
    <n v="0"/>
    <m/>
    <m/>
    <m/>
    <m/>
    <m/>
    <m/>
    <x v="11"/>
    <m/>
    <m/>
    <m/>
    <m/>
    <m/>
    <m/>
    <m/>
    <m/>
    <m/>
  </r>
  <r>
    <n v="764"/>
    <n v="0"/>
    <n v="1"/>
    <m/>
    <x v="11"/>
    <m/>
    <m/>
    <m/>
    <m/>
    <x v="1"/>
    <n v="0"/>
    <m/>
    <m/>
    <m/>
    <m/>
    <m/>
    <m/>
    <x v="11"/>
    <m/>
    <m/>
    <m/>
    <m/>
    <m/>
    <m/>
    <m/>
    <m/>
    <m/>
  </r>
  <r>
    <n v="765"/>
    <n v="0"/>
    <n v="1"/>
    <m/>
    <x v="11"/>
    <m/>
    <m/>
    <m/>
    <m/>
    <x v="1"/>
    <n v="0"/>
    <m/>
    <m/>
    <m/>
    <m/>
    <m/>
    <m/>
    <x v="11"/>
    <m/>
    <m/>
    <m/>
    <m/>
    <m/>
    <m/>
    <m/>
    <m/>
    <m/>
  </r>
  <r>
    <n v="766"/>
    <n v="0"/>
    <n v="1"/>
    <m/>
    <x v="11"/>
    <m/>
    <m/>
    <m/>
    <m/>
    <x v="1"/>
    <n v="0"/>
    <m/>
    <m/>
    <m/>
    <m/>
    <m/>
    <m/>
    <x v="11"/>
    <m/>
    <m/>
    <m/>
    <m/>
    <m/>
    <m/>
    <m/>
    <m/>
    <m/>
  </r>
  <r>
    <n v="767"/>
    <n v="0"/>
    <n v="1"/>
    <m/>
    <x v="11"/>
    <m/>
    <m/>
    <m/>
    <m/>
    <x v="1"/>
    <n v="0"/>
    <m/>
    <m/>
    <m/>
    <m/>
    <m/>
    <m/>
    <x v="11"/>
    <m/>
    <m/>
    <m/>
    <m/>
    <m/>
    <m/>
    <m/>
    <m/>
    <m/>
  </r>
  <r>
    <n v="768"/>
    <n v="0"/>
    <n v="1"/>
    <m/>
    <x v="11"/>
    <m/>
    <m/>
    <m/>
    <m/>
    <x v="1"/>
    <n v="0"/>
    <m/>
    <m/>
    <m/>
    <m/>
    <m/>
    <m/>
    <x v="11"/>
    <m/>
    <m/>
    <m/>
    <m/>
    <m/>
    <m/>
    <m/>
    <m/>
    <m/>
  </r>
  <r>
    <n v="769"/>
    <n v="0"/>
    <n v="1"/>
    <m/>
    <x v="11"/>
    <m/>
    <m/>
    <m/>
    <m/>
    <x v="1"/>
    <n v="0"/>
    <m/>
    <m/>
    <m/>
    <m/>
    <m/>
    <m/>
    <x v="11"/>
    <m/>
    <m/>
    <m/>
    <m/>
    <m/>
    <m/>
    <m/>
    <m/>
    <m/>
  </r>
  <r>
    <n v="770"/>
    <n v="0"/>
    <n v="1"/>
    <m/>
    <x v="11"/>
    <m/>
    <m/>
    <m/>
    <m/>
    <x v="1"/>
    <n v="0"/>
    <m/>
    <m/>
    <m/>
    <m/>
    <m/>
    <m/>
    <x v="11"/>
    <m/>
    <m/>
    <m/>
    <m/>
    <m/>
    <m/>
    <m/>
    <m/>
    <m/>
  </r>
  <r>
    <n v="771"/>
    <n v="0"/>
    <n v="1"/>
    <m/>
    <x v="11"/>
    <m/>
    <m/>
    <m/>
    <m/>
    <x v="1"/>
    <n v="0"/>
    <m/>
    <m/>
    <m/>
    <m/>
    <m/>
    <m/>
    <x v="11"/>
    <m/>
    <m/>
    <m/>
    <m/>
    <m/>
    <m/>
    <m/>
    <m/>
    <m/>
  </r>
  <r>
    <n v="772"/>
    <n v="0"/>
    <n v="1"/>
    <m/>
    <x v="11"/>
    <m/>
    <m/>
    <m/>
    <m/>
    <x v="1"/>
    <n v="0"/>
    <m/>
    <m/>
    <m/>
    <m/>
    <m/>
    <m/>
    <x v="11"/>
    <m/>
    <m/>
    <m/>
    <m/>
    <m/>
    <m/>
    <m/>
    <m/>
    <m/>
  </r>
  <r>
    <n v="773"/>
    <n v="0"/>
    <n v="1"/>
    <m/>
    <x v="11"/>
    <m/>
    <m/>
    <m/>
    <m/>
    <x v="1"/>
    <n v="0"/>
    <m/>
    <m/>
    <m/>
    <m/>
    <m/>
    <m/>
    <x v="11"/>
    <m/>
    <m/>
    <m/>
    <m/>
    <m/>
    <m/>
    <m/>
    <m/>
    <m/>
  </r>
  <r>
    <n v="774"/>
    <n v="0"/>
    <n v="1"/>
    <m/>
    <x v="11"/>
    <m/>
    <m/>
    <m/>
    <m/>
    <x v="1"/>
    <n v="0"/>
    <m/>
    <m/>
    <m/>
    <m/>
    <m/>
    <m/>
    <x v="11"/>
    <m/>
    <m/>
    <m/>
    <m/>
    <m/>
    <m/>
    <m/>
    <m/>
    <m/>
  </r>
  <r>
    <n v="775"/>
    <n v="0"/>
    <n v="1"/>
    <m/>
    <x v="11"/>
    <m/>
    <m/>
    <m/>
    <m/>
    <x v="1"/>
    <n v="0"/>
    <m/>
    <m/>
    <m/>
    <m/>
    <m/>
    <m/>
    <x v="11"/>
    <m/>
    <m/>
    <m/>
    <m/>
    <m/>
    <m/>
    <m/>
    <m/>
    <m/>
  </r>
  <r>
    <n v="776"/>
    <n v="0"/>
    <n v="1"/>
    <m/>
    <x v="11"/>
    <m/>
    <m/>
    <m/>
    <m/>
    <x v="1"/>
    <n v="0"/>
    <m/>
    <m/>
    <m/>
    <m/>
    <m/>
    <m/>
    <x v="11"/>
    <m/>
    <m/>
    <m/>
    <m/>
    <m/>
    <m/>
    <m/>
    <m/>
    <m/>
  </r>
  <r>
    <n v="777"/>
    <n v="0"/>
    <n v="1"/>
    <m/>
    <x v="11"/>
    <m/>
    <m/>
    <m/>
    <m/>
    <x v="1"/>
    <n v="0"/>
    <m/>
    <m/>
    <m/>
    <m/>
    <m/>
    <m/>
    <x v="11"/>
    <m/>
    <m/>
    <m/>
    <m/>
    <m/>
    <m/>
    <m/>
    <m/>
    <m/>
  </r>
  <r>
    <n v="778"/>
    <n v="0"/>
    <n v="1"/>
    <m/>
    <x v="11"/>
    <m/>
    <m/>
    <m/>
    <m/>
    <x v="1"/>
    <n v="0"/>
    <m/>
    <m/>
    <m/>
    <m/>
    <m/>
    <m/>
    <x v="11"/>
    <m/>
    <m/>
    <m/>
    <m/>
    <m/>
    <m/>
    <m/>
    <m/>
    <m/>
  </r>
  <r>
    <n v="779"/>
    <n v="0"/>
    <n v="1"/>
    <m/>
    <x v="11"/>
    <m/>
    <m/>
    <m/>
    <m/>
    <x v="1"/>
    <n v="0"/>
    <m/>
    <m/>
    <m/>
    <m/>
    <m/>
    <m/>
    <x v="11"/>
    <m/>
    <m/>
    <m/>
    <m/>
    <m/>
    <m/>
    <m/>
    <m/>
    <m/>
  </r>
  <r>
    <n v="780"/>
    <n v="0"/>
    <n v="1"/>
    <m/>
    <x v="11"/>
    <m/>
    <m/>
    <m/>
    <m/>
    <x v="1"/>
    <n v="0"/>
    <m/>
    <m/>
    <m/>
    <m/>
    <m/>
    <m/>
    <x v="11"/>
    <m/>
    <m/>
    <m/>
    <m/>
    <m/>
    <m/>
    <m/>
    <m/>
    <m/>
  </r>
  <r>
    <n v="781"/>
    <n v="0"/>
    <n v="1"/>
    <m/>
    <x v="11"/>
    <m/>
    <m/>
    <m/>
    <m/>
    <x v="1"/>
    <n v="0"/>
    <m/>
    <m/>
    <m/>
    <m/>
    <m/>
    <m/>
    <x v="11"/>
    <m/>
    <m/>
    <m/>
    <m/>
    <m/>
    <m/>
    <m/>
    <m/>
    <m/>
  </r>
  <r>
    <n v="782"/>
    <n v="0"/>
    <n v="1"/>
    <m/>
    <x v="11"/>
    <m/>
    <m/>
    <m/>
    <m/>
    <x v="1"/>
    <n v="0"/>
    <m/>
    <m/>
    <m/>
    <m/>
    <m/>
    <m/>
    <x v="11"/>
    <m/>
    <m/>
    <m/>
    <m/>
    <m/>
    <m/>
    <m/>
    <m/>
    <m/>
  </r>
  <r>
    <n v="783"/>
    <n v="0"/>
    <n v="1"/>
    <m/>
    <x v="11"/>
    <m/>
    <m/>
    <m/>
    <m/>
    <x v="1"/>
    <n v="0"/>
    <m/>
    <m/>
    <m/>
    <m/>
    <m/>
    <m/>
    <x v="11"/>
    <m/>
    <m/>
    <m/>
    <m/>
    <m/>
    <m/>
    <m/>
    <m/>
    <m/>
  </r>
  <r>
    <n v="784"/>
    <n v="0"/>
    <n v="1"/>
    <m/>
    <x v="11"/>
    <m/>
    <m/>
    <m/>
    <m/>
    <x v="1"/>
    <n v="0"/>
    <m/>
    <m/>
    <m/>
    <m/>
    <m/>
    <m/>
    <x v="11"/>
    <m/>
    <m/>
    <m/>
    <m/>
    <m/>
    <m/>
    <m/>
    <m/>
    <m/>
  </r>
  <r>
    <n v="785"/>
    <n v="0"/>
    <n v="1"/>
    <m/>
    <x v="11"/>
    <m/>
    <m/>
    <m/>
    <m/>
    <x v="1"/>
    <n v="0"/>
    <m/>
    <m/>
    <m/>
    <m/>
    <m/>
    <m/>
    <x v="11"/>
    <m/>
    <m/>
    <m/>
    <m/>
    <m/>
    <m/>
    <m/>
    <m/>
    <m/>
  </r>
  <r>
    <n v="786"/>
    <n v="0"/>
    <n v="1"/>
    <m/>
    <x v="11"/>
    <m/>
    <m/>
    <m/>
    <m/>
    <x v="1"/>
    <n v="0"/>
    <m/>
    <m/>
    <m/>
    <m/>
    <m/>
    <m/>
    <x v="11"/>
    <m/>
    <m/>
    <m/>
    <m/>
    <m/>
    <m/>
    <m/>
    <m/>
    <m/>
  </r>
  <r>
    <n v="787"/>
    <n v="0"/>
    <n v="1"/>
    <m/>
    <x v="11"/>
    <m/>
    <m/>
    <m/>
    <m/>
    <x v="1"/>
    <n v="0"/>
    <m/>
    <m/>
    <m/>
    <m/>
    <m/>
    <m/>
    <x v="11"/>
    <m/>
    <m/>
    <m/>
    <m/>
    <m/>
    <m/>
    <m/>
    <m/>
    <m/>
  </r>
  <r>
    <n v="788"/>
    <n v="0"/>
    <n v="1"/>
    <m/>
    <x v="11"/>
    <m/>
    <m/>
    <m/>
    <m/>
    <x v="1"/>
    <n v="0"/>
    <m/>
    <m/>
    <m/>
    <m/>
    <m/>
    <m/>
    <x v="11"/>
    <m/>
    <m/>
    <m/>
    <m/>
    <m/>
    <m/>
    <m/>
    <m/>
    <m/>
  </r>
  <r>
    <n v="789"/>
    <n v="0"/>
    <n v="1"/>
    <m/>
    <x v="11"/>
    <m/>
    <m/>
    <m/>
    <m/>
    <x v="1"/>
    <n v="0"/>
    <m/>
    <m/>
    <m/>
    <m/>
    <m/>
    <m/>
    <x v="11"/>
    <m/>
    <m/>
    <m/>
    <m/>
    <m/>
    <m/>
    <m/>
    <m/>
    <m/>
  </r>
  <r>
    <n v="790"/>
    <n v="0"/>
    <n v="1"/>
    <m/>
    <x v="11"/>
    <m/>
    <m/>
    <m/>
    <m/>
    <x v="1"/>
    <n v="0"/>
    <m/>
    <m/>
    <m/>
    <m/>
    <m/>
    <m/>
    <x v="11"/>
    <m/>
    <m/>
    <m/>
    <m/>
    <m/>
    <m/>
    <m/>
    <m/>
    <m/>
  </r>
  <r>
    <n v="791"/>
    <n v="0"/>
    <n v="1"/>
    <m/>
    <x v="11"/>
    <m/>
    <m/>
    <m/>
    <m/>
    <x v="1"/>
    <n v="0"/>
    <m/>
    <m/>
    <m/>
    <m/>
    <m/>
    <m/>
    <x v="11"/>
    <m/>
    <m/>
    <m/>
    <m/>
    <m/>
    <m/>
    <m/>
    <m/>
    <m/>
  </r>
  <r>
    <n v="792"/>
    <n v="0"/>
    <n v="1"/>
    <m/>
    <x v="11"/>
    <m/>
    <m/>
    <m/>
    <m/>
    <x v="1"/>
    <n v="0"/>
    <m/>
    <m/>
    <m/>
    <m/>
    <m/>
    <m/>
    <x v="11"/>
    <m/>
    <m/>
    <m/>
    <m/>
    <m/>
    <m/>
    <m/>
    <m/>
    <m/>
  </r>
  <r>
    <n v="793"/>
    <n v="0"/>
    <n v="1"/>
    <m/>
    <x v="11"/>
    <m/>
    <m/>
    <m/>
    <m/>
    <x v="1"/>
    <n v="0"/>
    <m/>
    <m/>
    <m/>
    <m/>
    <m/>
    <m/>
    <x v="11"/>
    <m/>
    <m/>
    <m/>
    <m/>
    <m/>
    <m/>
    <m/>
    <m/>
    <m/>
  </r>
  <r>
    <n v="794"/>
    <n v="0"/>
    <n v="1"/>
    <m/>
    <x v="11"/>
    <m/>
    <m/>
    <m/>
    <m/>
    <x v="1"/>
    <n v="0"/>
    <m/>
    <m/>
    <m/>
    <m/>
    <m/>
    <m/>
    <x v="11"/>
    <m/>
    <m/>
    <m/>
    <m/>
    <m/>
    <m/>
    <m/>
    <m/>
    <m/>
  </r>
  <r>
    <n v="795"/>
    <n v="0"/>
    <n v="1"/>
    <m/>
    <x v="11"/>
    <m/>
    <m/>
    <m/>
    <m/>
    <x v="1"/>
    <n v="0"/>
    <m/>
    <m/>
    <m/>
    <m/>
    <m/>
    <m/>
    <x v="11"/>
    <m/>
    <m/>
    <m/>
    <m/>
    <m/>
    <m/>
    <m/>
    <m/>
    <m/>
  </r>
  <r>
    <n v="796"/>
    <n v="0"/>
    <n v="1"/>
    <m/>
    <x v="11"/>
    <m/>
    <m/>
    <m/>
    <m/>
    <x v="1"/>
    <n v="0"/>
    <m/>
    <m/>
    <m/>
    <m/>
    <m/>
    <m/>
    <x v="11"/>
    <m/>
    <m/>
    <m/>
    <m/>
    <m/>
    <m/>
    <m/>
    <m/>
    <m/>
  </r>
  <r>
    <n v="797"/>
    <n v="0"/>
    <n v="1"/>
    <m/>
    <x v="11"/>
    <m/>
    <m/>
    <m/>
    <m/>
    <x v="1"/>
    <n v="0"/>
    <m/>
    <m/>
    <m/>
    <m/>
    <m/>
    <m/>
    <x v="11"/>
    <m/>
    <m/>
    <m/>
    <m/>
    <m/>
    <m/>
    <m/>
    <m/>
    <m/>
  </r>
  <r>
    <n v="798"/>
    <n v="0"/>
    <n v="1"/>
    <m/>
    <x v="11"/>
    <m/>
    <m/>
    <m/>
    <m/>
    <x v="1"/>
    <n v="0"/>
    <m/>
    <m/>
    <m/>
    <m/>
    <m/>
    <m/>
    <x v="11"/>
    <m/>
    <m/>
    <m/>
    <m/>
    <m/>
    <m/>
    <m/>
    <m/>
    <m/>
  </r>
  <r>
    <n v="799"/>
    <n v="0"/>
    <n v="1"/>
    <m/>
    <x v="11"/>
    <m/>
    <m/>
    <m/>
    <m/>
    <x v="1"/>
    <n v="0"/>
    <m/>
    <m/>
    <m/>
    <m/>
    <m/>
    <m/>
    <x v="11"/>
    <m/>
    <m/>
    <m/>
    <m/>
    <m/>
    <m/>
    <m/>
    <m/>
    <m/>
  </r>
  <r>
    <n v="800"/>
    <n v="0"/>
    <n v="1"/>
    <m/>
    <x v="11"/>
    <m/>
    <m/>
    <m/>
    <m/>
    <x v="1"/>
    <n v="0"/>
    <m/>
    <m/>
    <m/>
    <m/>
    <m/>
    <m/>
    <x v="11"/>
    <m/>
    <m/>
    <m/>
    <m/>
    <m/>
    <m/>
    <m/>
    <m/>
    <m/>
  </r>
  <r>
    <n v="801"/>
    <n v="0"/>
    <n v="1"/>
    <m/>
    <x v="11"/>
    <m/>
    <m/>
    <m/>
    <m/>
    <x v="1"/>
    <n v="0"/>
    <m/>
    <m/>
    <m/>
    <m/>
    <m/>
    <m/>
    <x v="11"/>
    <m/>
    <m/>
    <m/>
    <m/>
    <m/>
    <m/>
    <m/>
    <m/>
    <m/>
  </r>
  <r>
    <n v="802"/>
    <n v="0"/>
    <n v="1"/>
    <m/>
    <x v="11"/>
    <m/>
    <m/>
    <m/>
    <m/>
    <x v="1"/>
    <n v="0"/>
    <m/>
    <m/>
    <m/>
    <m/>
    <m/>
    <m/>
    <x v="11"/>
    <m/>
    <m/>
    <m/>
    <m/>
    <m/>
    <m/>
    <m/>
    <m/>
    <m/>
  </r>
  <r>
    <n v="803"/>
    <n v="0"/>
    <n v="1"/>
    <m/>
    <x v="11"/>
    <m/>
    <m/>
    <m/>
    <m/>
    <x v="1"/>
    <n v="0"/>
    <m/>
    <m/>
    <m/>
    <m/>
    <m/>
    <m/>
    <x v="11"/>
    <m/>
    <m/>
    <m/>
    <m/>
    <m/>
    <m/>
    <m/>
    <m/>
    <m/>
  </r>
  <r>
    <n v="804"/>
    <n v="0"/>
    <n v="1"/>
    <m/>
    <x v="11"/>
    <m/>
    <m/>
    <m/>
    <m/>
    <x v="1"/>
    <n v="0"/>
    <m/>
    <m/>
    <m/>
    <m/>
    <m/>
    <m/>
    <x v="11"/>
    <m/>
    <m/>
    <m/>
    <m/>
    <m/>
    <m/>
    <m/>
    <m/>
    <m/>
  </r>
  <r>
    <n v="805"/>
    <n v="0"/>
    <n v="1"/>
    <m/>
    <x v="11"/>
    <m/>
    <m/>
    <m/>
    <m/>
    <x v="1"/>
    <n v="0"/>
    <m/>
    <m/>
    <m/>
    <m/>
    <m/>
    <m/>
    <x v="11"/>
    <m/>
    <m/>
    <m/>
    <m/>
    <m/>
    <m/>
    <m/>
    <m/>
    <m/>
  </r>
  <r>
    <n v="806"/>
    <n v="0"/>
    <n v="1"/>
    <m/>
    <x v="11"/>
    <m/>
    <m/>
    <m/>
    <m/>
    <x v="1"/>
    <n v="0"/>
    <m/>
    <m/>
    <m/>
    <m/>
    <m/>
    <m/>
    <x v="11"/>
    <m/>
    <m/>
    <m/>
    <m/>
    <m/>
    <m/>
    <m/>
    <m/>
    <m/>
  </r>
  <r>
    <n v="807"/>
    <n v="0"/>
    <n v="1"/>
    <m/>
    <x v="11"/>
    <m/>
    <m/>
    <m/>
    <m/>
    <x v="1"/>
    <n v="0"/>
    <m/>
    <m/>
    <m/>
    <m/>
    <m/>
    <m/>
    <x v="11"/>
    <m/>
    <m/>
    <m/>
    <m/>
    <m/>
    <m/>
    <m/>
    <m/>
    <m/>
  </r>
  <r>
    <n v="808"/>
    <n v="0"/>
    <n v="1"/>
    <m/>
    <x v="11"/>
    <m/>
    <m/>
    <m/>
    <m/>
    <x v="1"/>
    <n v="0"/>
    <m/>
    <m/>
    <m/>
    <m/>
    <m/>
    <m/>
    <x v="11"/>
    <m/>
    <m/>
    <m/>
    <m/>
    <m/>
    <m/>
    <m/>
    <m/>
    <m/>
  </r>
  <r>
    <n v="809"/>
    <n v="0"/>
    <n v="1"/>
    <m/>
    <x v="11"/>
    <m/>
    <m/>
    <m/>
    <m/>
    <x v="1"/>
    <n v="0"/>
    <m/>
    <m/>
    <m/>
    <m/>
    <m/>
    <m/>
    <x v="11"/>
    <m/>
    <m/>
    <m/>
    <m/>
    <m/>
    <m/>
    <m/>
    <m/>
    <m/>
  </r>
  <r>
    <n v="810"/>
    <n v="0"/>
    <n v="1"/>
    <m/>
    <x v="11"/>
    <m/>
    <m/>
    <m/>
    <m/>
    <x v="1"/>
    <n v="0"/>
    <m/>
    <m/>
    <m/>
    <m/>
    <m/>
    <m/>
    <x v="11"/>
    <m/>
    <m/>
    <m/>
    <m/>
    <m/>
    <m/>
    <m/>
    <m/>
    <m/>
  </r>
  <r>
    <n v="811"/>
    <n v="0"/>
    <n v="1"/>
    <m/>
    <x v="11"/>
    <m/>
    <m/>
    <m/>
    <m/>
    <x v="1"/>
    <n v="0"/>
    <m/>
    <m/>
    <m/>
    <m/>
    <m/>
    <m/>
    <x v="11"/>
    <m/>
    <m/>
    <m/>
    <m/>
    <m/>
    <m/>
    <m/>
    <m/>
    <m/>
  </r>
  <r>
    <n v="812"/>
    <n v="0"/>
    <n v="1"/>
    <m/>
    <x v="11"/>
    <m/>
    <m/>
    <m/>
    <m/>
    <x v="1"/>
    <n v="0"/>
    <m/>
    <m/>
    <m/>
    <m/>
    <m/>
    <m/>
    <x v="11"/>
    <m/>
    <m/>
    <m/>
    <m/>
    <m/>
    <m/>
    <m/>
    <m/>
    <m/>
  </r>
  <r>
    <n v="813"/>
    <n v="0"/>
    <n v="1"/>
    <m/>
    <x v="11"/>
    <m/>
    <m/>
    <m/>
    <m/>
    <x v="1"/>
    <n v="0"/>
    <m/>
    <m/>
    <m/>
    <m/>
    <m/>
    <m/>
    <x v="11"/>
    <m/>
    <m/>
    <m/>
    <m/>
    <m/>
    <m/>
    <m/>
    <m/>
    <m/>
  </r>
  <r>
    <n v="814"/>
    <n v="0"/>
    <n v="1"/>
    <m/>
    <x v="11"/>
    <m/>
    <m/>
    <m/>
    <m/>
    <x v="1"/>
    <n v="0"/>
    <m/>
    <m/>
    <m/>
    <m/>
    <m/>
    <m/>
    <x v="11"/>
    <m/>
    <m/>
    <m/>
    <m/>
    <m/>
    <m/>
    <m/>
    <m/>
    <m/>
  </r>
  <r>
    <n v="815"/>
    <n v="0"/>
    <n v="1"/>
    <m/>
    <x v="11"/>
    <m/>
    <m/>
    <m/>
    <m/>
    <x v="1"/>
    <n v="0"/>
    <m/>
    <m/>
    <m/>
    <m/>
    <m/>
    <m/>
    <x v="11"/>
    <m/>
    <m/>
    <m/>
    <m/>
    <m/>
    <m/>
    <m/>
    <m/>
    <m/>
  </r>
  <r>
    <n v="816"/>
    <n v="0"/>
    <n v="1"/>
    <m/>
    <x v="11"/>
    <m/>
    <m/>
    <m/>
    <m/>
    <x v="1"/>
    <n v="0"/>
    <m/>
    <m/>
    <m/>
    <m/>
    <m/>
    <m/>
    <x v="11"/>
    <m/>
    <m/>
    <m/>
    <m/>
    <m/>
    <m/>
    <m/>
    <m/>
    <m/>
  </r>
  <r>
    <n v="817"/>
    <n v="0"/>
    <n v="1"/>
    <m/>
    <x v="11"/>
    <m/>
    <m/>
    <m/>
    <m/>
    <x v="1"/>
    <n v="0"/>
    <m/>
    <m/>
    <m/>
    <m/>
    <m/>
    <m/>
    <x v="11"/>
    <m/>
    <m/>
    <m/>
    <m/>
    <m/>
    <m/>
    <m/>
    <m/>
    <m/>
  </r>
  <r>
    <n v="818"/>
    <n v="0"/>
    <n v="1"/>
    <m/>
    <x v="11"/>
    <m/>
    <m/>
    <m/>
    <m/>
    <x v="1"/>
    <n v="0"/>
    <m/>
    <m/>
    <m/>
    <m/>
    <m/>
    <m/>
    <x v="11"/>
    <m/>
    <m/>
    <m/>
    <m/>
    <m/>
    <m/>
    <m/>
    <m/>
    <m/>
  </r>
  <r>
    <n v="819"/>
    <n v="0"/>
    <n v="1"/>
    <m/>
    <x v="11"/>
    <m/>
    <m/>
    <m/>
    <m/>
    <x v="1"/>
    <n v="0"/>
    <m/>
    <m/>
    <m/>
    <m/>
    <m/>
    <m/>
    <x v="11"/>
    <m/>
    <m/>
    <m/>
    <m/>
    <m/>
    <m/>
    <m/>
    <m/>
    <m/>
  </r>
  <r>
    <n v="820"/>
    <n v="0"/>
    <n v="1"/>
    <m/>
    <x v="11"/>
    <m/>
    <m/>
    <m/>
    <m/>
    <x v="1"/>
    <n v="0"/>
    <m/>
    <m/>
    <m/>
    <m/>
    <m/>
    <m/>
    <x v="11"/>
    <m/>
    <m/>
    <m/>
    <m/>
    <m/>
    <m/>
    <m/>
    <m/>
    <m/>
  </r>
  <r>
    <n v="821"/>
    <n v="0"/>
    <n v="1"/>
    <m/>
    <x v="11"/>
    <m/>
    <m/>
    <m/>
    <m/>
    <x v="1"/>
    <n v="0"/>
    <m/>
    <m/>
    <m/>
    <m/>
    <m/>
    <m/>
    <x v="11"/>
    <m/>
    <m/>
    <m/>
    <m/>
    <m/>
    <m/>
    <m/>
    <m/>
    <m/>
  </r>
  <r>
    <n v="822"/>
    <n v="0"/>
    <n v="1"/>
    <m/>
    <x v="11"/>
    <m/>
    <m/>
    <m/>
    <m/>
    <x v="1"/>
    <n v="0"/>
    <m/>
    <m/>
    <m/>
    <m/>
    <m/>
    <m/>
    <x v="11"/>
    <m/>
    <m/>
    <m/>
    <m/>
    <m/>
    <m/>
    <m/>
    <m/>
    <m/>
  </r>
  <r>
    <n v="823"/>
    <n v="0"/>
    <n v="1"/>
    <m/>
    <x v="11"/>
    <m/>
    <m/>
    <m/>
    <m/>
    <x v="1"/>
    <n v="0"/>
    <m/>
    <m/>
    <m/>
    <m/>
    <m/>
    <m/>
    <x v="11"/>
    <m/>
    <m/>
    <m/>
    <m/>
    <m/>
    <m/>
    <m/>
    <m/>
    <m/>
  </r>
  <r>
    <n v="824"/>
    <n v="0"/>
    <n v="1"/>
    <m/>
    <x v="11"/>
    <m/>
    <m/>
    <m/>
    <m/>
    <x v="1"/>
    <n v="0"/>
    <m/>
    <m/>
    <m/>
    <m/>
    <m/>
    <m/>
    <x v="11"/>
    <m/>
    <m/>
    <m/>
    <m/>
    <m/>
    <m/>
    <m/>
    <m/>
    <m/>
  </r>
  <r>
    <n v="825"/>
    <n v="0"/>
    <n v="1"/>
    <m/>
    <x v="11"/>
    <m/>
    <m/>
    <m/>
    <m/>
    <x v="1"/>
    <n v="0"/>
    <m/>
    <m/>
    <m/>
    <m/>
    <m/>
    <m/>
    <x v="11"/>
    <m/>
    <m/>
    <m/>
    <m/>
    <m/>
    <m/>
    <m/>
    <m/>
    <m/>
  </r>
  <r>
    <n v="826"/>
    <n v="0"/>
    <n v="1"/>
    <m/>
    <x v="11"/>
    <m/>
    <m/>
    <m/>
    <m/>
    <x v="1"/>
    <n v="0"/>
    <m/>
    <m/>
    <m/>
    <m/>
    <m/>
    <m/>
    <x v="11"/>
    <m/>
    <m/>
    <m/>
    <m/>
    <m/>
    <m/>
    <m/>
    <m/>
    <m/>
  </r>
  <r>
    <n v="827"/>
    <n v="0"/>
    <n v="1"/>
    <m/>
    <x v="11"/>
    <m/>
    <m/>
    <m/>
    <m/>
    <x v="1"/>
    <n v="0"/>
    <m/>
    <m/>
    <m/>
    <m/>
    <m/>
    <m/>
    <x v="11"/>
    <m/>
    <m/>
    <m/>
    <m/>
    <m/>
    <m/>
    <m/>
    <m/>
    <m/>
  </r>
  <r>
    <n v="828"/>
    <n v="0"/>
    <n v="1"/>
    <m/>
    <x v="11"/>
    <m/>
    <m/>
    <m/>
    <m/>
    <x v="1"/>
    <n v="0"/>
    <m/>
    <m/>
    <m/>
    <m/>
    <m/>
    <m/>
    <x v="11"/>
    <m/>
    <m/>
    <m/>
    <m/>
    <m/>
    <m/>
    <m/>
    <m/>
    <m/>
  </r>
  <r>
    <n v="829"/>
    <n v="0"/>
    <n v="1"/>
    <m/>
    <x v="11"/>
    <m/>
    <m/>
    <m/>
    <m/>
    <x v="1"/>
    <n v="0"/>
    <m/>
    <m/>
    <m/>
    <m/>
    <m/>
    <m/>
    <x v="11"/>
    <m/>
    <m/>
    <m/>
    <m/>
    <m/>
    <m/>
    <m/>
    <m/>
    <m/>
  </r>
  <r>
    <n v="830"/>
    <n v="0"/>
    <n v="1"/>
    <m/>
    <x v="11"/>
    <m/>
    <m/>
    <m/>
    <m/>
    <x v="1"/>
    <n v="0"/>
    <m/>
    <m/>
    <m/>
    <m/>
    <m/>
    <m/>
    <x v="11"/>
    <m/>
    <m/>
    <m/>
    <m/>
    <m/>
    <m/>
    <m/>
    <m/>
    <m/>
  </r>
  <r>
    <n v="831"/>
    <n v="0"/>
    <n v="1"/>
    <m/>
    <x v="11"/>
    <m/>
    <m/>
    <m/>
    <m/>
    <x v="1"/>
    <n v="0"/>
    <m/>
    <m/>
    <m/>
    <m/>
    <m/>
    <m/>
    <x v="11"/>
    <m/>
    <m/>
    <m/>
    <m/>
    <m/>
    <m/>
    <m/>
    <m/>
    <m/>
  </r>
  <r>
    <n v="832"/>
    <n v="0"/>
    <n v="1"/>
    <m/>
    <x v="11"/>
    <m/>
    <m/>
    <m/>
    <m/>
    <x v="1"/>
    <n v="0"/>
    <m/>
    <m/>
    <m/>
    <m/>
    <m/>
    <m/>
    <x v="11"/>
    <m/>
    <m/>
    <m/>
    <m/>
    <m/>
    <m/>
    <m/>
    <m/>
    <m/>
  </r>
  <r>
    <n v="833"/>
    <n v="0"/>
    <n v="1"/>
    <m/>
    <x v="11"/>
    <m/>
    <m/>
    <m/>
    <m/>
    <x v="1"/>
    <n v="0"/>
    <m/>
    <m/>
    <m/>
    <m/>
    <m/>
    <m/>
    <x v="11"/>
    <m/>
    <m/>
    <m/>
    <m/>
    <m/>
    <m/>
    <m/>
    <m/>
    <m/>
  </r>
  <r>
    <n v="834"/>
    <n v="0"/>
    <n v="1"/>
    <m/>
    <x v="11"/>
    <m/>
    <m/>
    <m/>
    <m/>
    <x v="1"/>
    <n v="0"/>
    <m/>
    <m/>
    <m/>
    <m/>
    <m/>
    <m/>
    <x v="11"/>
    <m/>
    <m/>
    <m/>
    <m/>
    <m/>
    <m/>
    <m/>
    <m/>
    <m/>
  </r>
  <r>
    <n v="835"/>
    <n v="0"/>
    <n v="1"/>
    <m/>
    <x v="11"/>
    <m/>
    <m/>
    <m/>
    <m/>
    <x v="1"/>
    <n v="0"/>
    <m/>
    <m/>
    <m/>
    <m/>
    <m/>
    <m/>
    <x v="11"/>
    <m/>
    <m/>
    <m/>
    <m/>
    <m/>
    <m/>
    <m/>
    <m/>
    <m/>
  </r>
  <r>
    <n v="836"/>
    <n v="0"/>
    <n v="1"/>
    <m/>
    <x v="11"/>
    <m/>
    <m/>
    <m/>
    <m/>
    <x v="1"/>
    <n v="0"/>
    <m/>
    <m/>
    <m/>
    <m/>
    <m/>
    <m/>
    <x v="11"/>
    <m/>
    <m/>
    <m/>
    <m/>
    <m/>
    <m/>
    <m/>
    <m/>
    <m/>
  </r>
  <r>
    <n v="837"/>
    <n v="0"/>
    <n v="1"/>
    <m/>
    <x v="11"/>
    <m/>
    <m/>
    <m/>
    <m/>
    <x v="1"/>
    <n v="0"/>
    <m/>
    <m/>
    <m/>
    <m/>
    <m/>
    <m/>
    <x v="11"/>
    <m/>
    <m/>
    <m/>
    <m/>
    <m/>
    <m/>
    <m/>
    <m/>
    <m/>
  </r>
  <r>
    <n v="838"/>
    <n v="0"/>
    <n v="1"/>
    <m/>
    <x v="11"/>
    <m/>
    <m/>
    <m/>
    <m/>
    <x v="1"/>
    <n v="0"/>
    <m/>
    <m/>
    <m/>
    <m/>
    <m/>
    <m/>
    <x v="11"/>
    <m/>
    <m/>
    <m/>
    <m/>
    <m/>
    <m/>
    <m/>
    <m/>
    <m/>
  </r>
  <r>
    <n v="839"/>
    <n v="0"/>
    <n v="1"/>
    <m/>
    <x v="11"/>
    <m/>
    <m/>
    <m/>
    <m/>
    <x v="1"/>
    <n v="0"/>
    <m/>
    <m/>
    <m/>
    <m/>
    <m/>
    <m/>
    <x v="11"/>
    <m/>
    <m/>
    <m/>
    <m/>
    <m/>
    <m/>
    <m/>
    <m/>
    <m/>
  </r>
  <r>
    <n v="840"/>
    <n v="0"/>
    <n v="1"/>
    <m/>
    <x v="11"/>
    <m/>
    <m/>
    <m/>
    <m/>
    <x v="1"/>
    <n v="0"/>
    <m/>
    <m/>
    <m/>
    <m/>
    <m/>
    <m/>
    <x v="11"/>
    <m/>
    <m/>
    <m/>
    <m/>
    <m/>
    <m/>
    <m/>
    <m/>
    <m/>
  </r>
  <r>
    <n v="841"/>
    <n v="0"/>
    <n v="1"/>
    <m/>
    <x v="11"/>
    <m/>
    <m/>
    <m/>
    <m/>
    <x v="1"/>
    <n v="0"/>
    <m/>
    <m/>
    <m/>
    <m/>
    <m/>
    <m/>
    <x v="11"/>
    <m/>
    <m/>
    <m/>
    <m/>
    <m/>
    <m/>
    <m/>
    <m/>
    <m/>
  </r>
  <r>
    <n v="842"/>
    <n v="0"/>
    <n v="1"/>
    <m/>
    <x v="11"/>
    <m/>
    <m/>
    <m/>
    <m/>
    <x v="1"/>
    <n v="0"/>
    <m/>
    <m/>
    <m/>
    <m/>
    <m/>
    <m/>
    <x v="11"/>
    <m/>
    <m/>
    <m/>
    <m/>
    <m/>
    <m/>
    <m/>
    <m/>
    <m/>
  </r>
  <r>
    <n v="843"/>
    <n v="0"/>
    <n v="1"/>
    <m/>
    <x v="11"/>
    <m/>
    <m/>
    <m/>
    <m/>
    <x v="1"/>
    <n v="0"/>
    <m/>
    <m/>
    <m/>
    <m/>
    <m/>
    <m/>
    <x v="11"/>
    <m/>
    <m/>
    <m/>
    <m/>
    <m/>
    <m/>
    <m/>
    <m/>
    <m/>
  </r>
  <r>
    <n v="844"/>
    <n v="0"/>
    <n v="1"/>
    <m/>
    <x v="11"/>
    <m/>
    <m/>
    <m/>
    <m/>
    <x v="1"/>
    <n v="0"/>
    <m/>
    <m/>
    <m/>
    <m/>
    <m/>
    <m/>
    <x v="11"/>
    <m/>
    <m/>
    <m/>
    <m/>
    <m/>
    <m/>
    <m/>
    <m/>
    <m/>
  </r>
  <r>
    <n v="845"/>
    <n v="0"/>
    <n v="1"/>
    <m/>
    <x v="11"/>
    <m/>
    <m/>
    <m/>
    <m/>
    <x v="1"/>
    <n v="0"/>
    <m/>
    <m/>
    <m/>
    <m/>
    <m/>
    <m/>
    <x v="11"/>
    <m/>
    <m/>
    <m/>
    <m/>
    <m/>
    <m/>
    <m/>
    <m/>
    <m/>
  </r>
  <r>
    <n v="846"/>
    <n v="0"/>
    <n v="1"/>
    <m/>
    <x v="11"/>
    <m/>
    <m/>
    <m/>
    <m/>
    <x v="1"/>
    <n v="0"/>
    <m/>
    <m/>
    <m/>
    <m/>
    <m/>
    <m/>
    <x v="11"/>
    <m/>
    <m/>
    <m/>
    <m/>
    <m/>
    <m/>
    <m/>
    <m/>
    <m/>
  </r>
  <r>
    <n v="847"/>
    <n v="0"/>
    <n v="1"/>
    <m/>
    <x v="11"/>
    <m/>
    <m/>
    <m/>
    <m/>
    <x v="1"/>
    <n v="0"/>
    <m/>
    <m/>
    <m/>
    <m/>
    <m/>
    <m/>
    <x v="11"/>
    <m/>
    <m/>
    <m/>
    <m/>
    <m/>
    <m/>
    <m/>
    <m/>
    <m/>
  </r>
  <r>
    <n v="848"/>
    <n v="0"/>
    <n v="1"/>
    <m/>
    <x v="11"/>
    <m/>
    <m/>
    <m/>
    <m/>
    <x v="1"/>
    <n v="0"/>
    <m/>
    <m/>
    <m/>
    <m/>
    <m/>
    <m/>
    <x v="11"/>
    <m/>
    <m/>
    <m/>
    <m/>
    <m/>
    <m/>
    <m/>
    <m/>
    <m/>
  </r>
  <r>
    <n v="849"/>
    <n v="0"/>
    <n v="1"/>
    <m/>
    <x v="11"/>
    <m/>
    <m/>
    <m/>
    <m/>
    <x v="1"/>
    <n v="0"/>
    <m/>
    <m/>
    <m/>
    <m/>
    <m/>
    <m/>
    <x v="11"/>
    <m/>
    <m/>
    <m/>
    <m/>
    <m/>
    <m/>
    <m/>
    <m/>
    <m/>
  </r>
  <r>
    <n v="850"/>
    <n v="0"/>
    <n v="1"/>
    <m/>
    <x v="11"/>
    <m/>
    <m/>
    <m/>
    <m/>
    <x v="1"/>
    <n v="0"/>
    <m/>
    <m/>
    <m/>
    <m/>
    <m/>
    <m/>
    <x v="11"/>
    <m/>
    <m/>
    <m/>
    <m/>
    <m/>
    <m/>
    <m/>
    <m/>
    <m/>
  </r>
  <r>
    <n v="851"/>
    <n v="0"/>
    <n v="1"/>
    <m/>
    <x v="11"/>
    <m/>
    <m/>
    <m/>
    <m/>
    <x v="1"/>
    <n v="0"/>
    <m/>
    <m/>
    <m/>
    <m/>
    <m/>
    <m/>
    <x v="11"/>
    <m/>
    <m/>
    <m/>
    <m/>
    <m/>
    <m/>
    <m/>
    <m/>
    <m/>
  </r>
  <r>
    <n v="852"/>
    <n v="0"/>
    <n v="1"/>
    <m/>
    <x v="11"/>
    <m/>
    <m/>
    <m/>
    <m/>
    <x v="1"/>
    <n v="0"/>
    <m/>
    <m/>
    <m/>
    <m/>
    <m/>
    <m/>
    <x v="11"/>
    <m/>
    <m/>
    <m/>
    <m/>
    <m/>
    <m/>
    <m/>
    <m/>
    <m/>
  </r>
  <r>
    <n v="853"/>
    <n v="0"/>
    <n v="1"/>
    <m/>
    <x v="11"/>
    <m/>
    <m/>
    <m/>
    <m/>
    <x v="1"/>
    <n v="0"/>
    <m/>
    <m/>
    <m/>
    <m/>
    <m/>
    <m/>
    <x v="11"/>
    <m/>
    <m/>
    <m/>
    <m/>
    <m/>
    <m/>
    <m/>
    <m/>
    <m/>
  </r>
  <r>
    <n v="854"/>
    <n v="0"/>
    <n v="1"/>
    <m/>
    <x v="11"/>
    <m/>
    <m/>
    <m/>
    <m/>
    <x v="1"/>
    <n v="0"/>
    <m/>
    <m/>
    <m/>
    <m/>
    <m/>
    <m/>
    <x v="11"/>
    <m/>
    <m/>
    <m/>
    <m/>
    <m/>
    <m/>
    <m/>
    <m/>
    <m/>
  </r>
  <r>
    <n v="855"/>
    <n v="0"/>
    <n v="1"/>
    <m/>
    <x v="11"/>
    <m/>
    <m/>
    <m/>
    <m/>
    <x v="1"/>
    <n v="0"/>
    <m/>
    <m/>
    <m/>
    <m/>
    <m/>
    <m/>
    <x v="11"/>
    <m/>
    <m/>
    <m/>
    <m/>
    <m/>
    <m/>
    <m/>
    <m/>
    <m/>
  </r>
  <r>
    <n v="856"/>
    <n v="0"/>
    <n v="1"/>
    <m/>
    <x v="11"/>
    <m/>
    <m/>
    <m/>
    <m/>
    <x v="1"/>
    <n v="0"/>
    <m/>
    <m/>
    <m/>
    <m/>
    <m/>
    <m/>
    <x v="11"/>
    <m/>
    <m/>
    <m/>
    <m/>
    <m/>
    <m/>
    <m/>
    <m/>
    <m/>
  </r>
  <r>
    <n v="857"/>
    <n v="0"/>
    <n v="1"/>
    <m/>
    <x v="11"/>
    <m/>
    <m/>
    <m/>
    <m/>
    <x v="1"/>
    <n v="0"/>
    <m/>
    <m/>
    <m/>
    <m/>
    <m/>
    <m/>
    <x v="11"/>
    <m/>
    <m/>
    <m/>
    <m/>
    <m/>
    <m/>
    <m/>
    <m/>
    <m/>
  </r>
  <r>
    <n v="858"/>
    <n v="0"/>
    <n v="1"/>
    <m/>
    <x v="11"/>
    <m/>
    <m/>
    <m/>
    <m/>
    <x v="1"/>
    <n v="0"/>
    <m/>
    <m/>
    <m/>
    <m/>
    <m/>
    <m/>
    <x v="11"/>
    <m/>
    <m/>
    <m/>
    <m/>
    <m/>
    <m/>
    <m/>
    <m/>
    <m/>
  </r>
  <r>
    <n v="859"/>
    <n v="0"/>
    <n v="1"/>
    <m/>
    <x v="11"/>
    <m/>
    <m/>
    <m/>
    <m/>
    <x v="1"/>
    <n v="0"/>
    <m/>
    <m/>
    <m/>
    <m/>
    <m/>
    <m/>
    <x v="11"/>
    <m/>
    <m/>
    <m/>
    <m/>
    <m/>
    <m/>
    <m/>
    <m/>
    <m/>
  </r>
  <r>
    <n v="860"/>
    <n v="0"/>
    <n v="1"/>
    <m/>
    <x v="11"/>
    <m/>
    <m/>
    <m/>
    <m/>
    <x v="1"/>
    <n v="0"/>
    <m/>
    <m/>
    <m/>
    <m/>
    <m/>
    <m/>
    <x v="11"/>
    <m/>
    <m/>
    <m/>
    <m/>
    <m/>
    <m/>
    <m/>
    <m/>
    <m/>
  </r>
  <r>
    <n v="861"/>
    <n v="0"/>
    <n v="1"/>
    <m/>
    <x v="11"/>
    <m/>
    <m/>
    <m/>
    <m/>
    <x v="1"/>
    <n v="0"/>
    <m/>
    <m/>
    <m/>
    <m/>
    <m/>
    <m/>
    <x v="11"/>
    <m/>
    <m/>
    <m/>
    <m/>
    <m/>
    <m/>
    <m/>
    <m/>
    <m/>
  </r>
  <r>
    <n v="862"/>
    <n v="0"/>
    <n v="1"/>
    <m/>
    <x v="11"/>
    <m/>
    <m/>
    <m/>
    <m/>
    <x v="1"/>
    <n v="0"/>
    <m/>
    <m/>
    <m/>
    <m/>
    <m/>
    <m/>
    <x v="11"/>
    <m/>
    <m/>
    <m/>
    <m/>
    <m/>
    <m/>
    <m/>
    <m/>
    <m/>
  </r>
  <r>
    <n v="863"/>
    <n v="0"/>
    <n v="1"/>
    <m/>
    <x v="11"/>
    <m/>
    <m/>
    <m/>
    <m/>
    <x v="1"/>
    <n v="0"/>
    <m/>
    <m/>
    <m/>
    <m/>
    <m/>
    <m/>
    <x v="11"/>
    <m/>
    <m/>
    <m/>
    <m/>
    <m/>
    <m/>
    <m/>
    <m/>
    <m/>
  </r>
  <r>
    <n v="864"/>
    <n v="0"/>
    <n v="1"/>
    <m/>
    <x v="11"/>
    <m/>
    <m/>
    <m/>
    <m/>
    <x v="1"/>
    <n v="0"/>
    <m/>
    <m/>
    <m/>
    <m/>
    <m/>
    <m/>
    <x v="11"/>
    <m/>
    <m/>
    <m/>
    <m/>
    <m/>
    <m/>
    <m/>
    <m/>
    <m/>
  </r>
  <r>
    <n v="865"/>
    <n v="0"/>
    <n v="1"/>
    <m/>
    <x v="11"/>
    <m/>
    <m/>
    <m/>
    <m/>
    <x v="1"/>
    <n v="0"/>
    <m/>
    <m/>
    <m/>
    <m/>
    <m/>
    <m/>
    <x v="11"/>
    <m/>
    <m/>
    <m/>
    <m/>
    <m/>
    <m/>
    <m/>
    <m/>
    <m/>
  </r>
  <r>
    <n v="866"/>
    <n v="0"/>
    <n v="1"/>
    <m/>
    <x v="11"/>
    <m/>
    <m/>
    <m/>
    <m/>
    <x v="1"/>
    <n v="0"/>
    <m/>
    <m/>
    <m/>
    <m/>
    <m/>
    <m/>
    <x v="11"/>
    <m/>
    <m/>
    <m/>
    <m/>
    <m/>
    <m/>
    <m/>
    <m/>
    <m/>
  </r>
  <r>
    <n v="867"/>
    <n v="0"/>
    <n v="1"/>
    <m/>
    <x v="11"/>
    <m/>
    <m/>
    <m/>
    <m/>
    <x v="1"/>
    <n v="0"/>
    <m/>
    <m/>
    <m/>
    <m/>
    <m/>
    <m/>
    <x v="11"/>
    <m/>
    <m/>
    <m/>
    <m/>
    <m/>
    <m/>
    <m/>
    <m/>
    <m/>
  </r>
  <r>
    <n v="868"/>
    <n v="0"/>
    <n v="1"/>
    <m/>
    <x v="11"/>
    <m/>
    <m/>
    <m/>
    <m/>
    <x v="1"/>
    <n v="0"/>
    <m/>
    <m/>
    <m/>
    <m/>
    <m/>
    <m/>
    <x v="11"/>
    <m/>
    <m/>
    <m/>
    <m/>
    <m/>
    <m/>
    <m/>
    <m/>
    <m/>
  </r>
  <r>
    <n v="869"/>
    <n v="0"/>
    <n v="1"/>
    <m/>
    <x v="11"/>
    <m/>
    <m/>
    <m/>
    <m/>
    <x v="1"/>
    <n v="0"/>
    <m/>
    <m/>
    <m/>
    <m/>
    <m/>
    <m/>
    <x v="11"/>
    <m/>
    <m/>
    <m/>
    <m/>
    <m/>
    <m/>
    <m/>
    <m/>
    <m/>
  </r>
  <r>
    <n v="870"/>
    <n v="0"/>
    <n v="1"/>
    <m/>
    <x v="11"/>
    <m/>
    <m/>
    <m/>
    <m/>
    <x v="1"/>
    <n v="0"/>
    <m/>
    <m/>
    <m/>
    <m/>
    <m/>
    <m/>
    <x v="11"/>
    <m/>
    <m/>
    <m/>
    <m/>
    <m/>
    <m/>
    <m/>
    <m/>
    <m/>
  </r>
  <r>
    <n v="871"/>
    <n v="0"/>
    <n v="1"/>
    <m/>
    <x v="11"/>
    <m/>
    <m/>
    <m/>
    <m/>
    <x v="1"/>
    <n v="0"/>
    <m/>
    <m/>
    <m/>
    <m/>
    <m/>
    <m/>
    <x v="11"/>
    <m/>
    <m/>
    <m/>
    <m/>
    <m/>
    <m/>
    <m/>
    <m/>
    <m/>
  </r>
  <r>
    <n v="872"/>
    <n v="0"/>
    <n v="1"/>
    <m/>
    <x v="11"/>
    <m/>
    <m/>
    <m/>
    <m/>
    <x v="1"/>
    <n v="0"/>
    <m/>
    <m/>
    <m/>
    <m/>
    <m/>
    <m/>
    <x v="11"/>
    <m/>
    <m/>
    <m/>
    <m/>
    <m/>
    <m/>
    <m/>
    <m/>
    <m/>
  </r>
  <r>
    <n v="873"/>
    <n v="0"/>
    <n v="1"/>
    <m/>
    <x v="11"/>
    <m/>
    <m/>
    <m/>
    <m/>
    <x v="1"/>
    <n v="0"/>
    <m/>
    <m/>
    <m/>
    <m/>
    <m/>
    <m/>
    <x v="11"/>
    <m/>
    <m/>
    <m/>
    <m/>
    <m/>
    <m/>
    <m/>
    <m/>
    <m/>
  </r>
  <r>
    <n v="874"/>
    <n v="0"/>
    <n v="1"/>
    <m/>
    <x v="11"/>
    <m/>
    <m/>
    <m/>
    <m/>
    <x v="1"/>
    <n v="0"/>
    <m/>
    <m/>
    <m/>
    <m/>
    <m/>
    <m/>
    <x v="11"/>
    <m/>
    <m/>
    <m/>
    <m/>
    <m/>
    <m/>
    <m/>
    <m/>
    <m/>
  </r>
  <r>
    <n v="875"/>
    <n v="0"/>
    <n v="1"/>
    <m/>
    <x v="11"/>
    <m/>
    <m/>
    <m/>
    <m/>
    <x v="1"/>
    <n v="0"/>
    <m/>
    <m/>
    <m/>
    <m/>
    <m/>
    <m/>
    <x v="11"/>
    <m/>
    <m/>
    <m/>
    <m/>
    <m/>
    <m/>
    <m/>
    <m/>
    <m/>
  </r>
  <r>
    <n v="876"/>
    <n v="0"/>
    <n v="1"/>
    <m/>
    <x v="11"/>
    <m/>
    <m/>
    <m/>
    <m/>
    <x v="1"/>
    <n v="0"/>
    <m/>
    <m/>
    <m/>
    <m/>
    <m/>
    <m/>
    <x v="11"/>
    <m/>
    <m/>
    <m/>
    <m/>
    <m/>
    <m/>
    <m/>
    <m/>
    <m/>
  </r>
  <r>
    <n v="877"/>
    <n v="0"/>
    <n v="1"/>
    <m/>
    <x v="11"/>
    <m/>
    <m/>
    <m/>
    <m/>
    <x v="1"/>
    <n v="0"/>
    <m/>
    <m/>
    <m/>
    <m/>
    <m/>
    <m/>
    <x v="11"/>
    <m/>
    <m/>
    <m/>
    <m/>
    <m/>
    <m/>
    <m/>
    <m/>
    <m/>
  </r>
  <r>
    <n v="878"/>
    <n v="0"/>
    <n v="1"/>
    <m/>
    <x v="11"/>
    <m/>
    <m/>
    <m/>
    <m/>
    <x v="1"/>
    <n v="0"/>
    <m/>
    <m/>
    <m/>
    <m/>
    <m/>
    <m/>
    <x v="11"/>
    <m/>
    <m/>
    <m/>
    <m/>
    <m/>
    <m/>
    <m/>
    <m/>
    <m/>
  </r>
  <r>
    <n v="879"/>
    <n v="0"/>
    <n v="1"/>
    <m/>
    <x v="11"/>
    <m/>
    <m/>
    <m/>
    <m/>
    <x v="1"/>
    <n v="0"/>
    <m/>
    <m/>
    <m/>
    <m/>
    <m/>
    <m/>
    <x v="11"/>
    <m/>
    <m/>
    <m/>
    <m/>
    <m/>
    <m/>
    <m/>
    <m/>
    <m/>
  </r>
  <r>
    <n v="880"/>
    <n v="0"/>
    <n v="1"/>
    <m/>
    <x v="11"/>
    <m/>
    <m/>
    <m/>
    <m/>
    <x v="1"/>
    <n v="0"/>
    <m/>
    <m/>
    <m/>
    <m/>
    <m/>
    <m/>
    <x v="11"/>
    <m/>
    <m/>
    <m/>
    <m/>
    <m/>
    <m/>
    <m/>
    <m/>
    <m/>
  </r>
  <r>
    <n v="881"/>
    <n v="0"/>
    <n v="1"/>
    <m/>
    <x v="11"/>
    <m/>
    <m/>
    <m/>
    <m/>
    <x v="1"/>
    <n v="0"/>
    <m/>
    <m/>
    <m/>
    <m/>
    <m/>
    <m/>
    <x v="11"/>
    <m/>
    <m/>
    <m/>
    <m/>
    <m/>
    <m/>
    <m/>
    <m/>
    <m/>
  </r>
  <r>
    <n v="882"/>
    <n v="0"/>
    <n v="1"/>
    <m/>
    <x v="11"/>
    <m/>
    <m/>
    <m/>
    <m/>
    <x v="1"/>
    <n v="0"/>
    <m/>
    <m/>
    <m/>
    <m/>
    <m/>
    <m/>
    <x v="11"/>
    <m/>
    <m/>
    <m/>
    <m/>
    <m/>
    <m/>
    <m/>
    <m/>
    <m/>
  </r>
  <r>
    <n v="883"/>
    <n v="0"/>
    <n v="1"/>
    <m/>
    <x v="11"/>
    <m/>
    <m/>
    <m/>
    <m/>
    <x v="1"/>
    <n v="0"/>
    <m/>
    <m/>
    <m/>
    <m/>
    <m/>
    <m/>
    <x v="11"/>
    <m/>
    <m/>
    <m/>
    <m/>
    <m/>
    <m/>
    <m/>
    <m/>
    <m/>
  </r>
  <r>
    <n v="884"/>
    <n v="0"/>
    <n v="1"/>
    <m/>
    <x v="11"/>
    <m/>
    <m/>
    <m/>
    <m/>
    <x v="1"/>
    <n v="0"/>
    <m/>
    <m/>
    <m/>
    <m/>
    <m/>
    <m/>
    <x v="11"/>
    <m/>
    <m/>
    <m/>
    <m/>
    <m/>
    <m/>
    <m/>
    <m/>
    <m/>
  </r>
  <r>
    <n v="885"/>
    <n v="0"/>
    <n v="1"/>
    <m/>
    <x v="11"/>
    <m/>
    <m/>
    <m/>
    <m/>
    <x v="1"/>
    <n v="0"/>
    <m/>
    <m/>
    <m/>
    <m/>
    <m/>
    <m/>
    <x v="11"/>
    <m/>
    <m/>
    <m/>
    <m/>
    <m/>
    <m/>
    <m/>
    <m/>
    <m/>
  </r>
  <r>
    <n v="886"/>
    <n v="0"/>
    <n v="1"/>
    <m/>
    <x v="11"/>
    <m/>
    <m/>
    <m/>
    <m/>
    <x v="1"/>
    <n v="0"/>
    <m/>
    <m/>
    <m/>
    <m/>
    <m/>
    <m/>
    <x v="11"/>
    <m/>
    <m/>
    <m/>
    <m/>
    <m/>
    <m/>
    <m/>
    <m/>
    <m/>
  </r>
  <r>
    <n v="887"/>
    <n v="0"/>
    <n v="1"/>
    <m/>
    <x v="11"/>
    <m/>
    <m/>
    <m/>
    <m/>
    <x v="1"/>
    <n v="0"/>
    <m/>
    <m/>
    <m/>
    <m/>
    <m/>
    <m/>
    <x v="11"/>
    <m/>
    <m/>
    <m/>
    <m/>
    <m/>
    <m/>
    <m/>
    <m/>
    <m/>
  </r>
  <r>
    <n v="888"/>
    <n v="0"/>
    <n v="1"/>
    <m/>
    <x v="11"/>
    <m/>
    <m/>
    <m/>
    <m/>
    <x v="1"/>
    <n v="0"/>
    <m/>
    <m/>
    <m/>
    <m/>
    <m/>
    <m/>
    <x v="11"/>
    <m/>
    <m/>
    <m/>
    <m/>
    <m/>
    <m/>
    <m/>
    <m/>
    <m/>
  </r>
  <r>
    <n v="889"/>
    <n v="0"/>
    <n v="1"/>
    <m/>
    <x v="11"/>
    <m/>
    <m/>
    <m/>
    <m/>
    <x v="1"/>
    <n v="0"/>
    <m/>
    <m/>
    <m/>
    <m/>
    <m/>
    <m/>
    <x v="11"/>
    <m/>
    <m/>
    <m/>
    <m/>
    <m/>
    <m/>
    <m/>
    <m/>
    <m/>
  </r>
  <r>
    <n v="890"/>
    <n v="0"/>
    <n v="1"/>
    <m/>
    <x v="11"/>
    <m/>
    <m/>
    <m/>
    <m/>
    <x v="1"/>
    <n v="0"/>
    <m/>
    <m/>
    <m/>
    <m/>
    <m/>
    <m/>
    <x v="11"/>
    <m/>
    <m/>
    <m/>
    <m/>
    <m/>
    <m/>
    <m/>
    <m/>
    <m/>
  </r>
  <r>
    <n v="891"/>
    <n v="0"/>
    <n v="1"/>
    <m/>
    <x v="11"/>
    <m/>
    <m/>
    <m/>
    <m/>
    <x v="1"/>
    <n v="0"/>
    <m/>
    <m/>
    <m/>
    <m/>
    <m/>
    <m/>
    <x v="11"/>
    <m/>
    <m/>
    <m/>
    <m/>
    <m/>
    <m/>
    <m/>
    <m/>
    <m/>
  </r>
  <r>
    <n v="892"/>
    <n v="0"/>
    <n v="1"/>
    <m/>
    <x v="11"/>
    <m/>
    <m/>
    <m/>
    <m/>
    <x v="1"/>
    <n v="0"/>
    <m/>
    <m/>
    <m/>
    <m/>
    <m/>
    <m/>
    <x v="11"/>
    <m/>
    <m/>
    <m/>
    <m/>
    <m/>
    <m/>
    <m/>
    <m/>
    <m/>
  </r>
  <r>
    <n v="893"/>
    <n v="0"/>
    <n v="1"/>
    <m/>
    <x v="11"/>
    <m/>
    <m/>
    <m/>
    <m/>
    <x v="1"/>
    <n v="0"/>
    <m/>
    <m/>
    <m/>
    <m/>
    <m/>
    <m/>
    <x v="11"/>
    <m/>
    <m/>
    <m/>
    <m/>
    <m/>
    <m/>
    <m/>
    <m/>
    <m/>
  </r>
  <r>
    <n v="894"/>
    <n v="0"/>
    <n v="1"/>
    <m/>
    <x v="11"/>
    <m/>
    <m/>
    <m/>
    <m/>
    <x v="1"/>
    <n v="0"/>
    <m/>
    <m/>
    <m/>
    <m/>
    <m/>
    <m/>
    <x v="11"/>
    <m/>
    <m/>
    <m/>
    <m/>
    <m/>
    <m/>
    <m/>
    <m/>
    <m/>
  </r>
  <r>
    <n v="895"/>
    <n v="0"/>
    <n v="1"/>
    <m/>
    <x v="11"/>
    <m/>
    <m/>
    <m/>
    <m/>
    <x v="1"/>
    <n v="0"/>
    <m/>
    <m/>
    <m/>
    <m/>
    <m/>
    <m/>
    <x v="11"/>
    <m/>
    <m/>
    <m/>
    <m/>
    <m/>
    <m/>
    <m/>
    <m/>
    <m/>
  </r>
  <r>
    <n v="896"/>
    <n v="0"/>
    <n v="1"/>
    <m/>
    <x v="11"/>
    <m/>
    <m/>
    <m/>
    <m/>
    <x v="1"/>
    <n v="0"/>
    <m/>
    <m/>
    <m/>
    <m/>
    <m/>
    <m/>
    <x v="11"/>
    <m/>
    <m/>
    <m/>
    <m/>
    <m/>
    <m/>
    <m/>
    <m/>
    <m/>
  </r>
  <r>
    <n v="897"/>
    <n v="0"/>
    <n v="1"/>
    <m/>
    <x v="11"/>
    <m/>
    <m/>
    <m/>
    <m/>
    <x v="1"/>
    <n v="0"/>
    <m/>
    <m/>
    <m/>
    <m/>
    <m/>
    <m/>
    <x v="11"/>
    <m/>
    <m/>
    <m/>
    <m/>
    <m/>
    <m/>
    <m/>
    <m/>
    <m/>
  </r>
  <r>
    <n v="898"/>
    <n v="0"/>
    <n v="1"/>
    <m/>
    <x v="11"/>
    <m/>
    <m/>
    <m/>
    <m/>
    <x v="1"/>
    <n v="0"/>
    <m/>
    <m/>
    <m/>
    <m/>
    <m/>
    <m/>
    <x v="11"/>
    <m/>
    <m/>
    <m/>
    <m/>
    <m/>
    <m/>
    <m/>
    <m/>
    <m/>
  </r>
  <r>
    <n v="899"/>
    <n v="0"/>
    <n v="1"/>
    <m/>
    <x v="11"/>
    <m/>
    <m/>
    <m/>
    <m/>
    <x v="1"/>
    <n v="0"/>
    <m/>
    <m/>
    <m/>
    <m/>
    <m/>
    <m/>
    <x v="11"/>
    <m/>
    <m/>
    <m/>
    <m/>
    <m/>
    <m/>
    <m/>
    <m/>
    <m/>
  </r>
  <r>
    <n v="900"/>
    <n v="0"/>
    <n v="1"/>
    <m/>
    <x v="11"/>
    <m/>
    <m/>
    <m/>
    <m/>
    <x v="1"/>
    <n v="0"/>
    <m/>
    <m/>
    <m/>
    <m/>
    <m/>
    <m/>
    <x v="11"/>
    <m/>
    <m/>
    <m/>
    <m/>
    <m/>
    <m/>
    <m/>
    <m/>
    <m/>
  </r>
  <r>
    <n v="901"/>
    <n v="0"/>
    <n v="1"/>
    <m/>
    <x v="11"/>
    <m/>
    <m/>
    <m/>
    <m/>
    <x v="1"/>
    <n v="0"/>
    <m/>
    <m/>
    <m/>
    <m/>
    <m/>
    <m/>
    <x v="11"/>
    <m/>
    <m/>
    <m/>
    <m/>
    <m/>
    <m/>
    <m/>
    <m/>
    <m/>
  </r>
  <r>
    <n v="902"/>
    <n v="0"/>
    <n v="1"/>
    <m/>
    <x v="11"/>
    <m/>
    <m/>
    <m/>
    <m/>
    <x v="1"/>
    <n v="0"/>
    <m/>
    <m/>
    <m/>
    <m/>
    <m/>
    <m/>
    <x v="11"/>
    <m/>
    <m/>
    <m/>
    <m/>
    <m/>
    <m/>
    <m/>
    <m/>
    <m/>
  </r>
  <r>
    <n v="903"/>
    <n v="0"/>
    <n v="1"/>
    <m/>
    <x v="11"/>
    <m/>
    <m/>
    <m/>
    <m/>
    <x v="1"/>
    <n v="0"/>
    <m/>
    <m/>
    <m/>
    <m/>
    <m/>
    <m/>
    <x v="11"/>
    <m/>
    <m/>
    <m/>
    <m/>
    <m/>
    <m/>
    <m/>
    <m/>
    <m/>
  </r>
  <r>
    <n v="904"/>
    <n v="0"/>
    <n v="1"/>
    <m/>
    <x v="11"/>
    <m/>
    <m/>
    <m/>
    <m/>
    <x v="1"/>
    <n v="0"/>
    <m/>
    <m/>
    <m/>
    <m/>
    <m/>
    <m/>
    <x v="11"/>
    <m/>
    <m/>
    <m/>
    <m/>
    <m/>
    <m/>
    <m/>
    <m/>
    <m/>
  </r>
  <r>
    <n v="905"/>
    <n v="0"/>
    <n v="1"/>
    <m/>
    <x v="11"/>
    <m/>
    <m/>
    <m/>
    <m/>
    <x v="1"/>
    <n v="0"/>
    <m/>
    <m/>
    <m/>
    <m/>
    <m/>
    <m/>
    <x v="11"/>
    <m/>
    <m/>
    <m/>
    <m/>
    <m/>
    <m/>
    <m/>
    <m/>
    <m/>
  </r>
  <r>
    <n v="906"/>
    <n v="0"/>
    <n v="1"/>
    <m/>
    <x v="11"/>
    <m/>
    <m/>
    <m/>
    <m/>
    <x v="1"/>
    <n v="0"/>
    <m/>
    <m/>
    <m/>
    <m/>
    <m/>
    <m/>
    <x v="11"/>
    <m/>
    <m/>
    <m/>
    <m/>
    <m/>
    <m/>
    <m/>
    <m/>
    <m/>
  </r>
  <r>
    <n v="907"/>
    <n v="0"/>
    <n v="1"/>
    <m/>
    <x v="11"/>
    <m/>
    <m/>
    <m/>
    <m/>
    <x v="1"/>
    <n v="0"/>
    <m/>
    <m/>
    <m/>
    <m/>
    <m/>
    <m/>
    <x v="11"/>
    <m/>
    <m/>
    <m/>
    <m/>
    <m/>
    <m/>
    <m/>
    <m/>
    <m/>
  </r>
  <r>
    <n v="908"/>
    <n v="0"/>
    <n v="1"/>
    <m/>
    <x v="11"/>
    <m/>
    <m/>
    <m/>
    <m/>
    <x v="1"/>
    <n v="0"/>
    <m/>
    <m/>
    <m/>
    <m/>
    <m/>
    <m/>
    <x v="11"/>
    <m/>
    <m/>
    <m/>
    <m/>
    <m/>
    <m/>
    <m/>
    <m/>
    <m/>
  </r>
  <r>
    <n v="909"/>
    <n v="0"/>
    <n v="1"/>
    <m/>
    <x v="11"/>
    <m/>
    <m/>
    <m/>
    <m/>
    <x v="1"/>
    <n v="0"/>
    <m/>
    <m/>
    <m/>
    <m/>
    <m/>
    <m/>
    <x v="11"/>
    <m/>
    <m/>
    <m/>
    <m/>
    <m/>
    <m/>
    <m/>
    <m/>
    <m/>
  </r>
  <r>
    <n v="910"/>
    <n v="0"/>
    <n v="1"/>
    <m/>
    <x v="11"/>
    <m/>
    <m/>
    <m/>
    <m/>
    <x v="1"/>
    <n v="0"/>
    <m/>
    <m/>
    <m/>
    <m/>
    <m/>
    <m/>
    <x v="11"/>
    <m/>
    <m/>
    <m/>
    <m/>
    <m/>
    <m/>
    <m/>
    <m/>
    <m/>
  </r>
  <r>
    <n v="911"/>
    <n v="0"/>
    <n v="1"/>
    <m/>
    <x v="11"/>
    <m/>
    <m/>
    <m/>
    <m/>
    <x v="1"/>
    <n v="0"/>
    <m/>
    <m/>
    <m/>
    <m/>
    <m/>
    <m/>
    <x v="11"/>
    <m/>
    <m/>
    <m/>
    <m/>
    <m/>
    <m/>
    <m/>
    <m/>
    <m/>
  </r>
  <r>
    <n v="912"/>
    <n v="0"/>
    <n v="1"/>
    <m/>
    <x v="11"/>
    <m/>
    <m/>
    <m/>
    <m/>
    <x v="1"/>
    <n v="0"/>
    <m/>
    <m/>
    <m/>
    <m/>
    <m/>
    <m/>
    <x v="11"/>
    <m/>
    <m/>
    <m/>
    <m/>
    <m/>
    <m/>
    <m/>
    <m/>
    <m/>
  </r>
  <r>
    <n v="913"/>
    <n v="0"/>
    <n v="1"/>
    <m/>
    <x v="11"/>
    <m/>
    <m/>
    <m/>
    <m/>
    <x v="1"/>
    <n v="0"/>
    <m/>
    <m/>
    <m/>
    <m/>
    <m/>
    <m/>
    <x v="11"/>
    <m/>
    <m/>
    <m/>
    <m/>
    <m/>
    <m/>
    <m/>
    <m/>
    <m/>
  </r>
  <r>
    <n v="914"/>
    <n v="0"/>
    <n v="1"/>
    <m/>
    <x v="11"/>
    <m/>
    <m/>
    <m/>
    <m/>
    <x v="1"/>
    <n v="0"/>
    <m/>
    <m/>
    <m/>
    <m/>
    <m/>
    <m/>
    <x v="11"/>
    <m/>
    <m/>
    <m/>
    <m/>
    <m/>
    <m/>
    <m/>
    <m/>
    <m/>
  </r>
  <r>
    <n v="915"/>
    <n v="0"/>
    <n v="1"/>
    <m/>
    <x v="11"/>
    <m/>
    <m/>
    <m/>
    <m/>
    <x v="1"/>
    <n v="0"/>
    <m/>
    <m/>
    <m/>
    <m/>
    <m/>
    <m/>
    <x v="11"/>
    <m/>
    <m/>
    <m/>
    <m/>
    <m/>
    <m/>
    <m/>
    <m/>
    <m/>
  </r>
  <r>
    <n v="916"/>
    <n v="0"/>
    <n v="1"/>
    <m/>
    <x v="11"/>
    <m/>
    <m/>
    <m/>
    <m/>
    <x v="1"/>
    <n v="0"/>
    <m/>
    <m/>
    <m/>
    <m/>
    <m/>
    <m/>
    <x v="11"/>
    <m/>
    <m/>
    <m/>
    <m/>
    <m/>
    <m/>
    <m/>
    <m/>
    <m/>
  </r>
  <r>
    <n v="917"/>
    <n v="0"/>
    <n v="1"/>
    <m/>
    <x v="11"/>
    <m/>
    <m/>
    <m/>
    <m/>
    <x v="1"/>
    <n v="0"/>
    <m/>
    <m/>
    <m/>
    <m/>
    <m/>
    <m/>
    <x v="11"/>
    <m/>
    <m/>
    <m/>
    <m/>
    <m/>
    <m/>
    <m/>
    <m/>
    <m/>
  </r>
  <r>
    <n v="918"/>
    <n v="0"/>
    <n v="1"/>
    <m/>
    <x v="11"/>
    <m/>
    <m/>
    <m/>
    <m/>
    <x v="1"/>
    <n v="0"/>
    <m/>
    <m/>
    <m/>
    <m/>
    <m/>
    <m/>
    <x v="11"/>
    <m/>
    <m/>
    <m/>
    <m/>
    <m/>
    <m/>
    <m/>
    <m/>
    <m/>
  </r>
  <r>
    <n v="919"/>
    <n v="0"/>
    <n v="1"/>
    <m/>
    <x v="11"/>
    <m/>
    <m/>
    <m/>
    <m/>
    <x v="1"/>
    <n v="0"/>
    <m/>
    <m/>
    <m/>
    <m/>
    <m/>
    <m/>
    <x v="11"/>
    <m/>
    <m/>
    <m/>
    <m/>
    <m/>
    <m/>
    <m/>
    <m/>
    <m/>
  </r>
  <r>
    <n v="920"/>
    <n v="0"/>
    <n v="1"/>
    <m/>
    <x v="11"/>
    <m/>
    <m/>
    <m/>
    <m/>
    <x v="1"/>
    <n v="0"/>
    <m/>
    <m/>
    <m/>
    <m/>
    <m/>
    <m/>
    <x v="11"/>
    <m/>
    <m/>
    <m/>
    <m/>
    <m/>
    <m/>
    <m/>
    <m/>
    <m/>
  </r>
  <r>
    <n v="921"/>
    <n v="0"/>
    <n v="1"/>
    <m/>
    <x v="11"/>
    <m/>
    <m/>
    <m/>
    <m/>
    <x v="1"/>
    <n v="0"/>
    <m/>
    <m/>
    <m/>
    <m/>
    <m/>
    <m/>
    <x v="11"/>
    <m/>
    <m/>
    <m/>
    <m/>
    <m/>
    <m/>
    <m/>
    <m/>
    <m/>
  </r>
  <r>
    <n v="922"/>
    <n v="0"/>
    <n v="1"/>
    <m/>
    <x v="11"/>
    <m/>
    <m/>
    <m/>
    <m/>
    <x v="1"/>
    <n v="0"/>
    <m/>
    <m/>
    <m/>
    <m/>
    <m/>
    <m/>
    <x v="11"/>
    <m/>
    <m/>
    <m/>
    <m/>
    <m/>
    <m/>
    <m/>
    <m/>
    <m/>
  </r>
  <r>
    <n v="923"/>
    <n v="0"/>
    <n v="1"/>
    <m/>
    <x v="11"/>
    <m/>
    <m/>
    <m/>
    <m/>
    <x v="1"/>
    <n v="0"/>
    <m/>
    <m/>
    <m/>
    <m/>
    <m/>
    <m/>
    <x v="11"/>
    <m/>
    <m/>
    <m/>
    <m/>
    <m/>
    <m/>
    <m/>
    <m/>
    <m/>
  </r>
  <r>
    <n v="924"/>
    <n v="0"/>
    <n v="1"/>
    <m/>
    <x v="11"/>
    <m/>
    <m/>
    <m/>
    <m/>
    <x v="1"/>
    <n v="0"/>
    <m/>
    <m/>
    <m/>
    <m/>
    <m/>
    <m/>
    <x v="11"/>
    <m/>
    <m/>
    <m/>
    <m/>
    <m/>
    <m/>
    <m/>
    <m/>
    <m/>
  </r>
  <r>
    <n v="925"/>
    <n v="0"/>
    <n v="1"/>
    <m/>
    <x v="11"/>
    <m/>
    <m/>
    <m/>
    <m/>
    <x v="1"/>
    <n v="0"/>
    <m/>
    <m/>
    <m/>
    <m/>
    <m/>
    <m/>
    <x v="11"/>
    <m/>
    <m/>
    <m/>
    <m/>
    <m/>
    <m/>
    <m/>
    <m/>
    <m/>
  </r>
  <r>
    <n v="926"/>
    <n v="0"/>
    <n v="1"/>
    <m/>
    <x v="11"/>
    <m/>
    <m/>
    <m/>
    <m/>
    <x v="1"/>
    <n v="0"/>
    <m/>
    <m/>
    <m/>
    <m/>
    <m/>
    <m/>
    <x v="11"/>
    <m/>
    <m/>
    <m/>
    <m/>
    <m/>
    <m/>
    <m/>
    <m/>
    <m/>
  </r>
  <r>
    <n v="927"/>
    <n v="0"/>
    <n v="1"/>
    <m/>
    <x v="11"/>
    <m/>
    <m/>
    <m/>
    <m/>
    <x v="1"/>
    <n v="0"/>
    <m/>
    <m/>
    <m/>
    <m/>
    <m/>
    <m/>
    <x v="11"/>
    <m/>
    <m/>
    <m/>
    <m/>
    <m/>
    <m/>
    <m/>
    <m/>
    <m/>
  </r>
  <r>
    <n v="928"/>
    <n v="0"/>
    <n v="1"/>
    <m/>
    <x v="11"/>
    <m/>
    <m/>
    <m/>
    <m/>
    <x v="1"/>
    <n v="0"/>
    <m/>
    <m/>
    <m/>
    <m/>
    <m/>
    <m/>
    <x v="11"/>
    <m/>
    <m/>
    <m/>
    <m/>
    <m/>
    <m/>
    <m/>
    <m/>
    <m/>
  </r>
  <r>
    <n v="929"/>
    <n v="0"/>
    <n v="1"/>
    <m/>
    <x v="11"/>
    <m/>
    <m/>
    <m/>
    <m/>
    <x v="1"/>
    <n v="0"/>
    <m/>
    <m/>
    <m/>
    <m/>
    <m/>
    <m/>
    <x v="11"/>
    <m/>
    <m/>
    <m/>
    <m/>
    <m/>
    <m/>
    <m/>
    <m/>
    <m/>
  </r>
  <r>
    <n v="930"/>
    <n v="0"/>
    <n v="1"/>
    <m/>
    <x v="11"/>
    <m/>
    <m/>
    <m/>
    <m/>
    <x v="1"/>
    <n v="0"/>
    <m/>
    <m/>
    <m/>
    <m/>
    <m/>
    <m/>
    <x v="11"/>
    <m/>
    <m/>
    <m/>
    <m/>
    <m/>
    <m/>
    <m/>
    <m/>
    <m/>
  </r>
  <r>
    <n v="931"/>
    <n v="0"/>
    <n v="1"/>
    <m/>
    <x v="11"/>
    <m/>
    <m/>
    <m/>
    <m/>
    <x v="1"/>
    <n v="0"/>
    <m/>
    <m/>
    <m/>
    <m/>
    <m/>
    <m/>
    <x v="11"/>
    <m/>
    <m/>
    <m/>
    <m/>
    <m/>
    <m/>
    <m/>
    <m/>
    <m/>
  </r>
  <r>
    <n v="932"/>
    <n v="0"/>
    <n v="1"/>
    <m/>
    <x v="11"/>
    <m/>
    <m/>
    <m/>
    <m/>
    <x v="1"/>
    <n v="0"/>
    <m/>
    <m/>
    <m/>
    <m/>
    <m/>
    <m/>
    <x v="11"/>
    <m/>
    <m/>
    <m/>
    <m/>
    <m/>
    <m/>
    <m/>
    <m/>
    <m/>
  </r>
  <r>
    <n v="933"/>
    <n v="0"/>
    <n v="1"/>
    <m/>
    <x v="11"/>
    <m/>
    <m/>
    <m/>
    <m/>
    <x v="1"/>
    <n v="0"/>
    <m/>
    <m/>
    <m/>
    <m/>
    <m/>
    <m/>
    <x v="11"/>
    <m/>
    <m/>
    <m/>
    <m/>
    <m/>
    <m/>
    <m/>
    <m/>
    <m/>
  </r>
  <r>
    <n v="934"/>
    <n v="0"/>
    <n v="1"/>
    <m/>
    <x v="11"/>
    <m/>
    <m/>
    <m/>
    <m/>
    <x v="1"/>
    <n v="0"/>
    <m/>
    <m/>
    <m/>
    <m/>
    <m/>
    <m/>
    <x v="11"/>
    <m/>
    <m/>
    <m/>
    <m/>
    <m/>
    <m/>
    <m/>
    <m/>
    <m/>
  </r>
  <r>
    <n v="935"/>
    <n v="0"/>
    <n v="1"/>
    <m/>
    <x v="11"/>
    <m/>
    <m/>
    <m/>
    <m/>
    <x v="1"/>
    <n v="0"/>
    <m/>
    <m/>
    <m/>
    <m/>
    <m/>
    <m/>
    <x v="11"/>
    <m/>
    <m/>
    <m/>
    <m/>
    <m/>
    <m/>
    <m/>
    <m/>
    <m/>
  </r>
  <r>
    <n v="936"/>
    <n v="0"/>
    <n v="1"/>
    <m/>
    <x v="11"/>
    <m/>
    <m/>
    <m/>
    <m/>
    <x v="1"/>
    <n v="0"/>
    <m/>
    <m/>
    <m/>
    <m/>
    <m/>
    <m/>
    <x v="11"/>
    <m/>
    <m/>
    <m/>
    <m/>
    <m/>
    <m/>
    <m/>
    <m/>
    <m/>
  </r>
  <r>
    <n v="937"/>
    <n v="0"/>
    <n v="1"/>
    <m/>
    <x v="11"/>
    <m/>
    <m/>
    <m/>
    <m/>
    <x v="1"/>
    <n v="0"/>
    <m/>
    <m/>
    <m/>
    <m/>
    <m/>
    <m/>
    <x v="11"/>
    <m/>
    <m/>
    <m/>
    <m/>
    <m/>
    <m/>
    <m/>
    <m/>
    <m/>
  </r>
  <r>
    <n v="938"/>
    <n v="0"/>
    <n v="1"/>
    <m/>
    <x v="11"/>
    <m/>
    <m/>
    <m/>
    <m/>
    <x v="1"/>
    <n v="0"/>
    <m/>
    <m/>
    <m/>
    <m/>
    <m/>
    <m/>
    <x v="11"/>
    <m/>
    <m/>
    <m/>
    <m/>
    <m/>
    <m/>
    <m/>
    <m/>
    <m/>
  </r>
  <r>
    <n v="939"/>
    <n v="0"/>
    <n v="1"/>
    <m/>
    <x v="11"/>
    <m/>
    <m/>
    <m/>
    <m/>
    <x v="1"/>
    <n v="0"/>
    <m/>
    <m/>
    <m/>
    <m/>
    <m/>
    <m/>
    <x v="11"/>
    <m/>
    <m/>
    <m/>
    <m/>
    <m/>
    <m/>
    <m/>
    <m/>
    <m/>
  </r>
  <r>
    <n v="940"/>
    <n v="0"/>
    <n v="1"/>
    <m/>
    <x v="11"/>
    <m/>
    <m/>
    <m/>
    <m/>
    <x v="1"/>
    <n v="0"/>
    <m/>
    <m/>
    <m/>
    <m/>
    <m/>
    <m/>
    <x v="11"/>
    <m/>
    <m/>
    <m/>
    <m/>
    <m/>
    <m/>
    <m/>
    <m/>
    <m/>
  </r>
  <r>
    <n v="941"/>
    <n v="0"/>
    <n v="1"/>
    <m/>
    <x v="11"/>
    <m/>
    <m/>
    <m/>
    <m/>
    <x v="1"/>
    <n v="0"/>
    <m/>
    <m/>
    <m/>
    <m/>
    <m/>
    <m/>
    <x v="11"/>
    <m/>
    <m/>
    <m/>
    <m/>
    <m/>
    <m/>
    <m/>
    <m/>
    <m/>
  </r>
  <r>
    <n v="942"/>
    <n v="0"/>
    <n v="1"/>
    <m/>
    <x v="11"/>
    <m/>
    <m/>
    <m/>
    <m/>
    <x v="1"/>
    <n v="0"/>
    <m/>
    <m/>
    <m/>
    <m/>
    <m/>
    <m/>
    <x v="11"/>
    <m/>
    <m/>
    <m/>
    <m/>
    <m/>
    <m/>
    <m/>
    <m/>
    <m/>
  </r>
  <r>
    <n v="943"/>
    <n v="0"/>
    <n v="1"/>
    <m/>
    <x v="11"/>
    <m/>
    <m/>
    <m/>
    <m/>
    <x v="1"/>
    <n v="0"/>
    <m/>
    <m/>
    <m/>
    <m/>
    <m/>
    <m/>
    <x v="11"/>
    <m/>
    <m/>
    <m/>
    <m/>
    <m/>
    <m/>
    <m/>
    <m/>
    <m/>
  </r>
  <r>
    <n v="944"/>
    <n v="0"/>
    <n v="1"/>
    <m/>
    <x v="11"/>
    <m/>
    <m/>
    <m/>
    <m/>
    <x v="1"/>
    <n v="0"/>
    <m/>
    <m/>
    <m/>
    <m/>
    <m/>
    <m/>
    <x v="11"/>
    <m/>
    <m/>
    <m/>
    <m/>
    <m/>
    <m/>
    <m/>
    <m/>
    <m/>
  </r>
  <r>
    <n v="945"/>
    <n v="0"/>
    <n v="1"/>
    <m/>
    <x v="11"/>
    <m/>
    <m/>
    <m/>
    <m/>
    <x v="1"/>
    <n v="0"/>
    <m/>
    <m/>
    <m/>
    <m/>
    <m/>
    <m/>
    <x v="11"/>
    <m/>
    <m/>
    <m/>
    <m/>
    <m/>
    <m/>
    <m/>
    <m/>
    <m/>
  </r>
  <r>
    <n v="946"/>
    <n v="0"/>
    <n v="1"/>
    <m/>
    <x v="11"/>
    <m/>
    <m/>
    <m/>
    <m/>
    <x v="1"/>
    <n v="0"/>
    <m/>
    <m/>
    <m/>
    <m/>
    <m/>
    <m/>
    <x v="11"/>
    <m/>
    <m/>
    <m/>
    <m/>
    <m/>
    <m/>
    <m/>
    <m/>
    <m/>
  </r>
  <r>
    <n v="947"/>
    <n v="0"/>
    <n v="1"/>
    <m/>
    <x v="11"/>
    <m/>
    <m/>
    <m/>
    <m/>
    <x v="1"/>
    <n v="0"/>
    <m/>
    <m/>
    <m/>
    <m/>
    <m/>
    <m/>
    <x v="11"/>
    <m/>
    <m/>
    <m/>
    <m/>
    <m/>
    <m/>
    <m/>
    <m/>
    <m/>
  </r>
  <r>
    <n v="948"/>
    <n v="0"/>
    <n v="1"/>
    <m/>
    <x v="11"/>
    <m/>
    <m/>
    <m/>
    <m/>
    <x v="1"/>
    <n v="0"/>
    <m/>
    <m/>
    <m/>
    <m/>
    <m/>
    <m/>
    <x v="11"/>
    <m/>
    <m/>
    <m/>
    <m/>
    <m/>
    <m/>
    <m/>
    <m/>
    <m/>
  </r>
  <r>
    <n v="949"/>
    <n v="0"/>
    <n v="1"/>
    <m/>
    <x v="11"/>
    <m/>
    <m/>
    <m/>
    <m/>
    <x v="1"/>
    <n v="0"/>
    <m/>
    <m/>
    <m/>
    <m/>
    <m/>
    <m/>
    <x v="11"/>
    <m/>
    <m/>
    <m/>
    <m/>
    <m/>
    <m/>
    <m/>
    <m/>
    <m/>
  </r>
  <r>
    <n v="950"/>
    <n v="0"/>
    <n v="1"/>
    <m/>
    <x v="11"/>
    <m/>
    <m/>
    <m/>
    <m/>
    <x v="1"/>
    <n v="0"/>
    <m/>
    <m/>
    <m/>
    <m/>
    <m/>
    <m/>
    <x v="11"/>
    <m/>
    <m/>
    <m/>
    <m/>
    <m/>
    <m/>
    <m/>
    <m/>
    <m/>
  </r>
  <r>
    <n v="951"/>
    <n v="0"/>
    <n v="1"/>
    <m/>
    <x v="11"/>
    <m/>
    <m/>
    <m/>
    <m/>
    <x v="1"/>
    <n v="0"/>
    <m/>
    <m/>
    <m/>
    <m/>
    <m/>
    <m/>
    <x v="11"/>
    <m/>
    <m/>
    <m/>
    <m/>
    <m/>
    <m/>
    <m/>
    <m/>
    <m/>
  </r>
  <r>
    <n v="952"/>
    <n v="0"/>
    <n v="1"/>
    <m/>
    <x v="11"/>
    <m/>
    <m/>
    <m/>
    <m/>
    <x v="1"/>
    <n v="0"/>
    <m/>
    <m/>
    <m/>
    <m/>
    <m/>
    <m/>
    <x v="11"/>
    <m/>
    <m/>
    <m/>
    <m/>
    <m/>
    <m/>
    <m/>
    <m/>
    <m/>
  </r>
  <r>
    <n v="953"/>
    <n v="0"/>
    <n v="1"/>
    <m/>
    <x v="11"/>
    <m/>
    <m/>
    <m/>
    <m/>
    <x v="1"/>
    <n v="0"/>
    <m/>
    <m/>
    <m/>
    <m/>
    <m/>
    <m/>
    <x v="11"/>
    <m/>
    <m/>
    <m/>
    <m/>
    <m/>
    <m/>
    <m/>
    <m/>
    <m/>
  </r>
  <r>
    <n v="954"/>
    <n v="0"/>
    <n v="1"/>
    <m/>
    <x v="11"/>
    <m/>
    <m/>
    <m/>
    <m/>
    <x v="1"/>
    <n v="0"/>
    <m/>
    <m/>
    <m/>
    <m/>
    <m/>
    <m/>
    <x v="11"/>
    <m/>
    <m/>
    <m/>
    <m/>
    <m/>
    <m/>
    <m/>
    <m/>
    <m/>
  </r>
  <r>
    <n v="955"/>
    <n v="0"/>
    <n v="1"/>
    <m/>
    <x v="11"/>
    <m/>
    <m/>
    <m/>
    <m/>
    <x v="1"/>
    <n v="0"/>
    <m/>
    <m/>
    <m/>
    <m/>
    <m/>
    <m/>
    <x v="11"/>
    <m/>
    <m/>
    <m/>
    <m/>
    <m/>
    <m/>
    <m/>
    <m/>
    <m/>
  </r>
  <r>
    <n v="956"/>
    <n v="0"/>
    <n v="1"/>
    <m/>
    <x v="11"/>
    <m/>
    <m/>
    <m/>
    <m/>
    <x v="1"/>
    <n v="0"/>
    <m/>
    <m/>
    <m/>
    <m/>
    <m/>
    <m/>
    <x v="11"/>
    <m/>
    <m/>
    <m/>
    <m/>
    <m/>
    <m/>
    <m/>
    <m/>
    <m/>
  </r>
  <r>
    <n v="957"/>
    <n v="0"/>
    <n v="1"/>
    <m/>
    <x v="11"/>
    <m/>
    <m/>
    <m/>
    <m/>
    <x v="1"/>
    <n v="0"/>
    <m/>
    <m/>
    <m/>
    <m/>
    <m/>
    <m/>
    <x v="11"/>
    <m/>
    <m/>
    <m/>
    <m/>
    <m/>
    <m/>
    <m/>
    <m/>
    <m/>
  </r>
  <r>
    <n v="958"/>
    <n v="0"/>
    <n v="1"/>
    <m/>
    <x v="11"/>
    <m/>
    <m/>
    <m/>
    <m/>
    <x v="1"/>
    <n v="0"/>
    <m/>
    <m/>
    <m/>
    <m/>
    <m/>
    <m/>
    <x v="11"/>
    <m/>
    <m/>
    <m/>
    <m/>
    <m/>
    <m/>
    <m/>
    <m/>
    <m/>
  </r>
  <r>
    <n v="959"/>
    <n v="0"/>
    <n v="1"/>
    <m/>
    <x v="11"/>
    <m/>
    <m/>
    <m/>
    <m/>
    <x v="1"/>
    <n v="0"/>
    <m/>
    <m/>
    <m/>
    <m/>
    <m/>
    <m/>
    <x v="11"/>
    <m/>
    <m/>
    <m/>
    <m/>
    <m/>
    <m/>
    <m/>
    <m/>
    <m/>
  </r>
  <r>
    <n v="960"/>
    <n v="0"/>
    <n v="1"/>
    <m/>
    <x v="11"/>
    <m/>
    <m/>
    <m/>
    <m/>
    <x v="1"/>
    <n v="0"/>
    <m/>
    <m/>
    <m/>
    <m/>
    <m/>
    <m/>
    <x v="11"/>
    <m/>
    <m/>
    <m/>
    <m/>
    <m/>
    <m/>
    <m/>
    <m/>
    <m/>
  </r>
  <r>
    <n v="961"/>
    <n v="0"/>
    <n v="1"/>
    <m/>
    <x v="11"/>
    <m/>
    <m/>
    <m/>
    <m/>
    <x v="1"/>
    <n v="0"/>
    <m/>
    <m/>
    <m/>
    <m/>
    <m/>
    <m/>
    <x v="11"/>
    <m/>
    <m/>
    <m/>
    <m/>
    <m/>
    <m/>
    <m/>
    <m/>
    <m/>
  </r>
  <r>
    <n v="962"/>
    <n v="0"/>
    <n v="1"/>
    <m/>
    <x v="11"/>
    <m/>
    <m/>
    <m/>
    <m/>
    <x v="1"/>
    <n v="0"/>
    <m/>
    <m/>
    <m/>
    <m/>
    <m/>
    <m/>
    <x v="11"/>
    <m/>
    <m/>
    <m/>
    <m/>
    <m/>
    <m/>
    <m/>
    <m/>
    <m/>
  </r>
  <r>
    <n v="963"/>
    <n v="0"/>
    <n v="1"/>
    <m/>
    <x v="11"/>
    <m/>
    <m/>
    <m/>
    <m/>
    <x v="1"/>
    <n v="0"/>
    <m/>
    <m/>
    <m/>
    <m/>
    <m/>
    <m/>
    <x v="11"/>
    <m/>
    <m/>
    <m/>
    <m/>
    <m/>
    <m/>
    <m/>
    <m/>
    <m/>
  </r>
  <r>
    <n v="964"/>
    <n v="0"/>
    <n v="1"/>
    <m/>
    <x v="11"/>
    <m/>
    <m/>
    <m/>
    <m/>
    <x v="1"/>
    <n v="0"/>
    <m/>
    <m/>
    <m/>
    <m/>
    <m/>
    <m/>
    <x v="11"/>
    <m/>
    <m/>
    <m/>
    <m/>
    <m/>
    <m/>
    <m/>
    <m/>
    <m/>
  </r>
  <r>
    <n v="965"/>
    <n v="0"/>
    <n v="1"/>
    <m/>
    <x v="11"/>
    <m/>
    <m/>
    <m/>
    <m/>
    <x v="1"/>
    <n v="0"/>
    <m/>
    <m/>
    <m/>
    <m/>
    <m/>
    <m/>
    <x v="11"/>
    <m/>
    <m/>
    <m/>
    <m/>
    <m/>
    <m/>
    <m/>
    <m/>
    <m/>
  </r>
  <r>
    <n v="966"/>
    <n v="0"/>
    <n v="1"/>
    <m/>
    <x v="11"/>
    <m/>
    <m/>
    <m/>
    <m/>
    <x v="1"/>
    <n v="0"/>
    <m/>
    <m/>
    <m/>
    <m/>
    <m/>
    <m/>
    <x v="11"/>
    <m/>
    <m/>
    <m/>
    <m/>
    <m/>
    <m/>
    <m/>
    <m/>
    <m/>
  </r>
  <r>
    <n v="967"/>
    <n v="0"/>
    <n v="1"/>
    <m/>
    <x v="11"/>
    <m/>
    <m/>
    <m/>
    <m/>
    <x v="1"/>
    <n v="0"/>
    <m/>
    <m/>
    <m/>
    <m/>
    <m/>
    <m/>
    <x v="11"/>
    <m/>
    <m/>
    <m/>
    <m/>
    <m/>
    <m/>
    <m/>
    <m/>
    <m/>
  </r>
  <r>
    <n v="968"/>
    <n v="0"/>
    <n v="1"/>
    <m/>
    <x v="11"/>
    <m/>
    <m/>
    <m/>
    <m/>
    <x v="1"/>
    <n v="0"/>
    <m/>
    <m/>
    <m/>
    <m/>
    <m/>
    <m/>
    <x v="11"/>
    <m/>
    <m/>
    <m/>
    <m/>
    <m/>
    <m/>
    <m/>
    <m/>
    <m/>
  </r>
  <r>
    <n v="969"/>
    <n v="0"/>
    <n v="1"/>
    <m/>
    <x v="11"/>
    <m/>
    <m/>
    <m/>
    <m/>
    <x v="1"/>
    <n v="0"/>
    <m/>
    <m/>
    <m/>
    <m/>
    <m/>
    <m/>
    <x v="11"/>
    <m/>
    <m/>
    <m/>
    <m/>
    <m/>
    <m/>
    <m/>
    <m/>
    <m/>
  </r>
  <r>
    <n v="970"/>
    <n v="0"/>
    <n v="1"/>
    <m/>
    <x v="11"/>
    <m/>
    <m/>
    <m/>
    <m/>
    <x v="1"/>
    <n v="0"/>
    <m/>
    <m/>
    <m/>
    <m/>
    <m/>
    <m/>
    <x v="11"/>
    <m/>
    <m/>
    <m/>
    <m/>
    <m/>
    <m/>
    <m/>
    <m/>
    <m/>
  </r>
  <r>
    <n v="971"/>
    <n v="0"/>
    <n v="1"/>
    <m/>
    <x v="11"/>
    <m/>
    <m/>
    <m/>
    <m/>
    <x v="1"/>
    <n v="0"/>
    <m/>
    <m/>
    <m/>
    <m/>
    <m/>
    <m/>
    <x v="11"/>
    <m/>
    <m/>
    <m/>
    <m/>
    <m/>
    <m/>
    <m/>
    <m/>
    <m/>
  </r>
  <r>
    <n v="972"/>
    <n v="0"/>
    <n v="1"/>
    <m/>
    <x v="11"/>
    <m/>
    <m/>
    <m/>
    <m/>
    <x v="1"/>
    <n v="0"/>
    <m/>
    <m/>
    <m/>
    <m/>
    <m/>
    <m/>
    <x v="11"/>
    <m/>
    <m/>
    <m/>
    <m/>
    <m/>
    <m/>
    <m/>
    <m/>
    <m/>
  </r>
  <r>
    <n v="973"/>
    <n v="0"/>
    <n v="1"/>
    <m/>
    <x v="11"/>
    <m/>
    <m/>
    <m/>
    <m/>
    <x v="1"/>
    <n v="0"/>
    <m/>
    <m/>
    <m/>
    <m/>
    <m/>
    <m/>
    <x v="11"/>
    <m/>
    <m/>
    <m/>
    <m/>
    <m/>
    <m/>
    <m/>
    <m/>
    <m/>
  </r>
  <r>
    <n v="974"/>
    <n v="0"/>
    <n v="1"/>
    <m/>
    <x v="11"/>
    <m/>
    <m/>
    <m/>
    <m/>
    <x v="1"/>
    <n v="0"/>
    <m/>
    <m/>
    <m/>
    <m/>
    <m/>
    <m/>
    <x v="11"/>
    <m/>
    <m/>
    <m/>
    <m/>
    <m/>
    <m/>
    <m/>
    <m/>
    <m/>
  </r>
  <r>
    <n v="975"/>
    <n v="0"/>
    <n v="1"/>
    <m/>
    <x v="11"/>
    <m/>
    <m/>
    <m/>
    <m/>
    <x v="1"/>
    <n v="0"/>
    <m/>
    <m/>
    <m/>
    <m/>
    <m/>
    <m/>
    <x v="11"/>
    <m/>
    <m/>
    <m/>
    <m/>
    <m/>
    <m/>
    <m/>
    <m/>
    <m/>
  </r>
  <r>
    <n v="976"/>
    <n v="0"/>
    <n v="1"/>
    <m/>
    <x v="11"/>
    <m/>
    <m/>
    <m/>
    <m/>
    <x v="1"/>
    <n v="0"/>
    <m/>
    <m/>
    <m/>
    <m/>
    <m/>
    <m/>
    <x v="11"/>
    <m/>
    <m/>
    <m/>
    <m/>
    <m/>
    <m/>
    <m/>
    <m/>
    <m/>
  </r>
  <r>
    <n v="977"/>
    <n v="0"/>
    <n v="1"/>
    <m/>
    <x v="11"/>
    <m/>
    <m/>
    <m/>
    <m/>
    <x v="1"/>
    <n v="0"/>
    <m/>
    <m/>
    <m/>
    <m/>
    <m/>
    <m/>
    <x v="11"/>
    <m/>
    <m/>
    <m/>
    <m/>
    <m/>
    <m/>
    <m/>
    <m/>
    <m/>
  </r>
  <r>
    <n v="978"/>
    <n v="0"/>
    <n v="1"/>
    <m/>
    <x v="11"/>
    <m/>
    <m/>
    <m/>
    <m/>
    <x v="1"/>
    <n v="0"/>
    <m/>
    <m/>
    <m/>
    <m/>
    <m/>
    <m/>
    <x v="11"/>
    <m/>
    <m/>
    <m/>
    <m/>
    <m/>
    <m/>
    <m/>
    <m/>
    <m/>
  </r>
  <r>
    <n v="979"/>
    <n v="0"/>
    <n v="1"/>
    <m/>
    <x v="11"/>
    <m/>
    <m/>
    <m/>
    <m/>
    <x v="1"/>
    <n v="0"/>
    <m/>
    <m/>
    <m/>
    <m/>
    <m/>
    <m/>
    <x v="11"/>
    <m/>
    <m/>
    <m/>
    <m/>
    <m/>
    <m/>
    <m/>
    <m/>
    <m/>
  </r>
  <r>
    <n v="980"/>
    <n v="0"/>
    <n v="1"/>
    <m/>
    <x v="11"/>
    <m/>
    <m/>
    <m/>
    <m/>
    <x v="1"/>
    <n v="0"/>
    <m/>
    <m/>
    <m/>
    <m/>
    <m/>
    <m/>
    <x v="11"/>
    <m/>
    <m/>
    <m/>
    <m/>
    <m/>
    <m/>
    <m/>
    <m/>
    <m/>
  </r>
  <r>
    <n v="981"/>
    <n v="0"/>
    <n v="1"/>
    <m/>
    <x v="11"/>
    <m/>
    <m/>
    <m/>
    <m/>
    <x v="1"/>
    <n v="0"/>
    <m/>
    <m/>
    <m/>
    <m/>
    <m/>
    <m/>
    <x v="11"/>
    <m/>
    <m/>
    <m/>
    <m/>
    <m/>
    <m/>
    <m/>
    <m/>
    <m/>
  </r>
  <r>
    <n v="982"/>
    <n v="0"/>
    <n v="1"/>
    <m/>
    <x v="11"/>
    <m/>
    <m/>
    <m/>
    <m/>
    <x v="1"/>
    <n v="0"/>
    <m/>
    <m/>
    <m/>
    <m/>
    <m/>
    <m/>
    <x v="11"/>
    <m/>
    <m/>
    <m/>
    <m/>
    <m/>
    <m/>
    <m/>
    <m/>
    <m/>
  </r>
  <r>
    <n v="983"/>
    <n v="0"/>
    <n v="1"/>
    <m/>
    <x v="11"/>
    <m/>
    <m/>
    <m/>
    <m/>
    <x v="1"/>
    <n v="0"/>
    <m/>
    <m/>
    <m/>
    <m/>
    <m/>
    <m/>
    <x v="11"/>
    <m/>
    <m/>
    <m/>
    <m/>
    <m/>
    <m/>
    <m/>
    <m/>
    <m/>
  </r>
  <r>
    <n v="984"/>
    <n v="0"/>
    <n v="1"/>
    <m/>
    <x v="11"/>
    <m/>
    <m/>
    <m/>
    <m/>
    <x v="1"/>
    <n v="0"/>
    <m/>
    <m/>
    <m/>
    <m/>
    <m/>
    <m/>
    <x v="11"/>
    <m/>
    <m/>
    <m/>
    <m/>
    <m/>
    <m/>
    <m/>
    <m/>
    <m/>
  </r>
  <r>
    <n v="985"/>
    <n v="0"/>
    <n v="1"/>
    <m/>
    <x v="11"/>
    <m/>
    <m/>
    <m/>
    <m/>
    <x v="1"/>
    <n v="0"/>
    <m/>
    <m/>
    <m/>
    <m/>
    <m/>
    <m/>
    <x v="11"/>
    <m/>
    <m/>
    <m/>
    <m/>
    <m/>
    <m/>
    <m/>
    <m/>
    <m/>
  </r>
  <r>
    <n v="986"/>
    <n v="0"/>
    <n v="1"/>
    <m/>
    <x v="11"/>
    <m/>
    <m/>
    <m/>
    <m/>
    <x v="1"/>
    <n v="0"/>
    <m/>
    <m/>
    <m/>
    <m/>
    <m/>
    <m/>
    <x v="11"/>
    <m/>
    <m/>
    <m/>
    <m/>
    <m/>
    <m/>
    <m/>
    <m/>
    <m/>
  </r>
  <r>
    <n v="987"/>
    <n v="0"/>
    <n v="1"/>
    <m/>
    <x v="11"/>
    <m/>
    <m/>
    <m/>
    <m/>
    <x v="1"/>
    <n v="0"/>
    <m/>
    <m/>
    <m/>
    <m/>
    <m/>
    <m/>
    <x v="11"/>
    <m/>
    <m/>
    <m/>
    <m/>
    <m/>
    <m/>
    <m/>
    <m/>
    <m/>
  </r>
  <r>
    <n v="988"/>
    <n v="0"/>
    <n v="1"/>
    <m/>
    <x v="11"/>
    <m/>
    <m/>
    <m/>
    <m/>
    <x v="1"/>
    <n v="0"/>
    <m/>
    <m/>
    <m/>
    <m/>
    <m/>
    <m/>
    <x v="11"/>
    <m/>
    <m/>
    <m/>
    <m/>
    <m/>
    <m/>
    <m/>
    <m/>
    <m/>
  </r>
  <r>
    <n v="989"/>
    <n v="0"/>
    <n v="1"/>
    <m/>
    <x v="11"/>
    <m/>
    <m/>
    <m/>
    <m/>
    <x v="1"/>
    <n v="0"/>
    <m/>
    <m/>
    <m/>
    <m/>
    <m/>
    <m/>
    <x v="11"/>
    <m/>
    <m/>
    <m/>
    <m/>
    <m/>
    <m/>
    <m/>
    <m/>
    <m/>
  </r>
  <r>
    <n v="990"/>
    <n v="0"/>
    <n v="1"/>
    <m/>
    <x v="11"/>
    <m/>
    <m/>
    <m/>
    <m/>
    <x v="1"/>
    <n v="0"/>
    <m/>
    <m/>
    <m/>
    <m/>
    <m/>
    <m/>
    <x v="11"/>
    <m/>
    <m/>
    <m/>
    <m/>
    <m/>
    <m/>
    <m/>
    <m/>
    <m/>
  </r>
  <r>
    <n v="991"/>
    <n v="0"/>
    <n v="1"/>
    <m/>
    <x v="11"/>
    <m/>
    <m/>
    <m/>
    <m/>
    <x v="1"/>
    <n v="0"/>
    <m/>
    <m/>
    <m/>
    <m/>
    <m/>
    <m/>
    <x v="11"/>
    <m/>
    <m/>
    <m/>
    <m/>
    <m/>
    <m/>
    <m/>
    <m/>
    <m/>
  </r>
  <r>
    <n v="992"/>
    <n v="0"/>
    <n v="1"/>
    <m/>
    <x v="11"/>
    <m/>
    <m/>
    <m/>
    <m/>
    <x v="1"/>
    <n v="0"/>
    <m/>
    <m/>
    <m/>
    <m/>
    <m/>
    <m/>
    <x v="11"/>
    <m/>
    <m/>
    <m/>
    <m/>
    <m/>
    <m/>
    <m/>
    <m/>
    <m/>
  </r>
  <r>
    <n v="993"/>
    <n v="0"/>
    <n v="1"/>
    <m/>
    <x v="11"/>
    <m/>
    <m/>
    <m/>
    <m/>
    <x v="1"/>
    <n v="0"/>
    <m/>
    <m/>
    <m/>
    <m/>
    <m/>
    <m/>
    <x v="11"/>
    <m/>
    <m/>
    <m/>
    <m/>
    <m/>
    <m/>
    <m/>
    <m/>
    <m/>
  </r>
  <r>
    <n v="994"/>
    <n v="0"/>
    <n v="1"/>
    <m/>
    <x v="11"/>
    <m/>
    <m/>
    <m/>
    <m/>
    <x v="1"/>
    <n v="0"/>
    <m/>
    <m/>
    <m/>
    <m/>
    <m/>
    <m/>
    <x v="11"/>
    <m/>
    <m/>
    <m/>
    <m/>
    <m/>
    <m/>
    <m/>
    <m/>
    <m/>
  </r>
  <r>
    <n v="995"/>
    <n v="0"/>
    <n v="1"/>
    <m/>
    <x v="11"/>
    <m/>
    <m/>
    <m/>
    <m/>
    <x v="1"/>
    <n v="0"/>
    <m/>
    <m/>
    <m/>
    <m/>
    <m/>
    <m/>
    <x v="11"/>
    <m/>
    <m/>
    <m/>
    <m/>
    <m/>
    <m/>
    <m/>
    <m/>
    <m/>
  </r>
  <r>
    <n v="996"/>
    <n v="0"/>
    <n v="1"/>
    <m/>
    <x v="11"/>
    <m/>
    <m/>
    <m/>
    <m/>
    <x v="1"/>
    <n v="0"/>
    <m/>
    <m/>
    <m/>
    <m/>
    <m/>
    <m/>
    <x v="11"/>
    <m/>
    <m/>
    <m/>
    <m/>
    <m/>
    <m/>
    <m/>
    <m/>
    <m/>
  </r>
  <r>
    <n v="997"/>
    <n v="0"/>
    <n v="1"/>
    <m/>
    <x v="11"/>
    <m/>
    <m/>
    <m/>
    <m/>
    <x v="1"/>
    <n v="0"/>
    <m/>
    <m/>
    <m/>
    <m/>
    <m/>
    <m/>
    <x v="11"/>
    <m/>
    <m/>
    <m/>
    <m/>
    <m/>
    <m/>
    <m/>
    <m/>
    <m/>
  </r>
  <r>
    <n v="998"/>
    <n v="0"/>
    <n v="1"/>
    <m/>
    <x v="11"/>
    <m/>
    <m/>
    <m/>
    <m/>
    <x v="1"/>
    <n v="0"/>
    <m/>
    <m/>
    <m/>
    <m/>
    <m/>
    <m/>
    <x v="11"/>
    <m/>
    <m/>
    <m/>
    <m/>
    <m/>
    <m/>
    <m/>
    <m/>
    <m/>
  </r>
  <r>
    <n v="999"/>
    <n v="0"/>
    <n v="1"/>
    <m/>
    <x v="11"/>
    <m/>
    <m/>
    <m/>
    <m/>
    <x v="1"/>
    <n v="0"/>
    <m/>
    <m/>
    <m/>
    <m/>
    <m/>
    <m/>
    <x v="11"/>
    <m/>
    <m/>
    <m/>
    <m/>
    <m/>
    <m/>
    <m/>
    <m/>
    <m/>
  </r>
  <r>
    <n v="1000"/>
    <n v="0"/>
    <n v="1"/>
    <m/>
    <x v="11"/>
    <m/>
    <m/>
    <m/>
    <m/>
    <x v="1"/>
    <n v="0"/>
    <m/>
    <m/>
    <m/>
    <m/>
    <m/>
    <m/>
    <x v="11"/>
    <m/>
    <m/>
    <m/>
    <m/>
    <m/>
    <m/>
    <m/>
    <m/>
    <m/>
  </r>
  <r>
    <n v="1001"/>
    <n v="0"/>
    <n v="1"/>
    <m/>
    <x v="11"/>
    <m/>
    <m/>
    <m/>
    <m/>
    <x v="1"/>
    <n v="0"/>
    <m/>
    <m/>
    <m/>
    <m/>
    <m/>
    <m/>
    <x v="11"/>
    <m/>
    <m/>
    <m/>
    <m/>
    <m/>
    <m/>
    <m/>
    <m/>
    <m/>
  </r>
  <r>
    <n v="1002"/>
    <n v="0"/>
    <n v="1"/>
    <m/>
    <x v="11"/>
    <m/>
    <m/>
    <m/>
    <m/>
    <x v="1"/>
    <n v="0"/>
    <m/>
    <m/>
    <m/>
    <m/>
    <m/>
    <m/>
    <x v="11"/>
    <m/>
    <m/>
    <m/>
    <m/>
    <m/>
    <m/>
    <m/>
    <m/>
    <m/>
  </r>
  <r>
    <n v="1003"/>
    <n v="0"/>
    <n v="1"/>
    <m/>
    <x v="11"/>
    <m/>
    <m/>
    <m/>
    <m/>
    <x v="1"/>
    <n v="0"/>
    <m/>
    <m/>
    <m/>
    <m/>
    <m/>
    <m/>
    <x v="11"/>
    <m/>
    <m/>
    <m/>
    <m/>
    <m/>
    <m/>
    <m/>
    <m/>
    <m/>
  </r>
  <r>
    <n v="1004"/>
    <n v="0"/>
    <n v="1"/>
    <m/>
    <x v="11"/>
    <m/>
    <m/>
    <m/>
    <m/>
    <x v="1"/>
    <n v="0"/>
    <m/>
    <m/>
    <m/>
    <m/>
    <m/>
    <m/>
    <x v="11"/>
    <m/>
    <m/>
    <m/>
    <m/>
    <m/>
    <m/>
    <m/>
    <m/>
    <m/>
  </r>
  <r>
    <n v="1005"/>
    <n v="0"/>
    <n v="1"/>
    <m/>
    <x v="11"/>
    <m/>
    <m/>
    <m/>
    <m/>
    <x v="1"/>
    <n v="0"/>
    <m/>
    <m/>
    <m/>
    <m/>
    <m/>
    <m/>
    <x v="11"/>
    <m/>
    <m/>
    <m/>
    <m/>
    <m/>
    <m/>
    <m/>
    <m/>
    <m/>
  </r>
  <r>
    <n v="1006"/>
    <n v="0"/>
    <n v="1"/>
    <m/>
    <x v="11"/>
    <m/>
    <m/>
    <m/>
    <m/>
    <x v="1"/>
    <n v="0"/>
    <m/>
    <m/>
    <m/>
    <m/>
    <m/>
    <m/>
    <x v="11"/>
    <m/>
    <m/>
    <m/>
    <m/>
    <m/>
    <m/>
    <m/>
    <m/>
    <m/>
  </r>
  <r>
    <n v="1007"/>
    <n v="0"/>
    <n v="1"/>
    <m/>
    <x v="11"/>
    <m/>
    <m/>
    <m/>
    <m/>
    <x v="1"/>
    <n v="0"/>
    <m/>
    <m/>
    <m/>
    <m/>
    <m/>
    <m/>
    <x v="11"/>
    <m/>
    <m/>
    <m/>
    <m/>
    <m/>
    <m/>
    <m/>
    <m/>
    <m/>
  </r>
  <r>
    <n v="1008"/>
    <n v="0"/>
    <n v="1"/>
    <m/>
    <x v="11"/>
    <m/>
    <m/>
    <m/>
    <m/>
    <x v="1"/>
    <n v="0"/>
    <m/>
    <m/>
    <m/>
    <m/>
    <m/>
    <m/>
    <x v="11"/>
    <m/>
    <m/>
    <m/>
    <m/>
    <m/>
    <m/>
    <m/>
    <m/>
    <m/>
  </r>
  <r>
    <n v="1009"/>
    <n v="0"/>
    <n v="1"/>
    <m/>
    <x v="11"/>
    <m/>
    <m/>
    <m/>
    <m/>
    <x v="1"/>
    <n v="0"/>
    <m/>
    <m/>
    <m/>
    <m/>
    <m/>
    <m/>
    <x v="11"/>
    <m/>
    <m/>
    <m/>
    <m/>
    <m/>
    <m/>
    <m/>
    <m/>
    <m/>
  </r>
  <r>
    <n v="1010"/>
    <n v="0"/>
    <n v="1"/>
    <m/>
    <x v="11"/>
    <m/>
    <m/>
    <m/>
    <m/>
    <x v="1"/>
    <n v="0"/>
    <m/>
    <m/>
    <m/>
    <m/>
    <m/>
    <m/>
    <x v="11"/>
    <m/>
    <m/>
    <m/>
    <m/>
    <m/>
    <m/>
    <m/>
    <m/>
    <m/>
  </r>
  <r>
    <n v="1011"/>
    <n v="0"/>
    <n v="1"/>
    <m/>
    <x v="11"/>
    <m/>
    <m/>
    <m/>
    <m/>
    <x v="1"/>
    <n v="0"/>
    <m/>
    <m/>
    <m/>
    <m/>
    <m/>
    <m/>
    <x v="11"/>
    <m/>
    <m/>
    <m/>
    <m/>
    <m/>
    <m/>
    <m/>
    <m/>
    <m/>
  </r>
  <r>
    <n v="1012"/>
    <n v="0"/>
    <n v="1"/>
    <m/>
    <x v="11"/>
    <m/>
    <m/>
    <m/>
    <m/>
    <x v="1"/>
    <n v="0"/>
    <m/>
    <m/>
    <m/>
    <m/>
    <m/>
    <m/>
    <x v="11"/>
    <m/>
    <m/>
    <m/>
    <m/>
    <m/>
    <m/>
    <m/>
    <m/>
    <m/>
  </r>
  <r>
    <n v="1013"/>
    <n v="0"/>
    <n v="1"/>
    <m/>
    <x v="11"/>
    <m/>
    <m/>
    <m/>
    <m/>
    <x v="1"/>
    <n v="0"/>
    <m/>
    <m/>
    <m/>
    <m/>
    <m/>
    <m/>
    <x v="11"/>
    <m/>
    <m/>
    <m/>
    <m/>
    <m/>
    <m/>
    <m/>
    <m/>
    <m/>
  </r>
  <r>
    <n v="1014"/>
    <n v="0"/>
    <n v="1"/>
    <m/>
    <x v="11"/>
    <m/>
    <m/>
    <m/>
    <m/>
    <x v="1"/>
    <n v="0"/>
    <m/>
    <m/>
    <m/>
    <m/>
    <m/>
    <m/>
    <x v="11"/>
    <m/>
    <m/>
    <m/>
    <m/>
    <m/>
    <m/>
    <m/>
    <m/>
    <m/>
  </r>
  <r>
    <n v="1015"/>
    <n v="0"/>
    <n v="1"/>
    <m/>
    <x v="11"/>
    <m/>
    <m/>
    <m/>
    <m/>
    <x v="1"/>
    <n v="0"/>
    <m/>
    <m/>
    <m/>
    <m/>
    <m/>
    <m/>
    <x v="11"/>
    <m/>
    <m/>
    <m/>
    <m/>
    <m/>
    <m/>
    <m/>
    <m/>
    <m/>
  </r>
  <r>
    <n v="1016"/>
    <n v="0"/>
    <n v="1"/>
    <m/>
    <x v="11"/>
    <m/>
    <m/>
    <m/>
    <m/>
    <x v="1"/>
    <n v="0"/>
    <m/>
    <m/>
    <m/>
    <m/>
    <m/>
    <m/>
    <x v="11"/>
    <m/>
    <m/>
    <m/>
    <m/>
    <m/>
    <m/>
    <m/>
    <m/>
    <m/>
  </r>
  <r>
    <n v="1017"/>
    <n v="0"/>
    <n v="1"/>
    <m/>
    <x v="11"/>
    <m/>
    <m/>
    <m/>
    <m/>
    <x v="1"/>
    <n v="0"/>
    <m/>
    <m/>
    <m/>
    <m/>
    <m/>
    <m/>
    <x v="11"/>
    <m/>
    <m/>
    <m/>
    <m/>
    <m/>
    <m/>
    <m/>
    <m/>
    <m/>
  </r>
  <r>
    <n v="1018"/>
    <n v="0"/>
    <n v="1"/>
    <m/>
    <x v="11"/>
    <m/>
    <m/>
    <m/>
    <m/>
    <x v="1"/>
    <n v="0"/>
    <m/>
    <m/>
    <m/>
    <m/>
    <m/>
    <m/>
    <x v="11"/>
    <m/>
    <m/>
    <m/>
    <m/>
    <m/>
    <m/>
    <m/>
    <m/>
    <m/>
  </r>
  <r>
    <n v="1019"/>
    <n v="0"/>
    <n v="1"/>
    <m/>
    <x v="11"/>
    <m/>
    <m/>
    <m/>
    <m/>
    <x v="1"/>
    <n v="0"/>
    <m/>
    <m/>
    <m/>
    <m/>
    <m/>
    <m/>
    <x v="11"/>
    <m/>
    <m/>
    <m/>
    <m/>
    <m/>
    <m/>
    <m/>
    <m/>
    <m/>
  </r>
  <r>
    <n v="1020"/>
    <n v="0"/>
    <n v="1"/>
    <m/>
    <x v="11"/>
    <m/>
    <m/>
    <m/>
    <m/>
    <x v="1"/>
    <n v="0"/>
    <m/>
    <m/>
    <m/>
    <m/>
    <m/>
    <m/>
    <x v="11"/>
    <m/>
    <m/>
    <m/>
    <m/>
    <m/>
    <m/>
    <m/>
    <m/>
    <m/>
  </r>
  <r>
    <n v="1021"/>
    <n v="0"/>
    <n v="1"/>
    <m/>
    <x v="11"/>
    <m/>
    <m/>
    <m/>
    <m/>
    <x v="1"/>
    <n v="0"/>
    <m/>
    <m/>
    <m/>
    <m/>
    <m/>
    <m/>
    <x v="11"/>
    <m/>
    <m/>
    <m/>
    <m/>
    <m/>
    <m/>
    <m/>
    <m/>
    <m/>
  </r>
  <r>
    <n v="1022"/>
    <n v="0"/>
    <n v="1"/>
    <m/>
    <x v="11"/>
    <m/>
    <m/>
    <m/>
    <m/>
    <x v="1"/>
    <n v="0"/>
    <m/>
    <m/>
    <m/>
    <m/>
    <m/>
    <m/>
    <x v="11"/>
    <m/>
    <m/>
    <m/>
    <m/>
    <m/>
    <m/>
    <m/>
    <m/>
    <m/>
  </r>
  <r>
    <n v="1023"/>
    <n v="0"/>
    <n v="1"/>
    <m/>
    <x v="11"/>
    <m/>
    <m/>
    <m/>
    <m/>
    <x v="1"/>
    <n v="0"/>
    <m/>
    <m/>
    <m/>
    <m/>
    <m/>
    <m/>
    <x v="11"/>
    <m/>
    <m/>
    <m/>
    <m/>
    <m/>
    <m/>
    <m/>
    <m/>
    <m/>
  </r>
  <r>
    <n v="1024"/>
    <n v="0"/>
    <n v="1"/>
    <m/>
    <x v="11"/>
    <m/>
    <m/>
    <m/>
    <m/>
    <x v="1"/>
    <n v="0"/>
    <m/>
    <m/>
    <m/>
    <m/>
    <m/>
    <m/>
    <x v="11"/>
    <m/>
    <m/>
    <m/>
    <m/>
    <m/>
    <m/>
    <m/>
    <m/>
    <m/>
  </r>
  <r>
    <n v="1025"/>
    <n v="0"/>
    <n v="1"/>
    <m/>
    <x v="11"/>
    <m/>
    <m/>
    <m/>
    <m/>
    <x v="1"/>
    <n v="0"/>
    <m/>
    <m/>
    <m/>
    <m/>
    <m/>
    <m/>
    <x v="11"/>
    <m/>
    <m/>
    <m/>
    <m/>
    <m/>
    <m/>
    <m/>
    <m/>
    <m/>
  </r>
  <r>
    <n v="1026"/>
    <n v="0"/>
    <n v="1"/>
    <m/>
    <x v="11"/>
    <m/>
    <m/>
    <m/>
    <m/>
    <x v="1"/>
    <n v="0"/>
    <m/>
    <m/>
    <m/>
    <m/>
    <m/>
    <m/>
    <x v="11"/>
    <m/>
    <m/>
    <m/>
    <m/>
    <m/>
    <m/>
    <m/>
    <m/>
    <m/>
  </r>
  <r>
    <n v="1027"/>
    <n v="0"/>
    <n v="1"/>
    <m/>
    <x v="11"/>
    <m/>
    <m/>
    <m/>
    <m/>
    <x v="1"/>
    <n v="0"/>
    <m/>
    <m/>
    <m/>
    <m/>
    <m/>
    <m/>
    <x v="11"/>
    <m/>
    <m/>
    <m/>
    <m/>
    <m/>
    <m/>
    <m/>
    <m/>
    <m/>
  </r>
  <r>
    <n v="1028"/>
    <n v="0"/>
    <n v="1"/>
    <m/>
    <x v="11"/>
    <m/>
    <m/>
    <m/>
    <m/>
    <x v="1"/>
    <n v="0"/>
    <m/>
    <m/>
    <m/>
    <m/>
    <m/>
    <m/>
    <x v="11"/>
    <m/>
    <m/>
    <m/>
    <m/>
    <m/>
    <m/>
    <m/>
    <m/>
    <m/>
  </r>
  <r>
    <n v="1029"/>
    <n v="0"/>
    <n v="1"/>
    <m/>
    <x v="11"/>
    <m/>
    <m/>
    <m/>
    <m/>
    <x v="1"/>
    <n v="0"/>
    <m/>
    <m/>
    <m/>
    <m/>
    <m/>
    <m/>
    <x v="11"/>
    <m/>
    <m/>
    <m/>
    <m/>
    <m/>
    <m/>
    <m/>
    <m/>
    <m/>
  </r>
  <r>
    <n v="1030"/>
    <n v="0"/>
    <n v="1"/>
    <m/>
    <x v="11"/>
    <m/>
    <m/>
    <m/>
    <m/>
    <x v="1"/>
    <n v="0"/>
    <m/>
    <m/>
    <m/>
    <m/>
    <m/>
    <m/>
    <x v="11"/>
    <m/>
    <m/>
    <m/>
    <m/>
    <m/>
    <m/>
    <m/>
    <m/>
    <m/>
  </r>
  <r>
    <n v="1031"/>
    <n v="0"/>
    <n v="1"/>
    <m/>
    <x v="11"/>
    <m/>
    <m/>
    <m/>
    <m/>
    <x v="1"/>
    <n v="0"/>
    <m/>
    <m/>
    <m/>
    <m/>
    <m/>
    <m/>
    <x v="11"/>
    <m/>
    <m/>
    <m/>
    <m/>
    <m/>
    <m/>
    <m/>
    <m/>
    <m/>
  </r>
  <r>
    <n v="1032"/>
    <n v="0"/>
    <n v="1"/>
    <m/>
    <x v="11"/>
    <m/>
    <m/>
    <m/>
    <m/>
    <x v="1"/>
    <n v="0"/>
    <m/>
    <m/>
    <m/>
    <m/>
    <m/>
    <m/>
    <x v="11"/>
    <m/>
    <m/>
    <m/>
    <m/>
    <m/>
    <m/>
    <m/>
    <m/>
    <m/>
  </r>
  <r>
    <n v="1033"/>
    <n v="0"/>
    <n v="1"/>
    <m/>
    <x v="11"/>
    <m/>
    <m/>
    <m/>
    <m/>
    <x v="1"/>
    <n v="0"/>
    <m/>
    <m/>
    <m/>
    <m/>
    <m/>
    <m/>
    <x v="11"/>
    <m/>
    <m/>
    <m/>
    <m/>
    <m/>
    <m/>
    <m/>
    <m/>
    <m/>
  </r>
  <r>
    <n v="1034"/>
    <n v="0"/>
    <n v="1"/>
    <m/>
    <x v="11"/>
    <m/>
    <m/>
    <m/>
    <m/>
    <x v="1"/>
    <n v="0"/>
    <m/>
    <m/>
    <m/>
    <m/>
    <m/>
    <m/>
    <x v="11"/>
    <m/>
    <m/>
    <m/>
    <m/>
    <m/>
    <m/>
    <m/>
    <m/>
    <m/>
  </r>
  <r>
    <n v="1035"/>
    <n v="0"/>
    <n v="1"/>
    <m/>
    <x v="11"/>
    <m/>
    <m/>
    <m/>
    <m/>
    <x v="1"/>
    <n v="0"/>
    <m/>
    <m/>
    <m/>
    <m/>
    <m/>
    <m/>
    <x v="11"/>
    <m/>
    <m/>
    <m/>
    <m/>
    <m/>
    <m/>
    <m/>
    <m/>
    <m/>
  </r>
  <r>
    <n v="1036"/>
    <n v="0"/>
    <n v="1"/>
    <m/>
    <x v="11"/>
    <m/>
    <m/>
    <m/>
    <m/>
    <x v="1"/>
    <n v="0"/>
    <m/>
    <m/>
    <m/>
    <m/>
    <m/>
    <m/>
    <x v="11"/>
    <m/>
    <m/>
    <m/>
    <m/>
    <m/>
    <m/>
    <m/>
    <m/>
    <m/>
  </r>
  <r>
    <n v="1037"/>
    <n v="0"/>
    <n v="1"/>
    <m/>
    <x v="11"/>
    <m/>
    <m/>
    <m/>
    <m/>
    <x v="1"/>
    <n v="0"/>
    <m/>
    <m/>
    <m/>
    <m/>
    <m/>
    <m/>
    <x v="11"/>
    <m/>
    <m/>
    <m/>
    <m/>
    <m/>
    <m/>
    <m/>
    <m/>
    <m/>
  </r>
  <r>
    <n v="1038"/>
    <n v="0"/>
    <n v="1"/>
    <m/>
    <x v="11"/>
    <m/>
    <m/>
    <m/>
    <m/>
    <x v="1"/>
    <n v="0"/>
    <m/>
    <m/>
    <m/>
    <m/>
    <m/>
    <m/>
    <x v="11"/>
    <m/>
    <m/>
    <m/>
    <m/>
    <m/>
    <m/>
    <m/>
    <m/>
    <m/>
  </r>
  <r>
    <n v="1039"/>
    <n v="0"/>
    <n v="1"/>
    <m/>
    <x v="11"/>
    <m/>
    <m/>
    <m/>
    <m/>
    <x v="1"/>
    <n v="0"/>
    <m/>
    <m/>
    <m/>
    <m/>
    <m/>
    <m/>
    <x v="11"/>
    <m/>
    <m/>
    <m/>
    <m/>
    <m/>
    <m/>
    <m/>
    <m/>
    <m/>
  </r>
  <r>
    <n v="1040"/>
    <n v="0"/>
    <n v="1"/>
    <m/>
    <x v="11"/>
    <m/>
    <m/>
    <m/>
    <m/>
    <x v="1"/>
    <n v="0"/>
    <m/>
    <m/>
    <m/>
    <m/>
    <m/>
    <m/>
    <x v="11"/>
    <m/>
    <m/>
    <m/>
    <m/>
    <m/>
    <m/>
    <m/>
    <m/>
    <m/>
  </r>
  <r>
    <n v="1041"/>
    <n v="0"/>
    <n v="1"/>
    <m/>
    <x v="11"/>
    <m/>
    <m/>
    <m/>
    <m/>
    <x v="1"/>
    <n v="0"/>
    <m/>
    <m/>
    <m/>
    <m/>
    <m/>
    <m/>
    <x v="11"/>
    <m/>
    <m/>
    <m/>
    <m/>
    <m/>
    <m/>
    <m/>
    <m/>
    <m/>
  </r>
  <r>
    <n v="1042"/>
    <n v="0"/>
    <n v="1"/>
    <m/>
    <x v="11"/>
    <m/>
    <m/>
    <m/>
    <m/>
    <x v="1"/>
    <n v="0"/>
    <m/>
    <m/>
    <m/>
    <m/>
    <m/>
    <m/>
    <x v="11"/>
    <m/>
    <m/>
    <m/>
    <m/>
    <m/>
    <m/>
    <m/>
    <m/>
    <m/>
  </r>
  <r>
    <n v="1043"/>
    <n v="0"/>
    <n v="1"/>
    <m/>
    <x v="11"/>
    <m/>
    <m/>
    <m/>
    <m/>
    <x v="1"/>
    <n v="0"/>
    <m/>
    <m/>
    <m/>
    <m/>
    <m/>
    <m/>
    <x v="11"/>
    <m/>
    <m/>
    <m/>
    <m/>
    <m/>
    <m/>
    <m/>
    <m/>
    <m/>
  </r>
  <r>
    <n v="1044"/>
    <n v="0"/>
    <n v="1"/>
    <m/>
    <x v="11"/>
    <m/>
    <m/>
    <m/>
    <m/>
    <x v="1"/>
    <n v="0"/>
    <m/>
    <m/>
    <m/>
    <m/>
    <m/>
    <m/>
    <x v="11"/>
    <m/>
    <m/>
    <m/>
    <m/>
    <m/>
    <m/>
    <m/>
    <m/>
    <m/>
  </r>
  <r>
    <n v="1045"/>
    <n v="0"/>
    <n v="1"/>
    <m/>
    <x v="11"/>
    <m/>
    <m/>
    <m/>
    <m/>
    <x v="1"/>
    <n v="0"/>
    <m/>
    <m/>
    <m/>
    <m/>
    <m/>
    <m/>
    <x v="11"/>
    <m/>
    <m/>
    <m/>
    <m/>
    <m/>
    <m/>
    <m/>
    <m/>
    <m/>
  </r>
  <r>
    <n v="1046"/>
    <n v="0"/>
    <n v="1"/>
    <m/>
    <x v="11"/>
    <m/>
    <m/>
    <m/>
    <m/>
    <x v="1"/>
    <n v="0"/>
    <m/>
    <m/>
    <m/>
    <m/>
    <m/>
    <m/>
    <x v="11"/>
    <m/>
    <m/>
    <m/>
    <m/>
    <m/>
    <m/>
    <m/>
    <m/>
    <m/>
  </r>
  <r>
    <n v="1047"/>
    <n v="0"/>
    <n v="1"/>
    <m/>
    <x v="11"/>
    <m/>
    <m/>
    <m/>
    <m/>
    <x v="1"/>
    <n v="0"/>
    <m/>
    <m/>
    <m/>
    <m/>
    <m/>
    <m/>
    <x v="11"/>
    <m/>
    <m/>
    <m/>
    <m/>
    <m/>
    <m/>
    <m/>
    <m/>
    <m/>
  </r>
  <r>
    <n v="1048"/>
    <n v="0"/>
    <n v="1"/>
    <m/>
    <x v="11"/>
    <m/>
    <m/>
    <m/>
    <m/>
    <x v="1"/>
    <n v="0"/>
    <m/>
    <m/>
    <m/>
    <m/>
    <m/>
    <m/>
    <x v="11"/>
    <m/>
    <m/>
    <m/>
    <m/>
    <m/>
    <m/>
    <m/>
    <m/>
    <m/>
  </r>
  <r>
    <n v="1049"/>
    <n v="0"/>
    <n v="1"/>
    <m/>
    <x v="11"/>
    <m/>
    <m/>
    <m/>
    <m/>
    <x v="1"/>
    <n v="0"/>
    <m/>
    <m/>
    <m/>
    <m/>
    <m/>
    <m/>
    <x v="11"/>
    <m/>
    <m/>
    <m/>
    <m/>
    <m/>
    <m/>
    <m/>
    <m/>
    <m/>
  </r>
  <r>
    <n v="1050"/>
    <n v="0"/>
    <n v="1"/>
    <m/>
    <x v="11"/>
    <m/>
    <m/>
    <m/>
    <m/>
    <x v="1"/>
    <n v="0"/>
    <m/>
    <m/>
    <m/>
    <m/>
    <m/>
    <m/>
    <x v="11"/>
    <m/>
    <m/>
    <m/>
    <m/>
    <m/>
    <m/>
    <m/>
    <m/>
    <m/>
  </r>
  <r>
    <n v="1051"/>
    <n v="0"/>
    <n v="1"/>
    <m/>
    <x v="11"/>
    <m/>
    <m/>
    <m/>
    <m/>
    <x v="1"/>
    <n v="0"/>
    <m/>
    <m/>
    <m/>
    <m/>
    <m/>
    <m/>
    <x v="11"/>
    <m/>
    <m/>
    <m/>
    <m/>
    <m/>
    <m/>
    <m/>
    <m/>
    <m/>
  </r>
  <r>
    <n v="1052"/>
    <n v="0"/>
    <n v="1"/>
    <m/>
    <x v="11"/>
    <m/>
    <m/>
    <m/>
    <m/>
    <x v="1"/>
    <n v="0"/>
    <m/>
    <m/>
    <m/>
    <m/>
    <m/>
    <m/>
    <x v="11"/>
    <m/>
    <m/>
    <m/>
    <m/>
    <m/>
    <m/>
    <m/>
    <m/>
    <m/>
  </r>
  <r>
    <n v="1053"/>
    <n v="0"/>
    <n v="1"/>
    <m/>
    <x v="11"/>
    <m/>
    <m/>
    <m/>
    <m/>
    <x v="1"/>
    <n v="0"/>
    <m/>
    <m/>
    <m/>
    <m/>
    <m/>
    <m/>
    <x v="11"/>
    <m/>
    <m/>
    <m/>
    <m/>
    <m/>
    <m/>
    <m/>
    <m/>
    <m/>
  </r>
  <r>
    <n v="1054"/>
    <n v="0"/>
    <n v="1"/>
    <m/>
    <x v="11"/>
    <m/>
    <m/>
    <m/>
    <m/>
    <x v="1"/>
    <n v="0"/>
    <m/>
    <m/>
    <m/>
    <m/>
    <m/>
    <m/>
    <x v="11"/>
    <m/>
    <m/>
    <m/>
    <m/>
    <m/>
    <m/>
    <m/>
    <m/>
    <m/>
  </r>
  <r>
    <n v="1055"/>
    <n v="0"/>
    <n v="1"/>
    <m/>
    <x v="11"/>
    <m/>
    <m/>
    <m/>
    <m/>
    <x v="1"/>
    <n v="0"/>
    <m/>
    <m/>
    <m/>
    <m/>
    <m/>
    <m/>
    <x v="11"/>
    <m/>
    <m/>
    <m/>
    <m/>
    <m/>
    <m/>
    <m/>
    <m/>
    <m/>
  </r>
  <r>
    <n v="1056"/>
    <n v="0"/>
    <n v="1"/>
    <m/>
    <x v="11"/>
    <m/>
    <m/>
    <m/>
    <m/>
    <x v="1"/>
    <n v="0"/>
    <m/>
    <m/>
    <m/>
    <m/>
    <m/>
    <m/>
    <x v="11"/>
    <m/>
    <m/>
    <m/>
    <m/>
    <m/>
    <m/>
    <m/>
    <m/>
    <m/>
  </r>
  <r>
    <n v="1057"/>
    <n v="0"/>
    <n v="1"/>
    <m/>
    <x v="11"/>
    <m/>
    <m/>
    <m/>
    <m/>
    <x v="1"/>
    <n v="0"/>
    <m/>
    <m/>
    <m/>
    <m/>
    <m/>
    <m/>
    <x v="11"/>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2:D5" firstHeaderRow="0" firstDataRow="1" firstDataCol="1"/>
  <pivotFields count="27">
    <pivotField showAll="0"/>
    <pivotField showAll="0"/>
    <pivotField showAll="0"/>
    <pivotField dataField="1" showAll="0"/>
    <pivotField showAll="0" defaultSubtotal="0"/>
    <pivotField showAll="0"/>
    <pivotField showAll="0"/>
    <pivotField showAll="0"/>
    <pivotField showAll="0"/>
    <pivotField axis="axisRow" showAll="0">
      <items count="4">
        <item m="1" x="2"/>
        <item x="1"/>
        <item x="0"/>
        <item t="default"/>
      </items>
    </pivotField>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3">
    <i>
      <x v="1"/>
    </i>
    <i>
      <x v="2"/>
    </i>
    <i t="grand">
      <x/>
    </i>
  </rowItems>
  <colFields count="1">
    <field x="-2"/>
  </colFields>
  <colItems count="2">
    <i>
      <x/>
    </i>
    <i i="1">
      <x v="1"/>
    </i>
  </colItems>
  <dataFields count="2">
    <dataField name="Cuenta de No. de solicitud" fld="3" subtotal="count" baseField="0" baseItem="0"/>
    <dataField name="Promedio de Dias de respuesta" fld="10" subtotal="average" baseField="8" baseItem="0" numFmtId="165"/>
  </dataFields>
  <formats count="2">
    <format dxfId="1">
      <pivotArea collapsedLevelsAreSubtotals="1" fieldPosition="0">
        <references count="1">
          <reference field="9" count="0"/>
        </references>
      </pivotArea>
    </format>
    <format dxfId="0">
      <pivotArea dataOnly="0" labelOnly="1" fieldPosition="0">
        <references count="1">
          <reference field="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35:C112" firstHeaderRow="1" firstDataRow="1" firstDataCol="1"/>
  <pivotFields count="27">
    <pivotField showAll="0"/>
    <pivotField showAll="0"/>
    <pivotField showAll="0"/>
    <pivotField dataField="1" showAll="0"/>
    <pivotField axis="axisRow" showAll="0" defaultSubtotal="0">
      <items count="12">
        <item x="0"/>
        <item x="1"/>
        <item x="2"/>
        <item x="3"/>
        <item x="4"/>
        <item x="5"/>
        <item x="6"/>
        <item x="7"/>
        <item x="8"/>
        <item x="9"/>
        <item x="10"/>
        <item h="1" x="11"/>
      </items>
    </pivotField>
    <pivotField showAll="0"/>
    <pivotField showAll="0"/>
    <pivotField showAll="0"/>
    <pivotField showAll="0"/>
    <pivotField showAll="0"/>
    <pivotField numFmtId="164" showAll="0"/>
    <pivotField showAll="0"/>
    <pivotField showAll="0"/>
    <pivotField showAll="0"/>
    <pivotField showAll="0"/>
    <pivotField showAll="0"/>
    <pivotField showAll="0"/>
    <pivotField axis="axisRow" showAll="0">
      <items count="13">
        <item x="9"/>
        <item x="2"/>
        <item x="5"/>
        <item x="6"/>
        <item x="3"/>
        <item x="10"/>
        <item x="1"/>
        <item x="4"/>
        <item x="7"/>
        <item x="0"/>
        <item x="8"/>
        <item h="1" x="11"/>
        <item t="default"/>
      </items>
    </pivotField>
    <pivotField showAll="0"/>
    <pivotField showAll="0"/>
    <pivotField showAll="0"/>
    <pivotField showAll="0"/>
    <pivotField showAll="0"/>
    <pivotField showAll="0"/>
    <pivotField showAll="0"/>
    <pivotField showAll="0"/>
    <pivotField showAll="0"/>
  </pivotFields>
  <rowFields count="2">
    <field x="17"/>
    <field x="4"/>
  </rowFields>
  <rowItems count="77">
    <i>
      <x/>
    </i>
    <i r="1">
      <x v="3"/>
    </i>
    <i r="1">
      <x v="4"/>
    </i>
    <i r="1">
      <x v="5"/>
    </i>
    <i r="1">
      <x v="6"/>
    </i>
    <i r="1">
      <x v="9"/>
    </i>
    <i>
      <x v="1"/>
    </i>
    <i r="1">
      <x/>
    </i>
    <i r="1">
      <x v="1"/>
    </i>
    <i r="1">
      <x v="2"/>
    </i>
    <i r="1">
      <x v="3"/>
    </i>
    <i r="1">
      <x v="4"/>
    </i>
    <i r="1">
      <x v="5"/>
    </i>
    <i r="1">
      <x v="7"/>
    </i>
    <i r="1">
      <x v="8"/>
    </i>
    <i r="1">
      <x v="9"/>
    </i>
    <i r="1">
      <x v="10"/>
    </i>
    <i>
      <x v="2"/>
    </i>
    <i r="1">
      <x v="1"/>
    </i>
    <i r="1">
      <x v="2"/>
    </i>
    <i r="1">
      <x v="9"/>
    </i>
    <i>
      <x v="3"/>
    </i>
    <i r="1">
      <x v="2"/>
    </i>
    <i r="1">
      <x v="7"/>
    </i>
    <i>
      <x v="4"/>
    </i>
    <i r="1">
      <x/>
    </i>
    <i r="1">
      <x v="1"/>
    </i>
    <i r="1">
      <x v="3"/>
    </i>
    <i r="1">
      <x v="8"/>
    </i>
    <i r="1">
      <x v="9"/>
    </i>
    <i r="1">
      <x v="10"/>
    </i>
    <i>
      <x v="5"/>
    </i>
    <i r="1">
      <x v="7"/>
    </i>
    <i r="1">
      <x v="9"/>
    </i>
    <i>
      <x v="6"/>
    </i>
    <i r="1">
      <x/>
    </i>
    <i r="1">
      <x v="1"/>
    </i>
    <i r="1">
      <x v="2"/>
    </i>
    <i r="1">
      <x v="3"/>
    </i>
    <i r="1">
      <x v="4"/>
    </i>
    <i r="1">
      <x v="5"/>
    </i>
    <i r="1">
      <x v="6"/>
    </i>
    <i r="1">
      <x v="7"/>
    </i>
    <i r="1">
      <x v="8"/>
    </i>
    <i r="1">
      <x v="9"/>
    </i>
    <i r="1">
      <x v="10"/>
    </i>
    <i>
      <x v="7"/>
    </i>
    <i r="1">
      <x v="1"/>
    </i>
    <i r="1">
      <x v="2"/>
    </i>
    <i r="1">
      <x v="4"/>
    </i>
    <i r="1">
      <x v="5"/>
    </i>
    <i r="1">
      <x v="6"/>
    </i>
    <i r="1">
      <x v="7"/>
    </i>
    <i r="1">
      <x v="8"/>
    </i>
    <i r="1">
      <x v="9"/>
    </i>
    <i r="1">
      <x v="10"/>
    </i>
    <i>
      <x v="8"/>
    </i>
    <i r="1">
      <x v="3"/>
    </i>
    <i r="1">
      <x v="7"/>
    </i>
    <i>
      <x v="9"/>
    </i>
    <i r="1">
      <x/>
    </i>
    <i r="1">
      <x v="1"/>
    </i>
    <i r="1">
      <x v="2"/>
    </i>
    <i r="1">
      <x v="3"/>
    </i>
    <i r="1">
      <x v="4"/>
    </i>
    <i r="1">
      <x v="5"/>
    </i>
    <i r="1">
      <x v="6"/>
    </i>
    <i r="1">
      <x v="7"/>
    </i>
    <i r="1">
      <x v="8"/>
    </i>
    <i r="1">
      <x v="9"/>
    </i>
    <i r="1">
      <x v="10"/>
    </i>
    <i>
      <x v="10"/>
    </i>
    <i r="1">
      <x v="3"/>
    </i>
    <i r="1">
      <x v="5"/>
    </i>
    <i r="1">
      <x v="6"/>
    </i>
    <i r="1">
      <x v="7"/>
    </i>
    <i t="grand">
      <x/>
    </i>
  </rowItems>
  <colItems count="1">
    <i/>
  </colItems>
  <dataFields count="1">
    <dataField name="Cuenta de No. de solicitud" fld="3" subtotal="count" baseField="0" baseItem="0"/>
  </dataFields>
  <formats count="2">
    <format dxfId="3">
      <pivotArea collapsedLevelsAreSubtotals="1" fieldPosition="0">
        <references count="1">
          <reference field="4" count="0"/>
        </references>
      </pivotArea>
    </format>
    <format dxfId="2">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21:C33" firstHeaderRow="1" firstDataRow="1" firstDataCol="1"/>
  <pivotFields count="27">
    <pivotField showAll="0"/>
    <pivotField showAll="0"/>
    <pivotField showAll="0"/>
    <pivotField dataField="1" showAll="0"/>
    <pivotField axis="axisRow" showAll="0" defaultSubtotal="0">
      <items count="12">
        <item x="0"/>
        <item x="1"/>
        <item x="2"/>
        <item x="3"/>
        <item x="4"/>
        <item x="5"/>
        <item x="6"/>
        <item x="7"/>
        <item x="8"/>
        <item x="9"/>
        <item x="10"/>
        <item h="1" x="11"/>
      </items>
    </pivotField>
    <pivotField showAll="0"/>
    <pivotField showAll="0"/>
    <pivotField showAll="0"/>
    <pivotField showAll="0"/>
    <pivotField showAll="0"/>
    <pivotField numFmtId="164" showAll="0"/>
    <pivotField showAll="0"/>
    <pivotField showAll="0"/>
    <pivotField showAll="0"/>
    <pivotField showAll="0"/>
    <pivotField showAll="0"/>
    <pivotField showAll="0"/>
    <pivotField showAll="0">
      <items count="13">
        <item x="9"/>
        <item x="2"/>
        <item x="5"/>
        <item x="6"/>
        <item x="3"/>
        <item x="10"/>
        <item x="1"/>
        <item x="4"/>
        <item x="7"/>
        <item x="0"/>
        <item x="8"/>
        <item h="1" x="11"/>
        <item t="default"/>
      </items>
    </pivotField>
    <pivotField showAll="0"/>
    <pivotField showAll="0"/>
    <pivotField showAll="0"/>
    <pivotField showAll="0"/>
    <pivotField showAll="0"/>
    <pivotField showAll="0"/>
    <pivotField showAll="0"/>
    <pivotField showAll="0"/>
    <pivotField showAll="0"/>
  </pivotFields>
  <rowFields count="1">
    <field x="4"/>
  </rowFields>
  <rowItems count="12">
    <i>
      <x/>
    </i>
    <i>
      <x v="1"/>
    </i>
    <i>
      <x v="2"/>
    </i>
    <i>
      <x v="3"/>
    </i>
    <i>
      <x v="4"/>
    </i>
    <i>
      <x v="5"/>
    </i>
    <i>
      <x v="6"/>
    </i>
    <i>
      <x v="7"/>
    </i>
    <i>
      <x v="8"/>
    </i>
    <i>
      <x v="9"/>
    </i>
    <i>
      <x v="10"/>
    </i>
    <i t="grand">
      <x/>
    </i>
  </rowItems>
  <colItems count="1">
    <i/>
  </colItems>
  <dataFields count="1">
    <dataField name="Cuenta de No. de solicitud" fld="3" subtotal="count" baseField="0" baseItem="0"/>
  </dataFields>
  <formats count="2">
    <format dxfId="5">
      <pivotArea collapsedLevelsAreSubtotals="1" fieldPosition="0">
        <references count="1">
          <reference field="4" count="0"/>
        </references>
      </pivotArea>
    </format>
    <format dxfId="4">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7:D19" firstHeaderRow="0" firstDataRow="1" firstDataCol="1"/>
  <pivotFields count="27">
    <pivotField showAll="0"/>
    <pivotField showAll="0"/>
    <pivotField showAll="0"/>
    <pivotField dataField="1" showAll="0"/>
    <pivotField showAll="0" defaultSubtotal="0"/>
    <pivotField showAll="0"/>
    <pivotField showAll="0"/>
    <pivotField showAll="0"/>
    <pivotField showAll="0"/>
    <pivotField showAll="0"/>
    <pivotField dataField="1" numFmtId="164" showAll="0"/>
    <pivotField showAll="0"/>
    <pivotField showAll="0"/>
    <pivotField showAll="0"/>
    <pivotField showAll="0"/>
    <pivotField showAll="0"/>
    <pivotField showAll="0"/>
    <pivotField axis="axisRow" showAll="0">
      <items count="13">
        <item x="9"/>
        <item x="2"/>
        <item x="5"/>
        <item x="6"/>
        <item x="3"/>
        <item x="10"/>
        <item x="1"/>
        <item x="4"/>
        <item x="7"/>
        <item x="0"/>
        <item x="8"/>
        <item h="1" x="11"/>
        <item t="default"/>
      </items>
    </pivotField>
    <pivotField showAll="0"/>
    <pivotField showAll="0"/>
    <pivotField showAll="0"/>
    <pivotField showAll="0"/>
    <pivotField showAll="0"/>
    <pivotField showAll="0"/>
    <pivotField showAll="0"/>
    <pivotField showAll="0"/>
    <pivotField showAll="0"/>
  </pivotFields>
  <rowFields count="1">
    <field x="17"/>
  </rowFields>
  <rowItems count="12">
    <i>
      <x/>
    </i>
    <i>
      <x v="1"/>
    </i>
    <i>
      <x v="2"/>
    </i>
    <i>
      <x v="3"/>
    </i>
    <i>
      <x v="4"/>
    </i>
    <i>
      <x v="5"/>
    </i>
    <i>
      <x v="6"/>
    </i>
    <i>
      <x v="7"/>
    </i>
    <i>
      <x v="8"/>
    </i>
    <i>
      <x v="9"/>
    </i>
    <i>
      <x v="10"/>
    </i>
    <i t="grand">
      <x/>
    </i>
  </rowItems>
  <colFields count="1">
    <field x="-2"/>
  </colFields>
  <colItems count="2">
    <i>
      <x/>
    </i>
    <i i="1">
      <x v="1"/>
    </i>
  </colItems>
  <dataFields count="2">
    <dataField name="Cuenta de No. de solicitud" fld="3" subtotal="count" baseField="0" baseItem="0"/>
    <dataField name="Promedio de Dias de respuesta" fld="10" subtotal="average" baseField="8" baseItem="0" numFmtId="165"/>
  </dataFields>
  <formats count="2">
    <format dxfId="7">
      <pivotArea collapsedLevelsAreSubtotals="1" fieldPosition="0">
        <references count="1">
          <reference field="17" count="0"/>
        </references>
      </pivotArea>
    </format>
    <format dxfId="6">
      <pivotArea dataOnly="0" labelOnly="1" fieldPosition="0">
        <references count="1">
          <reference field="1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00000"/>
  </sheetPr>
  <dimension ref="A1:Q605"/>
  <sheetViews>
    <sheetView showGridLines="0" tabSelected="1" zoomScaleNormal="100" workbookViewId="0">
      <pane xSplit="1" ySplit="1" topLeftCell="B2" activePane="bottomRight" state="frozen"/>
      <selection activeCell="E44" sqref="E44"/>
      <selection pane="topRight" activeCell="E44" sqref="E44"/>
      <selection pane="bottomLeft" activeCell="E44" sqref="E44"/>
      <selection pane="bottomRight" activeCell="A10" sqref="A10:XFD10"/>
    </sheetView>
  </sheetViews>
  <sheetFormatPr baseColWidth="10" defaultRowHeight="15" x14ac:dyDescent="0.25"/>
  <cols>
    <col min="1" max="2" width="15" customWidth="1"/>
    <col min="3" max="4" width="12.42578125" customWidth="1"/>
    <col min="5" max="5" width="12.7109375" customWidth="1"/>
    <col min="6" max="6" width="11.85546875" bestFit="1" customWidth="1"/>
    <col min="7" max="7" width="16.42578125" customWidth="1"/>
    <col min="8" max="8" width="13.85546875" customWidth="1"/>
    <col min="9" max="9" width="11.42578125" style="8"/>
    <col min="10" max="10" width="101.85546875" style="5" customWidth="1"/>
    <col min="11" max="11" width="24" style="8" customWidth="1"/>
    <col min="12" max="12" width="29.42578125" style="8" customWidth="1"/>
    <col min="13" max="13" width="28.28515625" style="8" customWidth="1"/>
    <col min="14" max="14" width="22.28515625" style="8" customWidth="1"/>
    <col min="15" max="15" width="23.140625" style="8" customWidth="1"/>
    <col min="16" max="16" width="24.7109375" style="8" customWidth="1"/>
    <col min="17" max="17" width="15.85546875" style="8" customWidth="1"/>
    <col min="18" max="16384" width="11.42578125" style="1"/>
  </cols>
  <sheetData>
    <row r="1" spans="1:17" s="6" customFormat="1" ht="60" x14ac:dyDescent="0.25">
      <c r="A1" s="10" t="s">
        <v>0</v>
      </c>
      <c r="B1" s="23" t="s">
        <v>2120</v>
      </c>
      <c r="C1" s="23" t="s">
        <v>3</v>
      </c>
      <c r="D1" s="23" t="s">
        <v>53</v>
      </c>
      <c r="E1" s="23" t="s">
        <v>17</v>
      </c>
      <c r="F1" s="10" t="s">
        <v>4</v>
      </c>
      <c r="G1" s="10" t="s">
        <v>5</v>
      </c>
      <c r="H1" s="10" t="s">
        <v>16</v>
      </c>
      <c r="I1" s="10" t="s">
        <v>1</v>
      </c>
      <c r="J1" s="10" t="s">
        <v>2</v>
      </c>
      <c r="K1" s="10" t="s">
        <v>34</v>
      </c>
      <c r="L1" s="10" t="s">
        <v>33</v>
      </c>
      <c r="M1" s="10" t="s">
        <v>6</v>
      </c>
      <c r="N1" s="10" t="s">
        <v>7</v>
      </c>
      <c r="O1" s="10" t="s">
        <v>8</v>
      </c>
      <c r="P1" s="10" t="s">
        <v>9</v>
      </c>
      <c r="Q1" s="10" t="s">
        <v>10</v>
      </c>
    </row>
    <row r="2" spans="1:17" ht="45" x14ac:dyDescent="0.25">
      <c r="A2" s="11" t="s">
        <v>54</v>
      </c>
      <c r="B2" s="11" t="s">
        <v>18</v>
      </c>
      <c r="C2" s="3">
        <v>42010</v>
      </c>
      <c r="D2" s="13"/>
      <c r="E2" s="14">
        <v>42009</v>
      </c>
      <c r="F2" s="14">
        <v>42010</v>
      </c>
      <c r="G2" s="2" t="str">
        <f>IF(F2&lt;&gt;"","Terminada","Pendiente")</f>
        <v>Terminada</v>
      </c>
      <c r="H2" s="27">
        <f t="shared" ref="H2:H48" si="0">IF(F2&lt;&gt;"",(NETWORKDAYS(C2,F2)),0)</f>
        <v>1</v>
      </c>
      <c r="I2" s="18" t="s">
        <v>55</v>
      </c>
      <c r="J2" s="66" t="s">
        <v>56</v>
      </c>
      <c r="K2" s="18" t="s">
        <v>11</v>
      </c>
      <c r="L2" s="12">
        <v>42010</v>
      </c>
      <c r="M2" s="16" t="s">
        <v>57</v>
      </c>
      <c r="N2" s="16" t="s">
        <v>58</v>
      </c>
      <c r="O2" s="16" t="s">
        <v>60</v>
      </c>
      <c r="P2" s="16" t="s">
        <v>59</v>
      </c>
      <c r="Q2" s="18"/>
    </row>
    <row r="3" spans="1:17" ht="45" x14ac:dyDescent="0.25">
      <c r="A3" s="11" t="s">
        <v>61</v>
      </c>
      <c r="B3" s="11" t="s">
        <v>18</v>
      </c>
      <c r="C3" s="3">
        <v>42011</v>
      </c>
      <c r="D3" s="13"/>
      <c r="E3" s="3">
        <v>42039</v>
      </c>
      <c r="F3" s="12">
        <v>42018</v>
      </c>
      <c r="G3" s="2" t="str">
        <f t="shared" ref="G3:G66" si="1">IF(F3&lt;&gt;"","Terminada","Pendiente")</f>
        <v>Terminada</v>
      </c>
      <c r="H3" s="27">
        <f t="shared" si="0"/>
        <v>6</v>
      </c>
      <c r="I3" s="16" t="s">
        <v>55</v>
      </c>
      <c r="J3" s="28" t="s">
        <v>62</v>
      </c>
      <c r="K3" s="16" t="s">
        <v>41</v>
      </c>
      <c r="L3" s="12">
        <v>42009</v>
      </c>
      <c r="M3" s="16" t="s">
        <v>63</v>
      </c>
      <c r="N3" s="16" t="s">
        <v>76</v>
      </c>
      <c r="O3" s="16" t="s">
        <v>60</v>
      </c>
      <c r="P3" s="16" t="s">
        <v>59</v>
      </c>
      <c r="Q3" s="18"/>
    </row>
    <row r="4" spans="1:17" ht="270" x14ac:dyDescent="0.25">
      <c r="A4" s="11" t="s">
        <v>64</v>
      </c>
      <c r="B4" s="11" t="s">
        <v>18</v>
      </c>
      <c r="C4" s="3">
        <v>42011</v>
      </c>
      <c r="D4" s="13"/>
      <c r="E4" s="3">
        <v>42039</v>
      </c>
      <c r="F4" s="12">
        <v>42040</v>
      </c>
      <c r="G4" s="2" t="str">
        <f t="shared" si="1"/>
        <v>Terminada</v>
      </c>
      <c r="H4" s="27">
        <f t="shared" si="0"/>
        <v>22</v>
      </c>
      <c r="I4" s="18" t="s">
        <v>55</v>
      </c>
      <c r="J4" s="20" t="s">
        <v>66</v>
      </c>
      <c r="K4" s="16" t="s">
        <v>12</v>
      </c>
      <c r="L4" s="12">
        <v>42010</v>
      </c>
      <c r="M4" s="16" t="s">
        <v>65</v>
      </c>
      <c r="N4" s="16" t="s">
        <v>224</v>
      </c>
      <c r="O4" s="16" t="s">
        <v>60</v>
      </c>
      <c r="P4" s="16" t="s">
        <v>59</v>
      </c>
      <c r="Q4" s="18"/>
    </row>
    <row r="5" spans="1:17" ht="45" x14ac:dyDescent="0.25">
      <c r="A5" s="11" t="s">
        <v>67</v>
      </c>
      <c r="B5" s="11" t="s">
        <v>18</v>
      </c>
      <c r="C5" s="3">
        <v>42012</v>
      </c>
      <c r="D5" s="13"/>
      <c r="E5" s="3">
        <v>42040</v>
      </c>
      <c r="F5" s="12">
        <v>42034</v>
      </c>
      <c r="G5" s="2" t="str">
        <f t="shared" si="1"/>
        <v>Terminada</v>
      </c>
      <c r="H5" s="27">
        <f t="shared" si="0"/>
        <v>17</v>
      </c>
      <c r="I5" s="18" t="s">
        <v>55</v>
      </c>
      <c r="J5" s="32" t="s">
        <v>68</v>
      </c>
      <c r="K5" s="16" t="s">
        <v>41</v>
      </c>
      <c r="L5" s="12">
        <v>42012</v>
      </c>
      <c r="M5" s="16" t="s">
        <v>69</v>
      </c>
      <c r="N5" s="16" t="s">
        <v>197</v>
      </c>
      <c r="O5" s="16" t="s">
        <v>60</v>
      </c>
      <c r="P5" s="16" t="s">
        <v>59</v>
      </c>
      <c r="Q5" s="18" t="s">
        <v>58</v>
      </c>
    </row>
    <row r="6" spans="1:17" ht="60" x14ac:dyDescent="0.25">
      <c r="A6" s="11" t="s">
        <v>70</v>
      </c>
      <c r="B6" s="11" t="s">
        <v>18</v>
      </c>
      <c r="C6" s="3">
        <v>42016</v>
      </c>
      <c r="D6" s="13"/>
      <c r="E6" s="3">
        <v>42044</v>
      </c>
      <c r="F6" s="12">
        <v>42018</v>
      </c>
      <c r="G6" s="2" t="str">
        <f t="shared" si="1"/>
        <v>Terminada</v>
      </c>
      <c r="H6" s="27">
        <f t="shared" si="0"/>
        <v>3</v>
      </c>
      <c r="I6" s="16" t="s">
        <v>55</v>
      </c>
      <c r="J6" s="28" t="s">
        <v>71</v>
      </c>
      <c r="K6" s="16" t="s">
        <v>41</v>
      </c>
      <c r="L6" s="12">
        <v>42016</v>
      </c>
      <c r="M6" s="16" t="s">
        <v>72</v>
      </c>
      <c r="N6" s="16" t="s">
        <v>77</v>
      </c>
      <c r="O6" s="16" t="s">
        <v>60</v>
      </c>
      <c r="P6" s="16" t="s">
        <v>59</v>
      </c>
      <c r="Q6" s="72" t="s">
        <v>187</v>
      </c>
    </row>
    <row r="7" spans="1:17" ht="45" x14ac:dyDescent="0.25">
      <c r="A7" s="11" t="s">
        <v>73</v>
      </c>
      <c r="B7" s="11" t="s">
        <v>18</v>
      </c>
      <c r="C7" s="3">
        <v>42018</v>
      </c>
      <c r="D7" s="13"/>
      <c r="E7" s="3">
        <v>42046</v>
      </c>
      <c r="F7" s="12">
        <v>42034</v>
      </c>
      <c r="G7" s="2" t="str">
        <f t="shared" si="1"/>
        <v>Terminada</v>
      </c>
      <c r="H7" s="27">
        <f t="shared" si="0"/>
        <v>13</v>
      </c>
      <c r="I7" s="18" t="s">
        <v>55</v>
      </c>
      <c r="J7" s="31" t="s">
        <v>74</v>
      </c>
      <c r="K7" s="16" t="s">
        <v>12</v>
      </c>
      <c r="L7" s="12">
        <v>42018</v>
      </c>
      <c r="M7" s="16" t="s">
        <v>75</v>
      </c>
      <c r="N7" s="16" t="s">
        <v>188</v>
      </c>
      <c r="O7" s="16" t="s">
        <v>60</v>
      </c>
      <c r="P7" s="16" t="s">
        <v>59</v>
      </c>
      <c r="Q7" s="18"/>
    </row>
    <row r="8" spans="1:17" ht="45" x14ac:dyDescent="0.25">
      <c r="A8" s="11" t="s">
        <v>78</v>
      </c>
      <c r="B8" s="11" t="s">
        <v>18</v>
      </c>
      <c r="C8" s="3">
        <v>42019</v>
      </c>
      <c r="D8" s="13"/>
      <c r="E8" s="3">
        <v>42047</v>
      </c>
      <c r="F8" s="12">
        <v>42019</v>
      </c>
      <c r="G8" s="2" t="str">
        <f t="shared" si="1"/>
        <v>Terminada</v>
      </c>
      <c r="H8" s="27">
        <f t="shared" si="0"/>
        <v>1</v>
      </c>
      <c r="I8" s="18" t="s">
        <v>55</v>
      </c>
      <c r="J8" s="28" t="s">
        <v>79</v>
      </c>
      <c r="K8" s="16" t="s">
        <v>11</v>
      </c>
      <c r="L8" s="12">
        <v>42019</v>
      </c>
      <c r="M8" s="21" t="s">
        <v>82</v>
      </c>
      <c r="N8" s="21" t="s">
        <v>58</v>
      </c>
      <c r="O8" s="16" t="s">
        <v>60</v>
      </c>
      <c r="P8" s="16" t="s">
        <v>59</v>
      </c>
      <c r="Q8" s="18"/>
    </row>
    <row r="9" spans="1:17" ht="45" x14ac:dyDescent="0.25">
      <c r="A9" s="11" t="s">
        <v>80</v>
      </c>
      <c r="B9" s="11" t="s">
        <v>18</v>
      </c>
      <c r="C9" s="3">
        <v>42019</v>
      </c>
      <c r="D9" s="13"/>
      <c r="E9" s="3">
        <v>42047</v>
      </c>
      <c r="F9" s="12">
        <v>42019</v>
      </c>
      <c r="G9" s="2" t="str">
        <f t="shared" si="1"/>
        <v>Terminada</v>
      </c>
      <c r="H9" s="27">
        <f t="shared" si="0"/>
        <v>1</v>
      </c>
      <c r="I9" s="18" t="s">
        <v>55</v>
      </c>
      <c r="J9" s="32" t="s">
        <v>81</v>
      </c>
      <c r="K9" s="16" t="s">
        <v>11</v>
      </c>
      <c r="L9" s="12">
        <v>42019</v>
      </c>
      <c r="M9" s="16" t="s">
        <v>83</v>
      </c>
      <c r="N9" s="16" t="s">
        <v>58</v>
      </c>
      <c r="O9" s="16" t="s">
        <v>60</v>
      </c>
      <c r="P9" s="16" t="s">
        <v>59</v>
      </c>
      <c r="Q9" s="18"/>
    </row>
    <row r="10" spans="1:17" ht="45" x14ac:dyDescent="0.25">
      <c r="A10" s="11" t="s">
        <v>84</v>
      </c>
      <c r="B10" s="11" t="s">
        <v>18</v>
      </c>
      <c r="C10" s="4">
        <v>42019</v>
      </c>
      <c r="D10" s="13"/>
      <c r="E10" s="3">
        <v>42047</v>
      </c>
      <c r="F10" s="15">
        <v>42046</v>
      </c>
      <c r="G10" s="2" t="str">
        <f t="shared" si="1"/>
        <v>Terminada</v>
      </c>
      <c r="H10" s="27">
        <f t="shared" si="0"/>
        <v>20</v>
      </c>
      <c r="I10" s="18" t="s">
        <v>55</v>
      </c>
      <c r="J10" s="29" t="s">
        <v>85</v>
      </c>
      <c r="K10" s="16" t="s">
        <v>41</v>
      </c>
      <c r="L10" s="15">
        <v>42019</v>
      </c>
      <c r="M10" s="16" t="s">
        <v>86</v>
      </c>
      <c r="N10" s="16" t="s">
        <v>247</v>
      </c>
      <c r="O10" s="21" t="s">
        <v>60</v>
      </c>
      <c r="P10" s="21" t="s">
        <v>59</v>
      </c>
      <c r="Q10" s="18"/>
    </row>
    <row r="11" spans="1:17" ht="105" x14ac:dyDescent="0.25">
      <c r="A11" s="11" t="s">
        <v>87</v>
      </c>
      <c r="B11" s="11" t="s">
        <v>18</v>
      </c>
      <c r="C11" s="3">
        <v>42023</v>
      </c>
      <c r="D11" s="13"/>
      <c r="E11" s="3">
        <v>42051</v>
      </c>
      <c r="F11" s="12">
        <v>42034</v>
      </c>
      <c r="G11" s="2" t="str">
        <f t="shared" si="1"/>
        <v>Terminada</v>
      </c>
      <c r="H11" s="27">
        <f t="shared" si="0"/>
        <v>10</v>
      </c>
      <c r="I11" s="18" t="s">
        <v>55</v>
      </c>
      <c r="J11" s="31" t="s">
        <v>89</v>
      </c>
      <c r="K11" s="16" t="s">
        <v>37</v>
      </c>
      <c r="L11" s="12">
        <v>42023</v>
      </c>
      <c r="M11" s="21" t="s">
        <v>91</v>
      </c>
      <c r="N11" s="21" t="s">
        <v>160</v>
      </c>
      <c r="O11" s="16" t="s">
        <v>60</v>
      </c>
      <c r="P11" s="16" t="s">
        <v>59</v>
      </c>
      <c r="Q11" s="18" t="s">
        <v>58</v>
      </c>
    </row>
    <row r="12" spans="1:17" ht="45" x14ac:dyDescent="0.25">
      <c r="A12" s="11" t="s">
        <v>88</v>
      </c>
      <c r="B12" s="11" t="s">
        <v>18</v>
      </c>
      <c r="C12" s="3">
        <v>42023</v>
      </c>
      <c r="D12" s="13"/>
      <c r="E12" s="3">
        <v>42051</v>
      </c>
      <c r="F12" s="12">
        <v>42023</v>
      </c>
      <c r="G12" s="2" t="str">
        <f t="shared" si="1"/>
        <v>Terminada</v>
      </c>
      <c r="H12" s="27">
        <f t="shared" si="0"/>
        <v>1</v>
      </c>
      <c r="I12" s="18" t="s">
        <v>55</v>
      </c>
      <c r="J12" s="28" t="s">
        <v>90</v>
      </c>
      <c r="K12" s="18" t="s">
        <v>11</v>
      </c>
      <c r="L12" s="12">
        <v>42023</v>
      </c>
      <c r="M12" s="16" t="s">
        <v>92</v>
      </c>
      <c r="N12" s="16" t="s">
        <v>58</v>
      </c>
      <c r="O12" s="16" t="s">
        <v>60</v>
      </c>
      <c r="P12" s="16" t="s">
        <v>59</v>
      </c>
      <c r="Q12" s="18" t="s">
        <v>58</v>
      </c>
    </row>
    <row r="13" spans="1:17" ht="45" x14ac:dyDescent="0.25">
      <c r="A13" s="11" t="s">
        <v>93</v>
      </c>
      <c r="B13" s="11" t="s">
        <v>18</v>
      </c>
      <c r="C13" s="3">
        <v>42023</v>
      </c>
      <c r="D13" s="13"/>
      <c r="E13" s="3">
        <v>42051</v>
      </c>
      <c r="F13" s="12">
        <v>42045</v>
      </c>
      <c r="G13" s="2" t="str">
        <f t="shared" si="1"/>
        <v>Terminada</v>
      </c>
      <c r="H13" s="27">
        <f t="shared" si="0"/>
        <v>17</v>
      </c>
      <c r="I13" s="18" t="s">
        <v>55</v>
      </c>
      <c r="J13" s="31" t="s">
        <v>96</v>
      </c>
      <c r="K13" s="16" t="s">
        <v>41</v>
      </c>
      <c r="L13" s="12">
        <v>42023</v>
      </c>
      <c r="M13" s="16" t="s">
        <v>97</v>
      </c>
      <c r="N13" s="16" t="s">
        <v>245</v>
      </c>
      <c r="O13" s="16" t="s">
        <v>60</v>
      </c>
      <c r="P13" s="16" t="s">
        <v>59</v>
      </c>
      <c r="Q13" s="18" t="s">
        <v>58</v>
      </c>
    </row>
    <row r="14" spans="1:17" ht="45" x14ac:dyDescent="0.25">
      <c r="A14" s="11" t="s">
        <v>94</v>
      </c>
      <c r="B14" s="11" t="s">
        <v>18</v>
      </c>
      <c r="C14" s="3">
        <v>42023</v>
      </c>
      <c r="D14" s="13"/>
      <c r="E14" s="3">
        <v>42051</v>
      </c>
      <c r="F14" s="12">
        <v>42033</v>
      </c>
      <c r="G14" s="2" t="str">
        <f t="shared" si="1"/>
        <v>Terminada</v>
      </c>
      <c r="H14" s="27">
        <f t="shared" si="0"/>
        <v>9</v>
      </c>
      <c r="I14" s="18" t="s">
        <v>55</v>
      </c>
      <c r="J14" s="29" t="s">
        <v>98</v>
      </c>
      <c r="K14" s="16" t="s">
        <v>41</v>
      </c>
      <c r="L14" s="12">
        <v>42023</v>
      </c>
      <c r="M14" s="16" t="s">
        <v>99</v>
      </c>
      <c r="N14" s="16" t="s">
        <v>159</v>
      </c>
      <c r="O14" s="16" t="s">
        <v>60</v>
      </c>
      <c r="P14" s="16" t="s">
        <v>59</v>
      </c>
      <c r="Q14" s="18" t="s">
        <v>58</v>
      </c>
    </row>
    <row r="15" spans="1:17" ht="45" x14ac:dyDescent="0.25">
      <c r="A15" s="11" t="s">
        <v>95</v>
      </c>
      <c r="B15" s="11" t="s">
        <v>18</v>
      </c>
      <c r="C15" s="3">
        <v>42023</v>
      </c>
      <c r="D15" s="13"/>
      <c r="E15" s="3">
        <v>42051</v>
      </c>
      <c r="F15" s="12">
        <v>42024</v>
      </c>
      <c r="G15" s="2" t="str">
        <f t="shared" si="1"/>
        <v>Terminada</v>
      </c>
      <c r="H15" s="27">
        <f t="shared" si="0"/>
        <v>2</v>
      </c>
      <c r="I15" s="18" t="s">
        <v>55</v>
      </c>
      <c r="J15" s="31" t="s">
        <v>100</v>
      </c>
      <c r="K15" s="18" t="s">
        <v>11</v>
      </c>
      <c r="L15" s="12">
        <v>42024</v>
      </c>
      <c r="M15" s="16" t="s">
        <v>101</v>
      </c>
      <c r="N15" s="16" t="s">
        <v>58</v>
      </c>
      <c r="O15" s="16" t="s">
        <v>60</v>
      </c>
      <c r="P15" s="16" t="s">
        <v>59</v>
      </c>
      <c r="Q15" s="18" t="s">
        <v>58</v>
      </c>
    </row>
    <row r="16" spans="1:17" ht="45" x14ac:dyDescent="0.25">
      <c r="A16" s="11" t="s">
        <v>102</v>
      </c>
      <c r="B16" s="11" t="s">
        <v>18</v>
      </c>
      <c r="C16" s="3">
        <v>42024</v>
      </c>
      <c r="D16" s="13"/>
      <c r="E16" s="3">
        <v>42052</v>
      </c>
      <c r="F16" s="12">
        <v>42025</v>
      </c>
      <c r="G16" s="2" t="str">
        <f t="shared" si="1"/>
        <v>Terminada</v>
      </c>
      <c r="H16" s="27">
        <f t="shared" si="0"/>
        <v>2</v>
      </c>
      <c r="I16" s="18" t="s">
        <v>55</v>
      </c>
      <c r="J16" s="28" t="s">
        <v>105</v>
      </c>
      <c r="K16" s="18" t="s">
        <v>11</v>
      </c>
      <c r="L16" s="12">
        <v>42025</v>
      </c>
      <c r="M16" s="16" t="s">
        <v>108</v>
      </c>
      <c r="N16" s="16" t="s">
        <v>58</v>
      </c>
      <c r="O16" s="16" t="s">
        <v>60</v>
      </c>
      <c r="P16" s="16" t="s">
        <v>59</v>
      </c>
      <c r="Q16" s="18" t="s">
        <v>58</v>
      </c>
    </row>
    <row r="17" spans="1:17" ht="90" x14ac:dyDescent="0.25">
      <c r="A17" s="11" t="s">
        <v>103</v>
      </c>
      <c r="B17" s="11" t="s">
        <v>18</v>
      </c>
      <c r="C17" s="3">
        <v>42025</v>
      </c>
      <c r="D17" s="13"/>
      <c r="E17" s="3">
        <v>42053</v>
      </c>
      <c r="F17" s="12">
        <v>42033</v>
      </c>
      <c r="G17" s="2" t="str">
        <f t="shared" si="1"/>
        <v>Terminada</v>
      </c>
      <c r="H17" s="27">
        <f t="shared" si="0"/>
        <v>7</v>
      </c>
      <c r="I17" s="18" t="s">
        <v>55</v>
      </c>
      <c r="J17" s="64" t="s">
        <v>106</v>
      </c>
      <c r="K17" s="16" t="s">
        <v>41</v>
      </c>
      <c r="L17" s="12">
        <v>42025</v>
      </c>
      <c r="M17" s="16" t="s">
        <v>109</v>
      </c>
      <c r="N17" s="16" t="s">
        <v>161</v>
      </c>
      <c r="O17" s="16" t="s">
        <v>60</v>
      </c>
      <c r="P17" s="16" t="s">
        <v>59</v>
      </c>
      <c r="Q17" s="18" t="s">
        <v>58</v>
      </c>
    </row>
    <row r="18" spans="1:17" ht="45" x14ac:dyDescent="0.25">
      <c r="A18" s="11" t="s">
        <v>104</v>
      </c>
      <c r="B18" s="11" t="s">
        <v>18</v>
      </c>
      <c r="C18" s="3">
        <v>42025</v>
      </c>
      <c r="D18" s="13"/>
      <c r="E18" s="3">
        <v>42053</v>
      </c>
      <c r="F18" s="12">
        <v>42033</v>
      </c>
      <c r="G18" s="2" t="str">
        <f t="shared" si="1"/>
        <v>Terminada</v>
      </c>
      <c r="H18" s="27">
        <f t="shared" si="0"/>
        <v>7</v>
      </c>
      <c r="I18" s="18" t="s">
        <v>55</v>
      </c>
      <c r="J18" s="28" t="s">
        <v>107</v>
      </c>
      <c r="K18" s="16" t="s">
        <v>41</v>
      </c>
      <c r="L18" s="12">
        <v>42025</v>
      </c>
      <c r="M18" s="16" t="s">
        <v>110</v>
      </c>
      <c r="N18" s="16" t="s">
        <v>189</v>
      </c>
      <c r="O18" s="16" t="s">
        <v>60</v>
      </c>
      <c r="P18" s="16" t="s">
        <v>59</v>
      </c>
      <c r="Q18" s="18" t="s">
        <v>58</v>
      </c>
    </row>
    <row r="19" spans="1:17" ht="45" x14ac:dyDescent="0.25">
      <c r="A19" s="11" t="s">
        <v>111</v>
      </c>
      <c r="B19" s="11" t="s">
        <v>18</v>
      </c>
      <c r="C19" s="3">
        <v>42026</v>
      </c>
      <c r="D19" s="13"/>
      <c r="E19" s="3">
        <v>42054</v>
      </c>
      <c r="F19" s="12">
        <v>42055</v>
      </c>
      <c r="G19" s="2" t="str">
        <f t="shared" si="1"/>
        <v>Terminada</v>
      </c>
      <c r="H19" s="27">
        <f t="shared" si="0"/>
        <v>22</v>
      </c>
      <c r="I19" s="18" t="s">
        <v>55</v>
      </c>
      <c r="J19" s="32" t="s">
        <v>112</v>
      </c>
      <c r="K19" s="16" t="s">
        <v>41</v>
      </c>
      <c r="L19" s="12">
        <v>42026</v>
      </c>
      <c r="M19" s="16" t="s">
        <v>113</v>
      </c>
      <c r="N19" s="16" t="s">
        <v>244</v>
      </c>
      <c r="O19" s="16" t="s">
        <v>60</v>
      </c>
      <c r="P19" s="16" t="s">
        <v>59</v>
      </c>
      <c r="Q19" s="18" t="s">
        <v>58</v>
      </c>
    </row>
    <row r="20" spans="1:17" ht="45" x14ac:dyDescent="0.25">
      <c r="A20" s="11" t="s">
        <v>114</v>
      </c>
      <c r="B20" s="11" t="s">
        <v>18</v>
      </c>
      <c r="C20" s="3">
        <v>42026</v>
      </c>
      <c r="D20" s="13"/>
      <c r="E20" s="3">
        <v>42054</v>
      </c>
      <c r="F20" s="12">
        <v>42031</v>
      </c>
      <c r="G20" s="2" t="str">
        <f t="shared" si="1"/>
        <v>Terminada</v>
      </c>
      <c r="H20" s="27">
        <f t="shared" si="0"/>
        <v>4</v>
      </c>
      <c r="I20" s="18" t="s">
        <v>55</v>
      </c>
      <c r="J20" s="34" t="s">
        <v>122</v>
      </c>
      <c r="K20" s="18" t="s">
        <v>11</v>
      </c>
      <c r="L20" s="12">
        <v>42027</v>
      </c>
      <c r="M20" s="16" t="s">
        <v>123</v>
      </c>
      <c r="N20" s="16" t="s">
        <v>58</v>
      </c>
      <c r="O20" s="16" t="s">
        <v>60</v>
      </c>
      <c r="P20" s="16" t="s">
        <v>59</v>
      </c>
      <c r="Q20" s="18" t="s">
        <v>58</v>
      </c>
    </row>
    <row r="21" spans="1:17" ht="45" x14ac:dyDescent="0.25">
      <c r="A21" s="11" t="s">
        <v>115</v>
      </c>
      <c r="B21" s="11" t="s">
        <v>18</v>
      </c>
      <c r="C21" s="3">
        <v>42026</v>
      </c>
      <c r="D21" s="13"/>
      <c r="E21" s="3">
        <v>42054</v>
      </c>
      <c r="F21" s="12">
        <v>42031</v>
      </c>
      <c r="G21" s="2" t="str">
        <f t="shared" si="1"/>
        <v>Terminada</v>
      </c>
      <c r="H21" s="27">
        <f t="shared" si="0"/>
        <v>4</v>
      </c>
      <c r="I21" s="18" t="s">
        <v>55</v>
      </c>
      <c r="J21" s="66" t="s">
        <v>124</v>
      </c>
      <c r="K21" s="16" t="s">
        <v>11</v>
      </c>
      <c r="L21" s="12">
        <v>42027</v>
      </c>
      <c r="M21" s="16" t="s">
        <v>125</v>
      </c>
      <c r="N21" s="16" t="s">
        <v>58</v>
      </c>
      <c r="O21" s="16" t="s">
        <v>60</v>
      </c>
      <c r="P21" s="16" t="s">
        <v>59</v>
      </c>
      <c r="Q21" s="18" t="s">
        <v>58</v>
      </c>
    </row>
    <row r="22" spans="1:17" ht="150" x14ac:dyDescent="0.25">
      <c r="A22" s="11" t="s">
        <v>121</v>
      </c>
      <c r="B22" s="11" t="s">
        <v>18</v>
      </c>
      <c r="C22" s="3">
        <v>42026</v>
      </c>
      <c r="D22" s="13"/>
      <c r="E22" s="3">
        <v>42054</v>
      </c>
      <c r="F22" s="12">
        <v>42031</v>
      </c>
      <c r="G22" s="2" t="str">
        <f t="shared" si="1"/>
        <v>Terminada</v>
      </c>
      <c r="H22" s="27">
        <f t="shared" si="0"/>
        <v>4</v>
      </c>
      <c r="I22" s="18" t="s">
        <v>55</v>
      </c>
      <c r="J22" s="20" t="s">
        <v>126</v>
      </c>
      <c r="K22" s="16" t="s">
        <v>11</v>
      </c>
      <c r="L22" s="12">
        <v>42027</v>
      </c>
      <c r="M22" s="16" t="s">
        <v>127</v>
      </c>
      <c r="N22" s="16" t="s">
        <v>58</v>
      </c>
      <c r="O22" s="16" t="s">
        <v>60</v>
      </c>
      <c r="P22" s="16" t="s">
        <v>59</v>
      </c>
      <c r="Q22" s="18" t="s">
        <v>58</v>
      </c>
    </row>
    <row r="23" spans="1:17" ht="45" x14ac:dyDescent="0.25">
      <c r="A23" s="11" t="s">
        <v>116</v>
      </c>
      <c r="B23" s="11" t="s">
        <v>18</v>
      </c>
      <c r="C23" s="3">
        <v>42026</v>
      </c>
      <c r="D23" s="13"/>
      <c r="E23" s="3">
        <v>42054</v>
      </c>
      <c r="F23" s="12">
        <v>42031</v>
      </c>
      <c r="G23" s="2" t="str">
        <f t="shared" si="1"/>
        <v>Terminada</v>
      </c>
      <c r="H23" s="27">
        <f t="shared" si="0"/>
        <v>4</v>
      </c>
      <c r="I23" s="18" t="s">
        <v>55</v>
      </c>
      <c r="J23" s="34" t="s">
        <v>128</v>
      </c>
      <c r="K23" s="16" t="s">
        <v>11</v>
      </c>
      <c r="L23" s="12">
        <v>42027</v>
      </c>
      <c r="M23" s="16" t="s">
        <v>129</v>
      </c>
      <c r="N23" s="16" t="s">
        <v>58</v>
      </c>
      <c r="O23" s="16" t="s">
        <v>60</v>
      </c>
      <c r="P23" s="16" t="s">
        <v>59</v>
      </c>
      <c r="Q23" s="18" t="s">
        <v>58</v>
      </c>
    </row>
    <row r="24" spans="1:17" ht="60" x14ac:dyDescent="0.25">
      <c r="A24" s="11" t="s">
        <v>117</v>
      </c>
      <c r="B24" s="11" t="s">
        <v>18</v>
      </c>
      <c r="C24" s="3">
        <v>42026</v>
      </c>
      <c r="D24" s="13"/>
      <c r="E24" s="3">
        <v>42054</v>
      </c>
      <c r="F24" s="12">
        <v>42039</v>
      </c>
      <c r="G24" s="2" t="str">
        <f t="shared" si="1"/>
        <v>Terminada</v>
      </c>
      <c r="H24" s="27">
        <f t="shared" si="0"/>
        <v>10</v>
      </c>
      <c r="I24" s="18" t="s">
        <v>55</v>
      </c>
      <c r="J24" s="64" t="s">
        <v>130</v>
      </c>
      <c r="K24" s="16" t="s">
        <v>41</v>
      </c>
      <c r="L24" s="12">
        <v>42027</v>
      </c>
      <c r="M24" s="16" t="s">
        <v>131</v>
      </c>
      <c r="N24" s="16" t="s">
        <v>203</v>
      </c>
      <c r="O24" s="16" t="s">
        <v>60</v>
      </c>
      <c r="P24" s="16" t="s">
        <v>59</v>
      </c>
      <c r="Q24" s="18" t="s">
        <v>58</v>
      </c>
    </row>
    <row r="25" spans="1:17" ht="57" x14ac:dyDescent="0.25">
      <c r="A25" s="11" t="s">
        <v>118</v>
      </c>
      <c r="B25" s="11" t="s">
        <v>18</v>
      </c>
      <c r="C25" s="3">
        <v>42026</v>
      </c>
      <c r="D25" s="13"/>
      <c r="E25" s="3">
        <v>42054</v>
      </c>
      <c r="F25" s="12">
        <v>42055</v>
      </c>
      <c r="G25" s="2" t="str">
        <f t="shared" si="1"/>
        <v>Terminada</v>
      </c>
      <c r="H25" s="27">
        <f t="shared" si="0"/>
        <v>22</v>
      </c>
      <c r="I25" s="18" t="s">
        <v>55</v>
      </c>
      <c r="J25" s="80" t="s">
        <v>132</v>
      </c>
      <c r="K25" s="16" t="s">
        <v>41</v>
      </c>
      <c r="L25" s="12">
        <v>42027</v>
      </c>
      <c r="M25" s="16" t="s">
        <v>133</v>
      </c>
      <c r="N25" s="16" t="s">
        <v>326</v>
      </c>
      <c r="O25" s="16" t="s">
        <v>60</v>
      </c>
      <c r="P25" s="16" t="s">
        <v>59</v>
      </c>
      <c r="Q25" s="18" t="s">
        <v>58</v>
      </c>
    </row>
    <row r="26" spans="1:17" ht="60" x14ac:dyDescent="0.25">
      <c r="A26" s="11" t="s">
        <v>119</v>
      </c>
      <c r="B26" s="11" t="s">
        <v>18</v>
      </c>
      <c r="C26" s="3">
        <v>42026</v>
      </c>
      <c r="D26" s="13"/>
      <c r="E26" s="3">
        <v>42054</v>
      </c>
      <c r="F26" s="12">
        <v>42048</v>
      </c>
      <c r="G26" s="2" t="str">
        <f t="shared" si="1"/>
        <v>Terminada</v>
      </c>
      <c r="H26" s="27">
        <f t="shared" si="0"/>
        <v>17</v>
      </c>
      <c r="I26" s="18" t="s">
        <v>55</v>
      </c>
      <c r="J26" s="64" t="s">
        <v>134</v>
      </c>
      <c r="K26" s="16" t="s">
        <v>41</v>
      </c>
      <c r="L26" s="12">
        <v>42027</v>
      </c>
      <c r="M26" s="16" t="s">
        <v>135</v>
      </c>
      <c r="N26" s="16" t="s">
        <v>260</v>
      </c>
      <c r="O26" s="16" t="s">
        <v>60</v>
      </c>
      <c r="P26" s="16" t="s">
        <v>59</v>
      </c>
      <c r="Q26" s="18" t="s">
        <v>58</v>
      </c>
    </row>
    <row r="27" spans="1:17" ht="45" x14ac:dyDescent="0.25">
      <c r="A27" s="11" t="s">
        <v>120</v>
      </c>
      <c r="B27" s="11" t="s">
        <v>18</v>
      </c>
      <c r="C27" s="3">
        <v>42027</v>
      </c>
      <c r="D27" s="13"/>
      <c r="E27" s="3">
        <v>42041</v>
      </c>
      <c r="F27" s="12">
        <v>42031</v>
      </c>
      <c r="G27" s="2" t="str">
        <f t="shared" si="1"/>
        <v>Terminada</v>
      </c>
      <c r="H27" s="27">
        <f t="shared" si="0"/>
        <v>3</v>
      </c>
      <c r="I27" s="18" t="s">
        <v>55</v>
      </c>
      <c r="J27" s="34" t="s">
        <v>136</v>
      </c>
      <c r="K27" s="16" t="s">
        <v>11</v>
      </c>
      <c r="L27" s="12">
        <v>42027</v>
      </c>
      <c r="M27" s="16" t="s">
        <v>137</v>
      </c>
      <c r="N27" s="16" t="s">
        <v>58</v>
      </c>
      <c r="O27" s="16" t="s">
        <v>60</v>
      </c>
      <c r="P27" s="16" t="s">
        <v>59</v>
      </c>
      <c r="Q27" s="18" t="s">
        <v>58</v>
      </c>
    </row>
    <row r="28" spans="1:17" ht="45" x14ac:dyDescent="0.25">
      <c r="A28" s="11" t="s">
        <v>138</v>
      </c>
      <c r="B28" s="11" t="s">
        <v>18</v>
      </c>
      <c r="C28" s="3">
        <v>42027</v>
      </c>
      <c r="D28" s="13"/>
      <c r="E28" s="3">
        <v>42055</v>
      </c>
      <c r="F28" s="12">
        <v>42058</v>
      </c>
      <c r="G28" s="2" t="str">
        <f t="shared" si="1"/>
        <v>Terminada</v>
      </c>
      <c r="H28" s="27">
        <f t="shared" si="0"/>
        <v>22</v>
      </c>
      <c r="I28" s="18" t="s">
        <v>55</v>
      </c>
      <c r="J28" s="31" t="s">
        <v>139</v>
      </c>
      <c r="K28" s="16" t="s">
        <v>41</v>
      </c>
      <c r="L28" s="12">
        <v>42030</v>
      </c>
      <c r="M28" s="16" t="s">
        <v>144</v>
      </c>
      <c r="N28" s="16" t="s">
        <v>354</v>
      </c>
      <c r="O28" s="16" t="s">
        <v>60</v>
      </c>
      <c r="P28" s="16" t="s">
        <v>59</v>
      </c>
      <c r="Q28" s="18" t="s">
        <v>58</v>
      </c>
    </row>
    <row r="29" spans="1:17" ht="45" x14ac:dyDescent="0.25">
      <c r="A29" s="11" t="s">
        <v>140</v>
      </c>
      <c r="B29" s="11" t="s">
        <v>18</v>
      </c>
      <c r="C29" s="3">
        <v>42030</v>
      </c>
      <c r="D29" s="13"/>
      <c r="E29" s="3">
        <v>42058</v>
      </c>
      <c r="F29" s="12">
        <v>42031</v>
      </c>
      <c r="G29" s="2" t="str">
        <f t="shared" si="1"/>
        <v>Terminada</v>
      </c>
      <c r="H29" s="27">
        <f t="shared" si="0"/>
        <v>2</v>
      </c>
      <c r="I29" s="18" t="s">
        <v>55</v>
      </c>
      <c r="J29" s="36" t="s">
        <v>145</v>
      </c>
      <c r="K29" s="16" t="s">
        <v>11</v>
      </c>
      <c r="L29" s="12">
        <v>42030</v>
      </c>
      <c r="M29" s="16" t="s">
        <v>146</v>
      </c>
      <c r="N29" s="16" t="s">
        <v>58</v>
      </c>
      <c r="O29" s="16" t="s">
        <v>60</v>
      </c>
      <c r="P29" s="16" t="s">
        <v>59</v>
      </c>
      <c r="Q29" s="18" t="s">
        <v>58</v>
      </c>
    </row>
    <row r="30" spans="1:17" ht="45" x14ac:dyDescent="0.25">
      <c r="A30" s="11" t="s">
        <v>141</v>
      </c>
      <c r="B30" s="11" t="s">
        <v>18</v>
      </c>
      <c r="C30" s="3">
        <v>42030</v>
      </c>
      <c r="D30" s="13"/>
      <c r="E30" s="3">
        <v>42058</v>
      </c>
      <c r="F30" s="12">
        <v>42031</v>
      </c>
      <c r="G30" s="2" t="str">
        <f t="shared" si="1"/>
        <v>Terminada</v>
      </c>
      <c r="H30" s="27">
        <f t="shared" si="0"/>
        <v>2</v>
      </c>
      <c r="I30" s="18" t="s">
        <v>55</v>
      </c>
      <c r="J30" s="64" t="s">
        <v>147</v>
      </c>
      <c r="K30" s="16" t="s">
        <v>11</v>
      </c>
      <c r="L30" s="12">
        <v>42030</v>
      </c>
      <c r="M30" s="16" t="s">
        <v>148</v>
      </c>
      <c r="N30" s="16" t="s">
        <v>58</v>
      </c>
      <c r="O30" s="16" t="s">
        <v>60</v>
      </c>
      <c r="P30" s="16" t="s">
        <v>59</v>
      </c>
      <c r="Q30" s="18" t="s">
        <v>58</v>
      </c>
    </row>
    <row r="31" spans="1:17" ht="45" x14ac:dyDescent="0.25">
      <c r="A31" s="11" t="s">
        <v>142</v>
      </c>
      <c r="B31" s="11" t="s">
        <v>18</v>
      </c>
      <c r="C31" s="3">
        <v>42030</v>
      </c>
      <c r="D31" s="13"/>
      <c r="E31" s="3">
        <v>42058</v>
      </c>
      <c r="F31" s="12">
        <v>42033</v>
      </c>
      <c r="G31" s="2" t="str">
        <f t="shared" si="1"/>
        <v>Terminada</v>
      </c>
      <c r="H31" s="27">
        <f t="shared" si="0"/>
        <v>4</v>
      </c>
      <c r="I31" s="18" t="s">
        <v>55</v>
      </c>
      <c r="J31" s="28" t="s">
        <v>149</v>
      </c>
      <c r="K31" s="16" t="s">
        <v>41</v>
      </c>
      <c r="L31" s="12">
        <v>42030</v>
      </c>
      <c r="M31" s="16" t="s">
        <v>153</v>
      </c>
      <c r="N31" s="16" t="s">
        <v>182</v>
      </c>
      <c r="O31" s="16" t="s">
        <v>60</v>
      </c>
      <c r="P31" s="16" t="s">
        <v>59</v>
      </c>
      <c r="Q31" s="18" t="s">
        <v>58</v>
      </c>
    </row>
    <row r="32" spans="1:17" ht="45" x14ac:dyDescent="0.25">
      <c r="A32" s="11" t="s">
        <v>143</v>
      </c>
      <c r="B32" s="11" t="s">
        <v>18</v>
      </c>
      <c r="C32" s="3">
        <v>42030</v>
      </c>
      <c r="D32" s="13"/>
      <c r="E32" s="3">
        <v>42058</v>
      </c>
      <c r="F32" s="12">
        <v>42034</v>
      </c>
      <c r="G32" s="2" t="str">
        <f t="shared" si="1"/>
        <v>Terminada</v>
      </c>
      <c r="H32" s="27">
        <f t="shared" si="0"/>
        <v>5</v>
      </c>
      <c r="I32" s="18" t="s">
        <v>55</v>
      </c>
      <c r="J32" s="64" t="s">
        <v>151</v>
      </c>
      <c r="K32" s="16" t="s">
        <v>41</v>
      </c>
      <c r="L32" s="12">
        <v>42030</v>
      </c>
      <c r="M32" s="16" t="s">
        <v>152</v>
      </c>
      <c r="N32" s="16" t="s">
        <v>183</v>
      </c>
      <c r="O32" s="16" t="s">
        <v>60</v>
      </c>
      <c r="P32" s="16" t="s">
        <v>59</v>
      </c>
      <c r="Q32" s="18" t="s">
        <v>58</v>
      </c>
    </row>
    <row r="33" spans="1:17" ht="45" x14ac:dyDescent="0.25">
      <c r="A33" s="11" t="s">
        <v>150</v>
      </c>
      <c r="B33" s="11" t="s">
        <v>18</v>
      </c>
      <c r="C33" s="3">
        <v>42030</v>
      </c>
      <c r="D33" s="13"/>
      <c r="E33" s="3">
        <v>42058</v>
      </c>
      <c r="F33" s="12">
        <v>42031</v>
      </c>
      <c r="G33" s="2" t="str">
        <f t="shared" si="1"/>
        <v>Terminada</v>
      </c>
      <c r="H33" s="27">
        <f t="shared" si="0"/>
        <v>2</v>
      </c>
      <c r="I33" s="18" t="s">
        <v>55</v>
      </c>
      <c r="J33" s="20" t="s">
        <v>157</v>
      </c>
      <c r="K33" s="18" t="s">
        <v>11</v>
      </c>
      <c r="L33" s="12">
        <v>42030</v>
      </c>
      <c r="M33" s="16" t="s">
        <v>158</v>
      </c>
      <c r="N33" s="16" t="s">
        <v>58</v>
      </c>
      <c r="O33" s="16" t="s">
        <v>60</v>
      </c>
      <c r="P33" s="16" t="s">
        <v>59</v>
      </c>
      <c r="Q33" s="18" t="s">
        <v>58</v>
      </c>
    </row>
    <row r="34" spans="1:17" ht="45" x14ac:dyDescent="0.25">
      <c r="A34" s="11" t="s">
        <v>154</v>
      </c>
      <c r="B34" s="11" t="s">
        <v>18</v>
      </c>
      <c r="C34" s="3">
        <v>42030</v>
      </c>
      <c r="D34" s="13"/>
      <c r="E34" s="3">
        <v>42058</v>
      </c>
      <c r="F34" s="12">
        <v>42044</v>
      </c>
      <c r="G34" s="2" t="str">
        <f t="shared" si="1"/>
        <v>Terminada</v>
      </c>
      <c r="H34" s="27">
        <f t="shared" si="0"/>
        <v>11</v>
      </c>
      <c r="I34" s="18" t="s">
        <v>55</v>
      </c>
      <c r="J34" s="28" t="s">
        <v>155</v>
      </c>
      <c r="K34" s="16" t="s">
        <v>12</v>
      </c>
      <c r="L34" s="12">
        <v>42030</v>
      </c>
      <c r="M34" s="16" t="s">
        <v>156</v>
      </c>
      <c r="N34" s="16" t="s">
        <v>225</v>
      </c>
      <c r="O34" s="16" t="s">
        <v>60</v>
      </c>
      <c r="P34" s="16" t="s">
        <v>59</v>
      </c>
      <c r="Q34" s="18" t="s">
        <v>58</v>
      </c>
    </row>
    <row r="35" spans="1:17" ht="45" x14ac:dyDescent="0.25">
      <c r="A35" s="11" t="s">
        <v>162</v>
      </c>
      <c r="B35" s="11" t="s">
        <v>18</v>
      </c>
      <c r="C35" s="3">
        <v>42030</v>
      </c>
      <c r="D35" s="13"/>
      <c r="E35" s="3">
        <v>42059</v>
      </c>
      <c r="F35" s="12">
        <v>42048</v>
      </c>
      <c r="G35" s="2" t="str">
        <f t="shared" si="1"/>
        <v>Terminada</v>
      </c>
      <c r="H35" s="27">
        <f t="shared" si="0"/>
        <v>15</v>
      </c>
      <c r="I35" s="18" t="s">
        <v>55</v>
      </c>
      <c r="J35" s="64" t="s">
        <v>168</v>
      </c>
      <c r="K35" s="16" t="s">
        <v>41</v>
      </c>
      <c r="L35" s="12">
        <v>42031</v>
      </c>
      <c r="M35" s="16" t="s">
        <v>169</v>
      </c>
      <c r="N35" s="16" t="s">
        <v>261</v>
      </c>
      <c r="O35" s="16" t="s">
        <v>60</v>
      </c>
      <c r="P35" s="16" t="s">
        <v>59</v>
      </c>
      <c r="Q35" s="18" t="s">
        <v>58</v>
      </c>
    </row>
    <row r="36" spans="1:17" ht="45" x14ac:dyDescent="0.25">
      <c r="A36" s="11" t="s">
        <v>163</v>
      </c>
      <c r="B36" s="11" t="s">
        <v>18</v>
      </c>
      <c r="C36" s="3">
        <v>42030</v>
      </c>
      <c r="D36" s="13"/>
      <c r="E36" s="3">
        <v>42059</v>
      </c>
      <c r="F36" s="12">
        <v>42048</v>
      </c>
      <c r="G36" s="2" t="str">
        <f t="shared" si="1"/>
        <v>Terminada</v>
      </c>
      <c r="H36" s="27">
        <f t="shared" si="0"/>
        <v>15</v>
      </c>
      <c r="I36" s="18" t="s">
        <v>55</v>
      </c>
      <c r="J36" s="34" t="s">
        <v>170</v>
      </c>
      <c r="K36" s="16" t="s">
        <v>41</v>
      </c>
      <c r="L36" s="12">
        <v>42031</v>
      </c>
      <c r="M36" s="16" t="s">
        <v>171</v>
      </c>
      <c r="N36" s="16" t="s">
        <v>262</v>
      </c>
      <c r="O36" s="16" t="s">
        <v>60</v>
      </c>
      <c r="P36" s="16" t="s">
        <v>59</v>
      </c>
      <c r="Q36" s="18" t="s">
        <v>58</v>
      </c>
    </row>
    <row r="37" spans="1:17" ht="45" x14ac:dyDescent="0.25">
      <c r="A37" s="11" t="s">
        <v>164</v>
      </c>
      <c r="B37" s="11" t="s">
        <v>18</v>
      </c>
      <c r="C37" s="3">
        <v>42030</v>
      </c>
      <c r="D37" s="13"/>
      <c r="E37" s="3">
        <v>42059</v>
      </c>
      <c r="F37" s="12">
        <v>42048</v>
      </c>
      <c r="G37" s="2" t="str">
        <f t="shared" si="1"/>
        <v>Terminada</v>
      </c>
      <c r="H37" s="27">
        <f t="shared" si="0"/>
        <v>15</v>
      </c>
      <c r="I37" s="18" t="s">
        <v>55</v>
      </c>
      <c r="J37" s="73" t="s">
        <v>172</v>
      </c>
      <c r="K37" s="16" t="s">
        <v>41</v>
      </c>
      <c r="L37" s="12">
        <v>42031</v>
      </c>
      <c r="M37" s="16" t="s">
        <v>173</v>
      </c>
      <c r="N37" s="16" t="s">
        <v>263</v>
      </c>
      <c r="O37" s="16" t="s">
        <v>60</v>
      </c>
      <c r="P37" s="16" t="s">
        <v>59</v>
      </c>
      <c r="Q37" s="18" t="s">
        <v>58</v>
      </c>
    </row>
    <row r="38" spans="1:17" ht="90" x14ac:dyDescent="0.25">
      <c r="A38" s="11" t="s">
        <v>165</v>
      </c>
      <c r="B38" s="11" t="s">
        <v>18</v>
      </c>
      <c r="C38" s="3">
        <v>42031</v>
      </c>
      <c r="D38" s="13"/>
      <c r="E38" s="3">
        <v>42060</v>
      </c>
      <c r="F38" s="12">
        <v>42034</v>
      </c>
      <c r="G38" s="2" t="str">
        <f t="shared" si="1"/>
        <v>Terminada</v>
      </c>
      <c r="H38" s="27">
        <f t="shared" si="0"/>
        <v>4</v>
      </c>
      <c r="I38" s="18" t="s">
        <v>55</v>
      </c>
      <c r="J38" s="28" t="s">
        <v>174</v>
      </c>
      <c r="K38" s="16" t="s">
        <v>41</v>
      </c>
      <c r="L38" s="12">
        <v>42031</v>
      </c>
      <c r="M38" s="16" t="s">
        <v>175</v>
      </c>
      <c r="N38" s="16" t="s">
        <v>190</v>
      </c>
      <c r="O38" s="16" t="s">
        <v>60</v>
      </c>
      <c r="P38" s="16" t="s">
        <v>59</v>
      </c>
      <c r="Q38" s="18" t="s">
        <v>58</v>
      </c>
    </row>
    <row r="39" spans="1:17" ht="45" x14ac:dyDescent="0.25">
      <c r="A39" s="11" t="s">
        <v>166</v>
      </c>
      <c r="B39" s="11" t="s">
        <v>18</v>
      </c>
      <c r="C39" s="3">
        <v>42031</v>
      </c>
      <c r="D39" s="13"/>
      <c r="E39" s="3">
        <v>42060</v>
      </c>
      <c r="F39" s="12">
        <v>42034</v>
      </c>
      <c r="G39" s="2" t="str">
        <f t="shared" si="1"/>
        <v>Terminada</v>
      </c>
      <c r="H39" s="27">
        <f t="shared" si="0"/>
        <v>4</v>
      </c>
      <c r="I39" s="18" t="s">
        <v>55</v>
      </c>
      <c r="J39" s="32" t="s">
        <v>124</v>
      </c>
      <c r="K39" s="16" t="s">
        <v>11</v>
      </c>
      <c r="L39" s="12">
        <v>42034</v>
      </c>
      <c r="M39" s="16" t="s">
        <v>200</v>
      </c>
      <c r="N39" s="16" t="s">
        <v>58</v>
      </c>
      <c r="O39" s="16" t="s">
        <v>60</v>
      </c>
      <c r="P39" s="16" t="s">
        <v>59</v>
      </c>
      <c r="Q39" s="18" t="s">
        <v>58</v>
      </c>
    </row>
    <row r="40" spans="1:17" ht="45" x14ac:dyDescent="0.25">
      <c r="A40" s="11" t="s">
        <v>167</v>
      </c>
      <c r="B40" s="11" t="s">
        <v>18</v>
      </c>
      <c r="C40" s="3">
        <v>42031</v>
      </c>
      <c r="D40" s="13"/>
      <c r="E40" s="3">
        <v>42060</v>
      </c>
      <c r="F40" s="12">
        <v>42034</v>
      </c>
      <c r="G40" s="2" t="str">
        <f t="shared" si="1"/>
        <v>Terminada</v>
      </c>
      <c r="H40" s="27">
        <f t="shared" si="0"/>
        <v>4</v>
      </c>
      <c r="I40" s="18" t="s">
        <v>55</v>
      </c>
      <c r="J40" s="64" t="s">
        <v>179</v>
      </c>
      <c r="K40" s="16" t="s">
        <v>11</v>
      </c>
      <c r="L40" s="12">
        <v>42034</v>
      </c>
      <c r="M40" s="16" t="s">
        <v>201</v>
      </c>
      <c r="N40" s="16" t="s">
        <v>58</v>
      </c>
      <c r="O40" s="16" t="s">
        <v>60</v>
      </c>
      <c r="P40" s="16" t="s">
        <v>59</v>
      </c>
      <c r="Q40" s="18" t="s">
        <v>58</v>
      </c>
    </row>
    <row r="41" spans="1:17" ht="90" x14ac:dyDescent="0.25">
      <c r="A41" s="11" t="s">
        <v>176</v>
      </c>
      <c r="B41" s="11" t="s">
        <v>18</v>
      </c>
      <c r="C41" s="3">
        <v>42032</v>
      </c>
      <c r="D41" s="13"/>
      <c r="E41" s="3">
        <v>42061</v>
      </c>
      <c r="F41" s="12">
        <v>42044</v>
      </c>
      <c r="G41" s="2" t="str">
        <f t="shared" si="1"/>
        <v>Terminada</v>
      </c>
      <c r="H41" s="27">
        <f t="shared" si="0"/>
        <v>9</v>
      </c>
      <c r="I41" s="18" t="s">
        <v>55</v>
      </c>
      <c r="J41" s="28" t="s">
        <v>177</v>
      </c>
      <c r="K41" s="16" t="s">
        <v>12</v>
      </c>
      <c r="L41" s="12">
        <v>42031</v>
      </c>
      <c r="M41" s="16" t="s">
        <v>178</v>
      </c>
      <c r="N41" s="16" t="s">
        <v>226</v>
      </c>
      <c r="O41" s="16" t="s">
        <v>60</v>
      </c>
      <c r="P41" s="16" t="s">
        <v>59</v>
      </c>
      <c r="Q41" s="18" t="s">
        <v>58</v>
      </c>
    </row>
    <row r="42" spans="1:17" ht="45" x14ac:dyDescent="0.25">
      <c r="A42" s="11" t="s">
        <v>180</v>
      </c>
      <c r="B42" s="11" t="s">
        <v>18</v>
      </c>
      <c r="C42" s="3">
        <v>42032</v>
      </c>
      <c r="D42" s="13"/>
      <c r="E42" s="3">
        <v>42061</v>
      </c>
      <c r="F42" s="12">
        <v>42034</v>
      </c>
      <c r="G42" s="2" t="str">
        <f t="shared" si="1"/>
        <v>Terminada</v>
      </c>
      <c r="H42" s="27">
        <f t="shared" si="0"/>
        <v>3</v>
      </c>
      <c r="I42" s="18" t="s">
        <v>55</v>
      </c>
      <c r="J42" s="32" t="s">
        <v>181</v>
      </c>
      <c r="K42" s="18" t="s">
        <v>11</v>
      </c>
      <c r="L42" s="12">
        <v>42032</v>
      </c>
      <c r="M42" s="16" t="s">
        <v>202</v>
      </c>
      <c r="N42" s="16" t="s">
        <v>58</v>
      </c>
      <c r="O42" s="16" t="s">
        <v>60</v>
      </c>
      <c r="P42" s="16" t="s">
        <v>59</v>
      </c>
      <c r="Q42" s="18" t="s">
        <v>58</v>
      </c>
    </row>
    <row r="43" spans="1:17" ht="228" x14ac:dyDescent="0.25">
      <c r="A43" s="11" t="s">
        <v>184</v>
      </c>
      <c r="B43" s="11" t="s">
        <v>18</v>
      </c>
      <c r="C43" s="3">
        <v>42032</v>
      </c>
      <c r="D43" s="13"/>
      <c r="E43" s="3">
        <v>42061</v>
      </c>
      <c r="F43" s="12">
        <v>42061</v>
      </c>
      <c r="G43" s="2" t="str">
        <f t="shared" si="1"/>
        <v>Terminada</v>
      </c>
      <c r="H43" s="27">
        <f t="shared" si="0"/>
        <v>22</v>
      </c>
      <c r="I43" s="18" t="s">
        <v>55</v>
      </c>
      <c r="J43" s="80" t="s">
        <v>185</v>
      </c>
      <c r="K43" s="47" t="s">
        <v>41</v>
      </c>
      <c r="L43" s="12">
        <v>42032</v>
      </c>
      <c r="M43" s="16" t="s">
        <v>186</v>
      </c>
      <c r="N43" s="16" t="s">
        <v>361</v>
      </c>
      <c r="O43" s="16" t="s">
        <v>60</v>
      </c>
      <c r="P43" s="16" t="s">
        <v>59</v>
      </c>
      <c r="Q43" s="18" t="s">
        <v>58</v>
      </c>
    </row>
    <row r="44" spans="1:17" ht="75" x14ac:dyDescent="0.25">
      <c r="A44" s="11" t="s">
        <v>191</v>
      </c>
      <c r="B44" s="11" t="s">
        <v>18</v>
      </c>
      <c r="C44" s="3">
        <v>42033</v>
      </c>
      <c r="D44" s="13"/>
      <c r="E44" s="3">
        <v>42062</v>
      </c>
      <c r="F44" s="12">
        <v>42044</v>
      </c>
      <c r="G44" s="2" t="str">
        <f t="shared" si="1"/>
        <v>Terminada</v>
      </c>
      <c r="H44" s="27">
        <f t="shared" si="0"/>
        <v>8</v>
      </c>
      <c r="I44" s="18" t="s">
        <v>55</v>
      </c>
      <c r="J44" s="64" t="s">
        <v>194</v>
      </c>
      <c r="K44" s="16" t="s">
        <v>41</v>
      </c>
      <c r="L44" s="12">
        <v>42034</v>
      </c>
      <c r="M44" s="16" t="s">
        <v>198</v>
      </c>
      <c r="N44" s="16" t="s">
        <v>219</v>
      </c>
      <c r="O44" s="16" t="s">
        <v>60</v>
      </c>
      <c r="P44" s="16" t="s">
        <v>59</v>
      </c>
      <c r="Q44" s="18" t="s">
        <v>58</v>
      </c>
    </row>
    <row r="45" spans="1:17" ht="60" x14ac:dyDescent="0.25">
      <c r="A45" s="11" t="s">
        <v>192</v>
      </c>
      <c r="B45" s="11" t="s">
        <v>18</v>
      </c>
      <c r="C45" s="3">
        <v>42033</v>
      </c>
      <c r="D45" s="13"/>
      <c r="E45" s="3">
        <v>42062</v>
      </c>
      <c r="F45" s="12">
        <v>42044</v>
      </c>
      <c r="G45" s="2" t="str">
        <f t="shared" si="1"/>
        <v>Terminada</v>
      </c>
      <c r="H45" s="27">
        <f t="shared" si="0"/>
        <v>8</v>
      </c>
      <c r="I45" s="18" t="s">
        <v>55</v>
      </c>
      <c r="J45" s="20" t="s">
        <v>195</v>
      </c>
      <c r="K45" s="16" t="s">
        <v>41</v>
      </c>
      <c r="L45" s="12">
        <v>42034</v>
      </c>
      <c r="M45" s="16" t="s">
        <v>199</v>
      </c>
      <c r="N45" s="16" t="s">
        <v>220</v>
      </c>
      <c r="O45" s="16" t="s">
        <v>60</v>
      </c>
      <c r="P45" s="16" t="s">
        <v>59</v>
      </c>
      <c r="Q45" s="18" t="s">
        <v>58</v>
      </c>
    </row>
    <row r="46" spans="1:17" ht="45" x14ac:dyDescent="0.25">
      <c r="A46" s="11" t="s">
        <v>193</v>
      </c>
      <c r="B46" s="11" t="s">
        <v>18</v>
      </c>
      <c r="C46" s="3">
        <v>42033</v>
      </c>
      <c r="D46" s="13"/>
      <c r="E46" s="3">
        <v>42062</v>
      </c>
      <c r="F46" s="12">
        <v>42039</v>
      </c>
      <c r="G46" s="2" t="str">
        <f t="shared" si="1"/>
        <v>Terminada</v>
      </c>
      <c r="H46" s="27">
        <f t="shared" si="0"/>
        <v>5</v>
      </c>
      <c r="I46" s="18" t="s">
        <v>55</v>
      </c>
      <c r="J46" s="28" t="s">
        <v>196</v>
      </c>
      <c r="K46" s="18" t="s">
        <v>11</v>
      </c>
      <c r="L46" s="12">
        <v>42039</v>
      </c>
      <c r="M46" s="16" t="s">
        <v>216</v>
      </c>
      <c r="N46" s="16" t="s">
        <v>58</v>
      </c>
      <c r="O46" s="16" t="s">
        <v>60</v>
      </c>
      <c r="P46" s="16" t="s">
        <v>59</v>
      </c>
      <c r="Q46" s="18" t="s">
        <v>58</v>
      </c>
    </row>
    <row r="47" spans="1:17" ht="45" x14ac:dyDescent="0.25">
      <c r="A47" s="11" t="s">
        <v>204</v>
      </c>
      <c r="B47" s="11" t="s">
        <v>46</v>
      </c>
      <c r="C47" s="3">
        <v>42038</v>
      </c>
      <c r="D47" s="13"/>
      <c r="E47" s="3">
        <v>42066</v>
      </c>
      <c r="F47" s="12">
        <v>42039</v>
      </c>
      <c r="G47" s="2" t="str">
        <f t="shared" si="1"/>
        <v>Terminada</v>
      </c>
      <c r="H47" s="27">
        <f t="shared" si="0"/>
        <v>2</v>
      </c>
      <c r="I47" s="18" t="s">
        <v>55</v>
      </c>
      <c r="J47" s="81" t="s">
        <v>208</v>
      </c>
      <c r="K47" s="82" t="s">
        <v>11</v>
      </c>
      <c r="L47" s="12">
        <v>42039</v>
      </c>
      <c r="M47" s="16" t="s">
        <v>209</v>
      </c>
      <c r="N47" s="16" t="s">
        <v>58</v>
      </c>
      <c r="O47" s="16" t="s">
        <v>60</v>
      </c>
      <c r="P47" s="16" t="s">
        <v>59</v>
      </c>
      <c r="Q47" s="18" t="s">
        <v>58</v>
      </c>
    </row>
    <row r="48" spans="1:17" ht="45" x14ac:dyDescent="0.25">
      <c r="A48" s="11" t="s">
        <v>205</v>
      </c>
      <c r="B48" s="11" t="s">
        <v>46</v>
      </c>
      <c r="C48" s="3">
        <v>42038</v>
      </c>
      <c r="D48" s="13"/>
      <c r="E48" s="3">
        <v>42066</v>
      </c>
      <c r="F48" s="12">
        <v>42044</v>
      </c>
      <c r="G48" s="2" t="str">
        <f t="shared" si="1"/>
        <v>Terminada</v>
      </c>
      <c r="H48" s="27">
        <f t="shared" si="0"/>
        <v>5</v>
      </c>
      <c r="I48" s="18" t="s">
        <v>55</v>
      </c>
      <c r="J48" s="29" t="s">
        <v>211</v>
      </c>
      <c r="K48" s="16" t="s">
        <v>41</v>
      </c>
      <c r="L48" s="12">
        <v>42039</v>
      </c>
      <c r="M48" s="16" t="s">
        <v>210</v>
      </c>
      <c r="N48" s="16" t="s">
        <v>221</v>
      </c>
      <c r="O48" s="16" t="s">
        <v>60</v>
      </c>
      <c r="P48" s="16" t="s">
        <v>59</v>
      </c>
      <c r="Q48" s="18" t="s">
        <v>58</v>
      </c>
    </row>
    <row r="49" spans="1:17" ht="45" x14ac:dyDescent="0.25">
      <c r="A49" s="11" t="s">
        <v>206</v>
      </c>
      <c r="B49" s="11" t="s">
        <v>46</v>
      </c>
      <c r="C49" s="3">
        <v>42039</v>
      </c>
      <c r="D49" s="13"/>
      <c r="E49" s="3">
        <v>42067</v>
      </c>
      <c r="F49" s="12">
        <v>42044</v>
      </c>
      <c r="G49" s="2" t="str">
        <f t="shared" si="1"/>
        <v>Terminada</v>
      </c>
      <c r="H49" s="27">
        <v>4</v>
      </c>
      <c r="I49" s="18" t="s">
        <v>55</v>
      </c>
      <c r="J49" s="31" t="s">
        <v>212</v>
      </c>
      <c r="K49" s="16" t="s">
        <v>41</v>
      </c>
      <c r="L49" s="12">
        <v>42039</v>
      </c>
      <c r="M49" s="16" t="s">
        <v>213</v>
      </c>
      <c r="N49" s="16" t="s">
        <v>222</v>
      </c>
      <c r="O49" s="16" t="s">
        <v>60</v>
      </c>
      <c r="P49" s="16" t="s">
        <v>59</v>
      </c>
      <c r="Q49" s="18" t="s">
        <v>58</v>
      </c>
    </row>
    <row r="50" spans="1:17" ht="45" x14ac:dyDescent="0.25">
      <c r="A50" s="11" t="s">
        <v>207</v>
      </c>
      <c r="B50" s="11" t="s">
        <v>46</v>
      </c>
      <c r="C50" s="3">
        <v>42039</v>
      </c>
      <c r="D50" s="13"/>
      <c r="E50" s="3">
        <v>42067</v>
      </c>
      <c r="F50" s="12">
        <v>42044</v>
      </c>
      <c r="G50" s="2" t="str">
        <f t="shared" si="1"/>
        <v>Terminada</v>
      </c>
      <c r="H50" s="27">
        <f t="shared" ref="H50:H81" si="2">IF(F50&lt;&gt;"",(NETWORKDAYS(C50,F50)),0)</f>
        <v>4</v>
      </c>
      <c r="I50" s="18" t="s">
        <v>55</v>
      </c>
      <c r="J50" s="29" t="s">
        <v>214</v>
      </c>
      <c r="K50" s="16" t="s">
        <v>41</v>
      </c>
      <c r="L50" s="12">
        <v>42039</v>
      </c>
      <c r="M50" s="16" t="s">
        <v>215</v>
      </c>
      <c r="N50" s="16" t="s">
        <v>223</v>
      </c>
      <c r="O50" s="16" t="s">
        <v>60</v>
      </c>
      <c r="P50" s="16" t="s">
        <v>59</v>
      </c>
      <c r="Q50" s="18" t="s">
        <v>58</v>
      </c>
    </row>
    <row r="51" spans="1:17" ht="45" x14ac:dyDescent="0.25">
      <c r="A51" s="11" t="s">
        <v>217</v>
      </c>
      <c r="B51" s="11" t="s">
        <v>46</v>
      </c>
      <c r="C51" s="3">
        <v>42039</v>
      </c>
      <c r="D51" s="13"/>
      <c r="E51" s="3">
        <v>42067</v>
      </c>
      <c r="F51" s="12">
        <v>42044</v>
      </c>
      <c r="G51" s="2" t="str">
        <f t="shared" si="1"/>
        <v>Terminada</v>
      </c>
      <c r="H51" s="27">
        <f t="shared" si="2"/>
        <v>4</v>
      </c>
      <c r="I51" s="18" t="s">
        <v>55</v>
      </c>
      <c r="J51" s="31" t="s">
        <v>218</v>
      </c>
      <c r="K51" s="16" t="s">
        <v>11</v>
      </c>
      <c r="L51" s="12">
        <v>42039</v>
      </c>
      <c r="M51" s="16" t="s">
        <v>227</v>
      </c>
      <c r="N51" s="16" t="s">
        <v>58</v>
      </c>
      <c r="O51" s="16" t="s">
        <v>60</v>
      </c>
      <c r="P51" s="16" t="s">
        <v>59</v>
      </c>
      <c r="Q51" s="18" t="s">
        <v>58</v>
      </c>
    </row>
    <row r="52" spans="1:17" ht="45" x14ac:dyDescent="0.25">
      <c r="A52" s="11" t="s">
        <v>228</v>
      </c>
      <c r="B52" s="11" t="s">
        <v>46</v>
      </c>
      <c r="C52" s="3">
        <v>42040</v>
      </c>
      <c r="D52" s="13"/>
      <c r="E52" s="3">
        <v>42068</v>
      </c>
      <c r="F52" s="12">
        <v>42044</v>
      </c>
      <c r="G52" s="2" t="str">
        <f t="shared" si="1"/>
        <v>Terminada</v>
      </c>
      <c r="H52" s="27">
        <f t="shared" si="2"/>
        <v>3</v>
      </c>
      <c r="I52" s="18" t="s">
        <v>55</v>
      </c>
      <c r="J52" s="20" t="s">
        <v>234</v>
      </c>
      <c r="K52" s="16" t="s">
        <v>11</v>
      </c>
      <c r="L52" s="12">
        <v>42044</v>
      </c>
      <c r="M52" s="16" t="s">
        <v>235</v>
      </c>
      <c r="N52" s="16" t="s">
        <v>58</v>
      </c>
      <c r="O52" s="16" t="s">
        <v>60</v>
      </c>
      <c r="P52" s="16" t="s">
        <v>59</v>
      </c>
      <c r="Q52" s="18" t="s">
        <v>58</v>
      </c>
    </row>
    <row r="53" spans="1:17" ht="45" x14ac:dyDescent="0.25">
      <c r="A53" s="11" t="s">
        <v>229</v>
      </c>
      <c r="B53" s="11" t="s">
        <v>46</v>
      </c>
      <c r="C53" s="3">
        <v>42041</v>
      </c>
      <c r="D53" s="13"/>
      <c r="E53" s="3">
        <v>42069</v>
      </c>
      <c r="F53" s="12">
        <v>42055</v>
      </c>
      <c r="G53" s="2" t="str">
        <f t="shared" si="1"/>
        <v>Terminada</v>
      </c>
      <c r="H53" s="27">
        <f t="shared" si="2"/>
        <v>11</v>
      </c>
      <c r="I53" s="18" t="s">
        <v>55</v>
      </c>
      <c r="J53" s="28" t="s">
        <v>236</v>
      </c>
      <c r="K53" s="16" t="s">
        <v>41</v>
      </c>
      <c r="L53" s="12">
        <v>42044</v>
      </c>
      <c r="M53" s="16" t="s">
        <v>237</v>
      </c>
      <c r="N53" s="16" t="s">
        <v>327</v>
      </c>
      <c r="O53" s="16" t="s">
        <v>60</v>
      </c>
      <c r="P53" s="16" t="s">
        <v>59</v>
      </c>
      <c r="Q53" s="18" t="s">
        <v>58</v>
      </c>
    </row>
    <row r="54" spans="1:17" ht="45" x14ac:dyDescent="0.25">
      <c r="A54" s="11" t="s">
        <v>230</v>
      </c>
      <c r="B54" s="11" t="s">
        <v>46</v>
      </c>
      <c r="C54" s="26">
        <v>42041</v>
      </c>
      <c r="D54" s="13"/>
      <c r="E54" s="3">
        <v>42055</v>
      </c>
      <c r="F54" s="12">
        <v>42044</v>
      </c>
      <c r="G54" s="2" t="str">
        <f t="shared" si="1"/>
        <v>Terminada</v>
      </c>
      <c r="H54" s="27">
        <f t="shared" si="2"/>
        <v>2</v>
      </c>
      <c r="I54" s="18" t="s">
        <v>55</v>
      </c>
      <c r="J54" s="20" t="s">
        <v>238</v>
      </c>
      <c r="K54" s="16" t="s">
        <v>11</v>
      </c>
      <c r="L54" s="12">
        <v>42044</v>
      </c>
      <c r="M54" s="16" t="s">
        <v>239</v>
      </c>
      <c r="N54" s="16" t="s">
        <v>58</v>
      </c>
      <c r="O54" s="16" t="s">
        <v>60</v>
      </c>
      <c r="P54" s="16" t="s">
        <v>59</v>
      </c>
      <c r="Q54" s="18" t="s">
        <v>58</v>
      </c>
    </row>
    <row r="55" spans="1:17" ht="45" x14ac:dyDescent="0.25">
      <c r="A55" s="11" t="s">
        <v>231</v>
      </c>
      <c r="B55" s="11" t="s">
        <v>46</v>
      </c>
      <c r="C55" s="3">
        <v>42044</v>
      </c>
      <c r="D55" s="13"/>
      <c r="E55" s="3">
        <v>42072</v>
      </c>
      <c r="F55" s="12">
        <v>42044</v>
      </c>
      <c r="G55" s="2" t="str">
        <f t="shared" si="1"/>
        <v>Terminada</v>
      </c>
      <c r="H55" s="27">
        <f t="shared" si="2"/>
        <v>1</v>
      </c>
      <c r="I55" s="18" t="s">
        <v>55</v>
      </c>
      <c r="J55" s="20" t="s">
        <v>240</v>
      </c>
      <c r="K55" s="16" t="s">
        <v>11</v>
      </c>
      <c r="L55" s="12">
        <v>42044</v>
      </c>
      <c r="M55" s="16" t="s">
        <v>241</v>
      </c>
      <c r="N55" s="16" t="s">
        <v>58</v>
      </c>
      <c r="O55" s="16" t="s">
        <v>60</v>
      </c>
      <c r="P55" s="16" t="s">
        <v>59</v>
      </c>
      <c r="Q55" s="18" t="s">
        <v>58</v>
      </c>
    </row>
    <row r="56" spans="1:17" ht="45" x14ac:dyDescent="0.25">
      <c r="A56" s="11" t="s">
        <v>232</v>
      </c>
      <c r="B56" s="11" t="s">
        <v>46</v>
      </c>
      <c r="C56" s="3">
        <v>42044</v>
      </c>
      <c r="D56" s="13"/>
      <c r="E56" s="3">
        <v>42072</v>
      </c>
      <c r="F56" s="12">
        <v>42055</v>
      </c>
      <c r="G56" s="2" t="str">
        <f t="shared" si="1"/>
        <v>Terminada</v>
      </c>
      <c r="H56" s="27">
        <f t="shared" si="2"/>
        <v>10</v>
      </c>
      <c r="I56" s="18" t="s">
        <v>55</v>
      </c>
      <c r="J56" s="29" t="s">
        <v>242</v>
      </c>
      <c r="K56" s="16" t="s">
        <v>12</v>
      </c>
      <c r="L56" s="12">
        <v>42045</v>
      </c>
      <c r="M56" s="16" t="s">
        <v>289</v>
      </c>
      <c r="N56" s="16" t="s">
        <v>325</v>
      </c>
      <c r="O56" s="16" t="s">
        <v>60</v>
      </c>
      <c r="P56" s="16" t="s">
        <v>59</v>
      </c>
      <c r="Q56" s="18" t="s">
        <v>58</v>
      </c>
    </row>
    <row r="57" spans="1:17" ht="45" x14ac:dyDescent="0.25">
      <c r="A57" s="11" t="s">
        <v>233</v>
      </c>
      <c r="B57" s="11" t="s">
        <v>46</v>
      </c>
      <c r="C57" s="3">
        <v>42044</v>
      </c>
      <c r="D57" s="13"/>
      <c r="E57" s="3">
        <v>42072</v>
      </c>
      <c r="F57" s="12">
        <v>42045</v>
      </c>
      <c r="G57" s="2" t="str">
        <f t="shared" si="1"/>
        <v>Terminada</v>
      </c>
      <c r="H57" s="27">
        <f t="shared" si="2"/>
        <v>2</v>
      </c>
      <c r="I57" s="18" t="s">
        <v>55</v>
      </c>
      <c r="J57" s="31" t="s">
        <v>243</v>
      </c>
      <c r="K57" s="16" t="s">
        <v>11</v>
      </c>
      <c r="L57" s="12">
        <v>42044</v>
      </c>
      <c r="M57" s="16" t="s">
        <v>246</v>
      </c>
      <c r="N57" s="16" t="s">
        <v>58</v>
      </c>
      <c r="O57" s="16" t="s">
        <v>60</v>
      </c>
      <c r="P57" s="16" t="s">
        <v>59</v>
      </c>
      <c r="Q57" s="18" t="s">
        <v>58</v>
      </c>
    </row>
    <row r="58" spans="1:17" ht="45" x14ac:dyDescent="0.25">
      <c r="A58" s="11" t="s">
        <v>248</v>
      </c>
      <c r="B58" s="11" t="s">
        <v>46</v>
      </c>
      <c r="C58" s="3">
        <v>42046</v>
      </c>
      <c r="D58" s="13"/>
      <c r="E58" s="3">
        <v>42074</v>
      </c>
      <c r="F58" s="12">
        <v>42061</v>
      </c>
      <c r="G58" s="2" t="str">
        <f t="shared" si="1"/>
        <v>Terminada</v>
      </c>
      <c r="H58" s="27">
        <f t="shared" si="2"/>
        <v>12</v>
      </c>
      <c r="I58" s="18" t="s">
        <v>55</v>
      </c>
      <c r="J58" s="29" t="s">
        <v>250</v>
      </c>
      <c r="K58" s="16" t="s">
        <v>41</v>
      </c>
      <c r="L58" s="12">
        <v>42046</v>
      </c>
      <c r="M58" s="16" t="s">
        <v>254</v>
      </c>
      <c r="N58" s="16" t="s">
        <v>362</v>
      </c>
      <c r="O58" s="16" t="s">
        <v>60</v>
      </c>
      <c r="P58" s="16" t="s">
        <v>59</v>
      </c>
      <c r="Q58" s="18" t="s">
        <v>58</v>
      </c>
    </row>
    <row r="59" spans="1:17" ht="45" x14ac:dyDescent="0.25">
      <c r="A59" s="11" t="s">
        <v>249</v>
      </c>
      <c r="B59" s="11" t="s">
        <v>46</v>
      </c>
      <c r="C59" s="3">
        <v>42046</v>
      </c>
      <c r="D59" s="13"/>
      <c r="E59" s="3">
        <v>42074</v>
      </c>
      <c r="F59" s="12">
        <v>42048</v>
      </c>
      <c r="G59" s="2" t="str">
        <f t="shared" si="1"/>
        <v>Terminada</v>
      </c>
      <c r="H59" s="27">
        <f t="shared" si="2"/>
        <v>3</v>
      </c>
      <c r="I59" s="18" t="s">
        <v>55</v>
      </c>
      <c r="J59" s="64" t="s">
        <v>251</v>
      </c>
      <c r="K59" s="16" t="s">
        <v>11</v>
      </c>
      <c r="L59" s="12">
        <v>42046</v>
      </c>
      <c r="M59" s="16" t="s">
        <v>255</v>
      </c>
      <c r="N59" s="16" t="s">
        <v>58</v>
      </c>
      <c r="O59" s="16" t="s">
        <v>256</v>
      </c>
      <c r="P59" s="16" t="s">
        <v>59</v>
      </c>
      <c r="Q59" s="18" t="s">
        <v>58</v>
      </c>
    </row>
    <row r="60" spans="1:17" ht="45" x14ac:dyDescent="0.25">
      <c r="A60" s="11" t="s">
        <v>252</v>
      </c>
      <c r="B60" s="11" t="s">
        <v>46</v>
      </c>
      <c r="C60" s="3">
        <v>42046</v>
      </c>
      <c r="D60" s="13"/>
      <c r="E60" s="3">
        <v>42074</v>
      </c>
      <c r="F60" s="12">
        <v>42048</v>
      </c>
      <c r="G60" s="2" t="str">
        <f t="shared" si="1"/>
        <v>Terminada</v>
      </c>
      <c r="H60" s="27">
        <f t="shared" si="2"/>
        <v>3</v>
      </c>
      <c r="I60" s="18" t="s">
        <v>55</v>
      </c>
      <c r="J60" s="73" t="s">
        <v>257</v>
      </c>
      <c r="K60" s="16" t="s">
        <v>11</v>
      </c>
      <c r="L60" s="12">
        <v>42046</v>
      </c>
      <c r="M60" s="16" t="s">
        <v>258</v>
      </c>
      <c r="N60" s="16" t="s">
        <v>58</v>
      </c>
      <c r="O60" s="16" t="s">
        <v>60</v>
      </c>
      <c r="P60" s="16" t="s">
        <v>59</v>
      </c>
      <c r="Q60" s="18" t="s">
        <v>58</v>
      </c>
    </row>
    <row r="61" spans="1:17" ht="45" x14ac:dyDescent="0.25">
      <c r="A61" s="11" t="s">
        <v>253</v>
      </c>
      <c r="B61" s="11" t="s">
        <v>46</v>
      </c>
      <c r="C61" s="3">
        <v>42046</v>
      </c>
      <c r="D61" s="13"/>
      <c r="E61" s="3">
        <v>42074</v>
      </c>
      <c r="F61" s="12">
        <v>42048</v>
      </c>
      <c r="G61" s="2" t="str">
        <f t="shared" si="1"/>
        <v>Terminada</v>
      </c>
      <c r="H61" s="27">
        <f t="shared" si="2"/>
        <v>3</v>
      </c>
      <c r="I61" s="18" t="s">
        <v>55</v>
      </c>
      <c r="J61" s="34" t="s">
        <v>259</v>
      </c>
      <c r="K61" s="16" t="s">
        <v>11</v>
      </c>
      <c r="L61" s="12">
        <v>42046</v>
      </c>
      <c r="M61" s="16" t="s">
        <v>264</v>
      </c>
      <c r="N61" s="16" t="s">
        <v>58</v>
      </c>
      <c r="O61" s="16" t="s">
        <v>256</v>
      </c>
      <c r="P61" s="16" t="s">
        <v>59</v>
      </c>
      <c r="Q61" s="18" t="s">
        <v>58</v>
      </c>
    </row>
    <row r="62" spans="1:17" ht="45" x14ac:dyDescent="0.25">
      <c r="A62" s="11" t="s">
        <v>265</v>
      </c>
      <c r="B62" s="11" t="s">
        <v>46</v>
      </c>
      <c r="C62" s="3">
        <v>42047</v>
      </c>
      <c r="D62" s="13"/>
      <c r="E62" s="3">
        <v>42075</v>
      </c>
      <c r="F62" s="12">
        <v>42061</v>
      </c>
      <c r="G62" s="2" t="str">
        <f t="shared" si="1"/>
        <v>Terminada</v>
      </c>
      <c r="H62" s="27">
        <f t="shared" si="2"/>
        <v>11</v>
      </c>
      <c r="I62" s="18" t="s">
        <v>55</v>
      </c>
      <c r="J62" s="31" t="s">
        <v>266</v>
      </c>
      <c r="K62" s="16" t="s">
        <v>41</v>
      </c>
      <c r="L62" s="12">
        <v>42047</v>
      </c>
      <c r="M62" s="16" t="s">
        <v>267</v>
      </c>
      <c r="N62" s="16" t="s">
        <v>365</v>
      </c>
      <c r="O62" s="16" t="s">
        <v>60</v>
      </c>
      <c r="P62" s="16" t="s">
        <v>59</v>
      </c>
      <c r="Q62" s="18" t="s">
        <v>58</v>
      </c>
    </row>
    <row r="63" spans="1:17" ht="45" x14ac:dyDescent="0.25">
      <c r="A63" s="11" t="s">
        <v>268</v>
      </c>
      <c r="B63" s="11" t="s">
        <v>46</v>
      </c>
      <c r="C63" s="3">
        <v>42047</v>
      </c>
      <c r="D63" s="13"/>
      <c r="E63" s="3">
        <v>42075</v>
      </c>
      <c r="F63" s="12">
        <v>42061</v>
      </c>
      <c r="G63" s="2" t="str">
        <f t="shared" si="1"/>
        <v>Terminada</v>
      </c>
      <c r="H63" s="27">
        <f t="shared" si="2"/>
        <v>11</v>
      </c>
      <c r="I63" s="18" t="s">
        <v>55</v>
      </c>
      <c r="J63" s="29" t="s">
        <v>269</v>
      </c>
      <c r="K63" s="16" t="s">
        <v>41</v>
      </c>
      <c r="L63" s="12">
        <v>42047</v>
      </c>
      <c r="M63" s="16" t="s">
        <v>270</v>
      </c>
      <c r="N63" s="16" t="s">
        <v>363</v>
      </c>
      <c r="O63" s="16" t="s">
        <v>60</v>
      </c>
      <c r="P63" s="16" t="s">
        <v>59</v>
      </c>
      <c r="Q63" s="18" t="s">
        <v>58</v>
      </c>
    </row>
    <row r="64" spans="1:17" ht="60" x14ac:dyDescent="0.25">
      <c r="A64" s="11" t="s">
        <v>271</v>
      </c>
      <c r="B64" s="11" t="s">
        <v>46</v>
      </c>
      <c r="C64" s="3">
        <v>42047</v>
      </c>
      <c r="D64" s="13"/>
      <c r="E64" s="3">
        <v>42075</v>
      </c>
      <c r="F64" s="12">
        <v>42048</v>
      </c>
      <c r="G64" s="2" t="str">
        <f t="shared" si="1"/>
        <v>Terminada</v>
      </c>
      <c r="H64" s="27">
        <f t="shared" si="2"/>
        <v>2</v>
      </c>
      <c r="I64" s="18" t="s">
        <v>55</v>
      </c>
      <c r="J64" s="31" t="s">
        <v>279</v>
      </c>
      <c r="K64" s="16" t="s">
        <v>41</v>
      </c>
      <c r="L64" s="12">
        <v>42047</v>
      </c>
      <c r="M64" s="16" t="s">
        <v>280</v>
      </c>
      <c r="N64" s="16" t="s">
        <v>58</v>
      </c>
      <c r="O64" s="16" t="s">
        <v>60</v>
      </c>
      <c r="P64" s="16" t="s">
        <v>59</v>
      </c>
      <c r="Q64" s="18" t="s">
        <v>58</v>
      </c>
    </row>
    <row r="65" spans="1:17" ht="57" x14ac:dyDescent="0.25">
      <c r="A65" s="11" t="s">
        <v>272</v>
      </c>
      <c r="B65" s="11" t="s">
        <v>46</v>
      </c>
      <c r="C65" s="3">
        <v>42047</v>
      </c>
      <c r="D65" s="13"/>
      <c r="E65" s="3">
        <v>42075</v>
      </c>
      <c r="F65" s="12">
        <v>42075</v>
      </c>
      <c r="G65" s="2" t="str">
        <f t="shared" si="1"/>
        <v>Terminada</v>
      </c>
      <c r="H65" s="27">
        <f t="shared" si="2"/>
        <v>21</v>
      </c>
      <c r="I65" s="18" t="s">
        <v>55</v>
      </c>
      <c r="J65" s="79" t="s">
        <v>281</v>
      </c>
      <c r="K65" s="16" t="s">
        <v>41</v>
      </c>
      <c r="L65" s="12">
        <v>42047</v>
      </c>
      <c r="M65" s="16" t="s">
        <v>282</v>
      </c>
      <c r="N65" s="16" t="s">
        <v>722</v>
      </c>
      <c r="O65" s="16" t="s">
        <v>60</v>
      </c>
      <c r="P65" s="16" t="s">
        <v>59</v>
      </c>
      <c r="Q65" s="18" t="s">
        <v>58</v>
      </c>
    </row>
    <row r="66" spans="1:17" ht="180" x14ac:dyDescent="0.25">
      <c r="A66" s="11" t="s">
        <v>273</v>
      </c>
      <c r="B66" s="11" t="s">
        <v>46</v>
      </c>
      <c r="C66" s="3">
        <v>42047</v>
      </c>
      <c r="D66" s="13"/>
      <c r="E66" s="3">
        <v>42075</v>
      </c>
      <c r="F66" s="12">
        <v>42061</v>
      </c>
      <c r="G66" s="2" t="str">
        <f t="shared" si="1"/>
        <v>Terminada</v>
      </c>
      <c r="H66" s="27">
        <f t="shared" si="2"/>
        <v>11</v>
      </c>
      <c r="I66" s="18" t="s">
        <v>55</v>
      </c>
      <c r="J66" s="29" t="s">
        <v>290</v>
      </c>
      <c r="K66" s="16" t="s">
        <v>41</v>
      </c>
      <c r="L66" s="12">
        <v>42048</v>
      </c>
      <c r="M66" s="16" t="s">
        <v>291</v>
      </c>
      <c r="N66" s="16" t="s">
        <v>364</v>
      </c>
      <c r="O66" s="16" t="s">
        <v>60</v>
      </c>
      <c r="P66" s="16" t="s">
        <v>59</v>
      </c>
      <c r="Q66" s="18" t="s">
        <v>58</v>
      </c>
    </row>
    <row r="67" spans="1:17" ht="45" x14ac:dyDescent="0.25">
      <c r="A67" s="11" t="s">
        <v>274</v>
      </c>
      <c r="B67" s="11" t="s">
        <v>46</v>
      </c>
      <c r="C67" s="3">
        <v>42047</v>
      </c>
      <c r="D67" s="13"/>
      <c r="E67" s="3">
        <v>42075</v>
      </c>
      <c r="F67" s="12">
        <v>42074</v>
      </c>
      <c r="G67" s="2" t="str">
        <f t="shared" ref="G67:G130" si="3">IF(F67&lt;&gt;"","Terminada","Pendiente")</f>
        <v>Terminada</v>
      </c>
      <c r="H67" s="27">
        <f t="shared" si="2"/>
        <v>20</v>
      </c>
      <c r="I67" s="18" t="s">
        <v>55</v>
      </c>
      <c r="J67" s="64" t="s">
        <v>292</v>
      </c>
      <c r="K67" s="16" t="s">
        <v>41</v>
      </c>
      <c r="L67" s="12">
        <v>42047</v>
      </c>
      <c r="M67" s="16" t="s">
        <v>282</v>
      </c>
      <c r="N67" s="16" t="s">
        <v>470</v>
      </c>
      <c r="O67" s="16" t="s">
        <v>60</v>
      </c>
      <c r="P67" s="16" t="s">
        <v>59</v>
      </c>
      <c r="Q67" s="18" t="s">
        <v>58</v>
      </c>
    </row>
    <row r="68" spans="1:17" ht="45" x14ac:dyDescent="0.25">
      <c r="A68" s="11" t="s">
        <v>275</v>
      </c>
      <c r="B68" s="11" t="s">
        <v>46</v>
      </c>
      <c r="C68" s="3">
        <v>42047</v>
      </c>
      <c r="D68" s="13"/>
      <c r="E68" s="3">
        <v>42075</v>
      </c>
      <c r="F68" s="12">
        <v>42048</v>
      </c>
      <c r="G68" s="2" t="str">
        <f t="shared" si="3"/>
        <v>Terminada</v>
      </c>
      <c r="H68" s="27">
        <f t="shared" si="2"/>
        <v>2</v>
      </c>
      <c r="I68" s="18" t="s">
        <v>55</v>
      </c>
      <c r="J68" s="20" t="s">
        <v>283</v>
      </c>
      <c r="K68" s="16" t="s">
        <v>11</v>
      </c>
      <c r="L68" s="12">
        <v>42047</v>
      </c>
      <c r="M68" s="16" t="s">
        <v>284</v>
      </c>
      <c r="N68" s="16" t="s">
        <v>58</v>
      </c>
      <c r="O68" s="16" t="s">
        <v>60</v>
      </c>
      <c r="P68" s="16" t="s">
        <v>59</v>
      </c>
      <c r="Q68" s="18" t="s">
        <v>58</v>
      </c>
    </row>
    <row r="69" spans="1:17" ht="165" x14ac:dyDescent="0.25">
      <c r="A69" s="11" t="s">
        <v>276</v>
      </c>
      <c r="B69" s="11" t="s">
        <v>46</v>
      </c>
      <c r="C69" s="3">
        <v>42048</v>
      </c>
      <c r="D69" s="13"/>
      <c r="E69" s="3">
        <v>42076</v>
      </c>
      <c r="F69" s="12">
        <v>42074</v>
      </c>
      <c r="G69" s="2" t="str">
        <f t="shared" si="3"/>
        <v>Terminada</v>
      </c>
      <c r="H69" s="27">
        <f t="shared" si="2"/>
        <v>19</v>
      </c>
      <c r="I69" s="18" t="s">
        <v>55</v>
      </c>
      <c r="J69" s="29" t="s">
        <v>285</v>
      </c>
      <c r="K69" s="16" t="s">
        <v>41</v>
      </c>
      <c r="L69" s="12">
        <v>42048</v>
      </c>
      <c r="M69" s="16" t="s">
        <v>286</v>
      </c>
      <c r="N69" s="16" t="s">
        <v>467</v>
      </c>
      <c r="O69" s="16" t="s">
        <v>60</v>
      </c>
      <c r="P69" s="16" t="s">
        <v>59</v>
      </c>
      <c r="Q69" s="18" t="s">
        <v>58</v>
      </c>
    </row>
    <row r="70" spans="1:17" ht="45" x14ac:dyDescent="0.25">
      <c r="A70" s="11" t="s">
        <v>277</v>
      </c>
      <c r="B70" s="11" t="s">
        <v>46</v>
      </c>
      <c r="C70" s="3">
        <v>42048</v>
      </c>
      <c r="D70" s="13"/>
      <c r="E70" s="3">
        <v>42076</v>
      </c>
      <c r="F70" s="12">
        <v>42055</v>
      </c>
      <c r="G70" s="2" t="str">
        <f t="shared" si="3"/>
        <v>Terminada</v>
      </c>
      <c r="H70" s="27">
        <f t="shared" si="2"/>
        <v>6</v>
      </c>
      <c r="I70" s="18" t="s">
        <v>55</v>
      </c>
      <c r="J70" s="31" t="s">
        <v>287</v>
      </c>
      <c r="K70" s="16" t="s">
        <v>12</v>
      </c>
      <c r="L70" s="12">
        <v>42048</v>
      </c>
      <c r="M70" s="16" t="s">
        <v>288</v>
      </c>
      <c r="N70" s="16" t="s">
        <v>340</v>
      </c>
      <c r="O70" s="16" t="s">
        <v>60</v>
      </c>
      <c r="P70" s="16" t="s">
        <v>59</v>
      </c>
      <c r="Q70" s="18" t="s">
        <v>58</v>
      </c>
    </row>
    <row r="71" spans="1:17" ht="60" x14ac:dyDescent="0.25">
      <c r="A71" s="11" t="s">
        <v>278</v>
      </c>
      <c r="B71" s="11" t="s">
        <v>46</v>
      </c>
      <c r="C71" s="3">
        <v>42048</v>
      </c>
      <c r="D71" s="13"/>
      <c r="E71" s="3">
        <v>42076</v>
      </c>
      <c r="F71" s="12">
        <v>42055</v>
      </c>
      <c r="G71" s="2" t="str">
        <f t="shared" si="3"/>
        <v>Terminada</v>
      </c>
      <c r="H71" s="27">
        <f t="shared" si="2"/>
        <v>6</v>
      </c>
      <c r="I71" s="18" t="s">
        <v>55</v>
      </c>
      <c r="J71" s="29" t="s">
        <v>293</v>
      </c>
      <c r="K71" s="16" t="s">
        <v>43</v>
      </c>
      <c r="L71" s="12">
        <v>42048</v>
      </c>
      <c r="M71" s="16" t="s">
        <v>294</v>
      </c>
      <c r="N71" s="16" t="s">
        <v>324</v>
      </c>
      <c r="O71" s="16" t="s">
        <v>60</v>
      </c>
      <c r="P71" s="16" t="s">
        <v>59</v>
      </c>
      <c r="Q71" s="18" t="s">
        <v>58</v>
      </c>
    </row>
    <row r="72" spans="1:17" ht="45" x14ac:dyDescent="0.25">
      <c r="A72" s="11" t="s">
        <v>295</v>
      </c>
      <c r="B72" s="11" t="s">
        <v>46</v>
      </c>
      <c r="C72" s="3">
        <v>42051</v>
      </c>
      <c r="D72" s="13"/>
      <c r="E72" s="3">
        <v>42080</v>
      </c>
      <c r="F72" s="12">
        <v>42055</v>
      </c>
      <c r="G72" s="2" t="str">
        <f t="shared" si="3"/>
        <v>Terminada</v>
      </c>
      <c r="H72" s="27">
        <f t="shared" si="2"/>
        <v>5</v>
      </c>
      <c r="I72" s="18" t="s">
        <v>55</v>
      </c>
      <c r="J72" s="31" t="s">
        <v>300</v>
      </c>
      <c r="K72" s="18" t="s">
        <v>11</v>
      </c>
      <c r="L72" s="12">
        <v>42051</v>
      </c>
      <c r="M72" s="16" t="s">
        <v>341</v>
      </c>
      <c r="N72" s="16" t="s">
        <v>58</v>
      </c>
      <c r="O72" s="16" t="s">
        <v>60</v>
      </c>
      <c r="P72" s="16" t="s">
        <v>59</v>
      </c>
      <c r="Q72" s="18" t="s">
        <v>58</v>
      </c>
    </row>
    <row r="73" spans="1:17" ht="150" x14ac:dyDescent="0.25">
      <c r="A73" s="11" t="s">
        <v>296</v>
      </c>
      <c r="B73" s="11" t="s">
        <v>46</v>
      </c>
      <c r="C73" s="3">
        <v>42051</v>
      </c>
      <c r="D73" s="13"/>
      <c r="E73" s="3">
        <v>42080</v>
      </c>
      <c r="F73" s="12">
        <v>42074</v>
      </c>
      <c r="G73" s="2" t="str">
        <f t="shared" si="3"/>
        <v>Terminada</v>
      </c>
      <c r="H73" s="27">
        <f t="shared" si="2"/>
        <v>18</v>
      </c>
      <c r="I73" s="18" t="s">
        <v>55</v>
      </c>
      <c r="J73" s="29" t="s">
        <v>301</v>
      </c>
      <c r="K73" s="16" t="s">
        <v>41</v>
      </c>
      <c r="L73" s="12">
        <v>42054</v>
      </c>
      <c r="M73" s="16" t="s">
        <v>329</v>
      </c>
      <c r="N73" s="16" t="s">
        <v>463</v>
      </c>
      <c r="O73" s="16" t="s">
        <v>60</v>
      </c>
      <c r="P73" s="16" t="s">
        <v>59</v>
      </c>
      <c r="Q73" s="18" t="s">
        <v>58</v>
      </c>
    </row>
    <row r="74" spans="1:17" ht="45" x14ac:dyDescent="0.25">
      <c r="A74" s="11" t="s">
        <v>297</v>
      </c>
      <c r="B74" s="11" t="s">
        <v>46</v>
      </c>
      <c r="C74" s="3">
        <v>42051</v>
      </c>
      <c r="D74" s="13"/>
      <c r="E74" s="3">
        <v>42080</v>
      </c>
      <c r="F74" s="12">
        <v>42055</v>
      </c>
      <c r="G74" s="2" t="str">
        <f t="shared" si="3"/>
        <v>Terminada</v>
      </c>
      <c r="H74" s="27">
        <f t="shared" si="2"/>
        <v>5</v>
      </c>
      <c r="I74" s="18" t="s">
        <v>55</v>
      </c>
      <c r="J74" s="64" t="s">
        <v>302</v>
      </c>
      <c r="K74" s="16" t="s">
        <v>11</v>
      </c>
      <c r="L74" s="12">
        <v>42054</v>
      </c>
      <c r="M74" s="16" t="s">
        <v>342</v>
      </c>
      <c r="N74" s="16" t="s">
        <v>58</v>
      </c>
      <c r="O74" s="16" t="s">
        <v>256</v>
      </c>
      <c r="P74" s="16" t="s">
        <v>59</v>
      </c>
      <c r="Q74" s="18" t="s">
        <v>58</v>
      </c>
    </row>
    <row r="75" spans="1:17" ht="45" x14ac:dyDescent="0.25">
      <c r="A75" s="11" t="s">
        <v>298</v>
      </c>
      <c r="B75" s="11" t="s">
        <v>46</v>
      </c>
      <c r="C75" s="3">
        <v>42051</v>
      </c>
      <c r="D75" s="13"/>
      <c r="E75" s="3">
        <v>42080</v>
      </c>
      <c r="F75" s="12">
        <v>42055</v>
      </c>
      <c r="G75" s="2" t="str">
        <f t="shared" si="3"/>
        <v>Terminada</v>
      </c>
      <c r="H75" s="27">
        <f t="shared" si="2"/>
        <v>5</v>
      </c>
      <c r="I75" s="18" t="s">
        <v>55</v>
      </c>
      <c r="J75" s="65" t="s">
        <v>303</v>
      </c>
      <c r="K75" s="16" t="s">
        <v>11</v>
      </c>
      <c r="L75" s="12">
        <v>42054</v>
      </c>
      <c r="M75" s="16" t="s">
        <v>342</v>
      </c>
      <c r="N75" s="16" t="s">
        <v>58</v>
      </c>
      <c r="O75" s="16" t="s">
        <v>60</v>
      </c>
      <c r="P75" s="16" t="s">
        <v>59</v>
      </c>
      <c r="Q75" s="18" t="s">
        <v>58</v>
      </c>
    </row>
    <row r="76" spans="1:17" ht="45" x14ac:dyDescent="0.25">
      <c r="A76" s="11" t="s">
        <v>299</v>
      </c>
      <c r="B76" s="11" t="s">
        <v>46</v>
      </c>
      <c r="C76" s="3">
        <v>42051</v>
      </c>
      <c r="D76" s="13"/>
      <c r="E76" s="3">
        <v>42080</v>
      </c>
      <c r="F76" s="12">
        <v>42055</v>
      </c>
      <c r="G76" s="2" t="str">
        <f t="shared" si="3"/>
        <v>Terminada</v>
      </c>
      <c r="H76" s="27">
        <f t="shared" si="2"/>
        <v>5</v>
      </c>
      <c r="I76" s="18" t="s">
        <v>55</v>
      </c>
      <c r="J76" s="34" t="s">
        <v>304</v>
      </c>
      <c r="K76" s="16" t="s">
        <v>11</v>
      </c>
      <c r="L76" s="12">
        <v>42054</v>
      </c>
      <c r="M76" s="16" t="s">
        <v>343</v>
      </c>
      <c r="N76" s="16" t="s">
        <v>58</v>
      </c>
      <c r="O76" s="16" t="s">
        <v>60</v>
      </c>
      <c r="P76" s="16" t="s">
        <v>59</v>
      </c>
      <c r="Q76" s="18" t="s">
        <v>58</v>
      </c>
    </row>
    <row r="77" spans="1:17" ht="45" x14ac:dyDescent="0.25">
      <c r="A77" s="11" t="s">
        <v>305</v>
      </c>
      <c r="B77" s="11" t="s">
        <v>46</v>
      </c>
      <c r="C77" s="3">
        <v>42051</v>
      </c>
      <c r="D77" s="13"/>
      <c r="E77" s="3">
        <v>42080</v>
      </c>
      <c r="F77" s="12">
        <v>42055</v>
      </c>
      <c r="G77" s="2" t="str">
        <f t="shared" si="3"/>
        <v>Terminada</v>
      </c>
      <c r="H77" s="27">
        <f t="shared" si="2"/>
        <v>5</v>
      </c>
      <c r="I77" s="18" t="s">
        <v>55</v>
      </c>
      <c r="J77" s="31" t="s">
        <v>306</v>
      </c>
      <c r="K77" s="16" t="s">
        <v>11</v>
      </c>
      <c r="L77" s="12">
        <v>42054</v>
      </c>
      <c r="M77" s="16" t="s">
        <v>344</v>
      </c>
      <c r="N77" s="16" t="s">
        <v>58</v>
      </c>
      <c r="O77" s="16" t="s">
        <v>60</v>
      </c>
      <c r="P77" s="16" t="s">
        <v>59</v>
      </c>
      <c r="Q77" s="18" t="s">
        <v>58</v>
      </c>
    </row>
    <row r="78" spans="1:17" ht="45" x14ac:dyDescent="0.25">
      <c r="A78" s="11" t="s">
        <v>307</v>
      </c>
      <c r="B78" s="11" t="s">
        <v>46</v>
      </c>
      <c r="C78" s="3">
        <v>42052</v>
      </c>
      <c r="D78" s="13"/>
      <c r="E78" s="3">
        <v>42081</v>
      </c>
      <c r="F78" s="12">
        <v>42069</v>
      </c>
      <c r="G78" s="2" t="str">
        <f t="shared" si="3"/>
        <v>Terminada</v>
      </c>
      <c r="H78" s="27">
        <f t="shared" si="2"/>
        <v>14</v>
      </c>
      <c r="I78" s="18" t="s">
        <v>55</v>
      </c>
      <c r="J78" s="29" t="s">
        <v>308</v>
      </c>
      <c r="K78" s="16" t="s">
        <v>37</v>
      </c>
      <c r="L78" s="12">
        <v>42054</v>
      </c>
      <c r="M78" s="16" t="s">
        <v>330</v>
      </c>
      <c r="N78" s="16" t="s">
        <v>360</v>
      </c>
      <c r="O78" s="16" t="s">
        <v>60</v>
      </c>
      <c r="P78" s="16" t="s">
        <v>59</v>
      </c>
      <c r="Q78" s="18" t="s">
        <v>58</v>
      </c>
    </row>
    <row r="79" spans="1:17" ht="45" x14ac:dyDescent="0.25">
      <c r="A79" s="11" t="s">
        <v>309</v>
      </c>
      <c r="B79" s="11" t="s">
        <v>46</v>
      </c>
      <c r="C79" s="3">
        <v>42052</v>
      </c>
      <c r="D79" s="13"/>
      <c r="E79" s="3">
        <v>42081</v>
      </c>
      <c r="F79" s="12">
        <v>42065</v>
      </c>
      <c r="G79" s="2" t="str">
        <f t="shared" si="3"/>
        <v>Terminada</v>
      </c>
      <c r="H79" s="27">
        <f t="shared" si="2"/>
        <v>10</v>
      </c>
      <c r="I79" s="18" t="s">
        <v>55</v>
      </c>
      <c r="J79" s="31" t="s">
        <v>310</v>
      </c>
      <c r="K79" s="16" t="s">
        <v>12</v>
      </c>
      <c r="L79" s="12">
        <v>42054</v>
      </c>
      <c r="M79" s="16" t="s">
        <v>331</v>
      </c>
      <c r="N79" s="16" t="s">
        <v>376</v>
      </c>
      <c r="O79" s="16" t="s">
        <v>60</v>
      </c>
      <c r="P79" s="16" t="s">
        <v>59</v>
      </c>
      <c r="Q79" s="18" t="s">
        <v>58</v>
      </c>
    </row>
    <row r="80" spans="1:17" ht="45" x14ac:dyDescent="0.25">
      <c r="A80" s="11" t="s">
        <v>311</v>
      </c>
      <c r="B80" s="11" t="s">
        <v>46</v>
      </c>
      <c r="C80" s="3">
        <v>42052</v>
      </c>
      <c r="D80" s="13"/>
      <c r="E80" s="3">
        <v>42081</v>
      </c>
      <c r="F80" s="12">
        <v>42080</v>
      </c>
      <c r="G80" s="2" t="str">
        <f t="shared" si="3"/>
        <v>Terminada</v>
      </c>
      <c r="H80" s="27">
        <f t="shared" si="2"/>
        <v>21</v>
      </c>
      <c r="I80" s="18" t="s">
        <v>55</v>
      </c>
      <c r="J80" s="29" t="s">
        <v>312</v>
      </c>
      <c r="K80" s="16" t="s">
        <v>41</v>
      </c>
      <c r="L80" s="12">
        <v>42054</v>
      </c>
      <c r="M80" s="16" t="s">
        <v>332</v>
      </c>
      <c r="N80" s="16" t="s">
        <v>493</v>
      </c>
      <c r="O80" s="16" t="s">
        <v>60</v>
      </c>
      <c r="P80" s="16" t="s">
        <v>59</v>
      </c>
      <c r="Q80" s="18" t="s">
        <v>58</v>
      </c>
    </row>
    <row r="81" spans="1:17" ht="120" x14ac:dyDescent="0.25">
      <c r="A81" s="11" t="s">
        <v>313</v>
      </c>
      <c r="B81" s="11" t="s">
        <v>46</v>
      </c>
      <c r="C81" s="3">
        <v>42052</v>
      </c>
      <c r="D81" s="13"/>
      <c r="E81" s="3">
        <v>42081</v>
      </c>
      <c r="F81" s="12">
        <v>42055</v>
      </c>
      <c r="G81" s="2" t="str">
        <f t="shared" si="3"/>
        <v>Terminada</v>
      </c>
      <c r="H81" s="27">
        <f t="shared" si="2"/>
        <v>4</v>
      </c>
      <c r="I81" s="18" t="s">
        <v>55</v>
      </c>
      <c r="J81" s="31" t="s">
        <v>317</v>
      </c>
      <c r="K81" s="16" t="s">
        <v>11</v>
      </c>
      <c r="L81" s="12">
        <v>42054</v>
      </c>
      <c r="M81" s="16" t="s">
        <v>345</v>
      </c>
      <c r="N81" s="16" t="s">
        <v>58</v>
      </c>
      <c r="O81" s="16" t="s">
        <v>60</v>
      </c>
      <c r="P81" s="16" t="s">
        <v>59</v>
      </c>
      <c r="Q81" s="18" t="s">
        <v>58</v>
      </c>
    </row>
    <row r="82" spans="1:17" ht="45" x14ac:dyDescent="0.25">
      <c r="A82" s="11" t="s">
        <v>314</v>
      </c>
      <c r="B82" s="11" t="s">
        <v>46</v>
      </c>
      <c r="C82" s="3">
        <v>42053</v>
      </c>
      <c r="D82" s="13"/>
      <c r="E82" s="3">
        <v>42082</v>
      </c>
      <c r="F82" s="12">
        <v>42055</v>
      </c>
      <c r="G82" s="2" t="str">
        <f t="shared" si="3"/>
        <v>Terminada</v>
      </c>
      <c r="H82" s="27">
        <f t="shared" ref="H82:H113" si="4">IF(F82&lt;&gt;"",(NETWORKDAYS(C82,F82)),0)</f>
        <v>3</v>
      </c>
      <c r="I82" s="18" t="s">
        <v>55</v>
      </c>
      <c r="J82" s="29" t="s">
        <v>318</v>
      </c>
      <c r="K82" s="16" t="s">
        <v>11</v>
      </c>
      <c r="L82" s="12">
        <v>42054</v>
      </c>
      <c r="M82" s="16" t="s">
        <v>346</v>
      </c>
      <c r="N82" s="16" t="s">
        <v>58</v>
      </c>
      <c r="O82" s="16" t="s">
        <v>60</v>
      </c>
      <c r="P82" s="16" t="s">
        <v>59</v>
      </c>
      <c r="Q82" s="18" t="s">
        <v>58</v>
      </c>
    </row>
    <row r="83" spans="1:17" ht="45" x14ac:dyDescent="0.25">
      <c r="A83" s="11" t="s">
        <v>315</v>
      </c>
      <c r="B83" s="11" t="s">
        <v>46</v>
      </c>
      <c r="C83" s="3">
        <v>42053</v>
      </c>
      <c r="D83" s="13"/>
      <c r="E83" s="3">
        <v>42082</v>
      </c>
      <c r="F83" s="12">
        <v>42074</v>
      </c>
      <c r="G83" s="2" t="str">
        <f t="shared" si="3"/>
        <v>Terminada</v>
      </c>
      <c r="H83" s="27">
        <f t="shared" si="4"/>
        <v>16</v>
      </c>
      <c r="I83" s="18" t="s">
        <v>55</v>
      </c>
      <c r="J83" s="31" t="s">
        <v>319</v>
      </c>
      <c r="K83" s="16" t="s">
        <v>41</v>
      </c>
      <c r="L83" s="12">
        <v>42054</v>
      </c>
      <c r="M83" s="16" t="s">
        <v>334</v>
      </c>
      <c r="N83" s="16" t="s">
        <v>466</v>
      </c>
      <c r="O83" s="16" t="s">
        <v>60</v>
      </c>
      <c r="P83" s="16" t="s">
        <v>59</v>
      </c>
      <c r="Q83" s="18" t="s">
        <v>58</v>
      </c>
    </row>
    <row r="84" spans="1:17" ht="75" x14ac:dyDescent="0.25">
      <c r="A84" s="11" t="s">
        <v>316</v>
      </c>
      <c r="B84" s="11" t="s">
        <v>46</v>
      </c>
      <c r="C84" s="4">
        <v>42053</v>
      </c>
      <c r="D84" s="13"/>
      <c r="E84" s="3">
        <v>42082</v>
      </c>
      <c r="F84" s="15">
        <v>42082</v>
      </c>
      <c r="G84" s="2" t="str">
        <f t="shared" si="3"/>
        <v>Terminada</v>
      </c>
      <c r="H84" s="27">
        <f t="shared" si="4"/>
        <v>22</v>
      </c>
      <c r="I84" s="18" t="s">
        <v>55</v>
      </c>
      <c r="J84" s="29" t="s">
        <v>320</v>
      </c>
      <c r="K84" s="16" t="s">
        <v>41</v>
      </c>
      <c r="L84" s="15">
        <v>42054</v>
      </c>
      <c r="M84" s="21" t="s">
        <v>333</v>
      </c>
      <c r="N84" s="21" t="s">
        <v>728</v>
      </c>
      <c r="O84" s="21" t="s">
        <v>60</v>
      </c>
      <c r="P84" s="21" t="s">
        <v>59</v>
      </c>
      <c r="Q84" s="18" t="s">
        <v>58</v>
      </c>
    </row>
    <row r="85" spans="1:17" ht="45" x14ac:dyDescent="0.25">
      <c r="A85" s="11" t="s">
        <v>321</v>
      </c>
      <c r="B85" s="11" t="s">
        <v>46</v>
      </c>
      <c r="C85" s="3">
        <v>42053</v>
      </c>
      <c r="D85" s="13"/>
      <c r="E85" s="3">
        <v>42082</v>
      </c>
      <c r="F85" s="12">
        <v>42068</v>
      </c>
      <c r="G85" s="2" t="str">
        <f t="shared" si="3"/>
        <v>Terminada</v>
      </c>
      <c r="H85" s="27">
        <f t="shared" si="4"/>
        <v>12</v>
      </c>
      <c r="I85" s="18" t="s">
        <v>55</v>
      </c>
      <c r="J85" s="79" t="s">
        <v>323</v>
      </c>
      <c r="K85" s="16" t="s">
        <v>43</v>
      </c>
      <c r="L85" s="12">
        <v>42357</v>
      </c>
      <c r="M85" s="16" t="s">
        <v>328</v>
      </c>
      <c r="N85" s="16" t="s">
        <v>450</v>
      </c>
      <c r="O85" s="16" t="s">
        <v>60</v>
      </c>
      <c r="P85" s="16" t="s">
        <v>59</v>
      </c>
      <c r="Q85" s="18" t="s">
        <v>58</v>
      </c>
    </row>
    <row r="86" spans="1:17" ht="45" x14ac:dyDescent="0.25">
      <c r="A86" s="11" t="s">
        <v>322</v>
      </c>
      <c r="B86" s="11" t="s">
        <v>46</v>
      </c>
      <c r="C86" s="3">
        <v>42055</v>
      </c>
      <c r="D86" s="13"/>
      <c r="E86" s="3">
        <v>42086</v>
      </c>
      <c r="F86" s="12">
        <v>42074</v>
      </c>
      <c r="G86" s="2" t="str">
        <f t="shared" si="3"/>
        <v>Terminada</v>
      </c>
      <c r="H86" s="27">
        <f t="shared" si="4"/>
        <v>14</v>
      </c>
      <c r="I86" s="18" t="s">
        <v>55</v>
      </c>
      <c r="J86" s="29" t="s">
        <v>335</v>
      </c>
      <c r="K86" s="16" t="s">
        <v>41</v>
      </c>
      <c r="L86" s="12">
        <v>42055</v>
      </c>
      <c r="M86" s="16" t="s">
        <v>338</v>
      </c>
      <c r="N86" s="16" t="s">
        <v>464</v>
      </c>
      <c r="O86" s="16" t="s">
        <v>60</v>
      </c>
      <c r="P86" s="16" t="s">
        <v>59</v>
      </c>
      <c r="Q86" s="18" t="s">
        <v>58</v>
      </c>
    </row>
    <row r="87" spans="1:17" ht="45" x14ac:dyDescent="0.25">
      <c r="A87" s="11" t="s">
        <v>336</v>
      </c>
      <c r="B87" s="11" t="s">
        <v>46</v>
      </c>
      <c r="C87" s="3">
        <v>42055</v>
      </c>
      <c r="D87" s="13"/>
      <c r="E87" s="3">
        <v>42086</v>
      </c>
      <c r="F87" s="12">
        <v>42074</v>
      </c>
      <c r="G87" s="2" t="str">
        <f t="shared" si="3"/>
        <v>Terminada</v>
      </c>
      <c r="H87" s="27">
        <f t="shared" si="4"/>
        <v>14</v>
      </c>
      <c r="I87" s="18" t="s">
        <v>55</v>
      </c>
      <c r="J87" s="31" t="s">
        <v>337</v>
      </c>
      <c r="K87" s="16" t="s">
        <v>41</v>
      </c>
      <c r="L87" s="12">
        <v>42055</v>
      </c>
      <c r="M87" s="16" t="s">
        <v>339</v>
      </c>
      <c r="N87" s="16" t="s">
        <v>468</v>
      </c>
      <c r="O87" s="16" t="s">
        <v>60</v>
      </c>
      <c r="P87" s="16" t="s">
        <v>59</v>
      </c>
      <c r="Q87" s="18" t="s">
        <v>58</v>
      </c>
    </row>
    <row r="88" spans="1:17" ht="45" x14ac:dyDescent="0.25">
      <c r="A88" s="11" t="s">
        <v>347</v>
      </c>
      <c r="B88" s="11" t="s">
        <v>46</v>
      </c>
      <c r="C88" s="3">
        <v>42058</v>
      </c>
      <c r="D88" s="13"/>
      <c r="E88" s="3">
        <v>42087</v>
      </c>
      <c r="F88" s="12">
        <v>42059</v>
      </c>
      <c r="G88" s="2" t="str">
        <f t="shared" si="3"/>
        <v>Terminada</v>
      </c>
      <c r="H88" s="27">
        <f t="shared" si="4"/>
        <v>2</v>
      </c>
      <c r="I88" s="18" t="s">
        <v>55</v>
      </c>
      <c r="J88" s="84" t="s">
        <v>348</v>
      </c>
      <c r="K88" s="16" t="s">
        <v>11</v>
      </c>
      <c r="L88" s="12">
        <v>42058</v>
      </c>
      <c r="M88" s="21" t="s">
        <v>349</v>
      </c>
      <c r="N88" s="16" t="s">
        <v>58</v>
      </c>
      <c r="O88" s="16" t="s">
        <v>256</v>
      </c>
      <c r="P88" s="16" t="s">
        <v>59</v>
      </c>
      <c r="Q88" s="18" t="s">
        <v>58</v>
      </c>
    </row>
    <row r="89" spans="1:17" ht="90" x14ac:dyDescent="0.25">
      <c r="A89" s="11" t="s">
        <v>350</v>
      </c>
      <c r="B89" s="11" t="s">
        <v>46</v>
      </c>
      <c r="C89" s="3">
        <v>42058</v>
      </c>
      <c r="D89" s="13"/>
      <c r="E89" s="3">
        <v>42087</v>
      </c>
      <c r="F89" s="12">
        <v>42068</v>
      </c>
      <c r="G89" s="2" t="str">
        <f t="shared" si="3"/>
        <v>Terminada</v>
      </c>
      <c r="H89" s="27">
        <f t="shared" si="4"/>
        <v>9</v>
      </c>
      <c r="I89" s="18" t="s">
        <v>55</v>
      </c>
      <c r="J89" s="31" t="s">
        <v>352</v>
      </c>
      <c r="K89" s="16" t="s">
        <v>43</v>
      </c>
      <c r="L89" s="12">
        <v>42058</v>
      </c>
      <c r="M89" s="16" t="s">
        <v>358</v>
      </c>
      <c r="N89" s="16" t="s">
        <v>454</v>
      </c>
      <c r="O89" s="16" t="s">
        <v>60</v>
      </c>
      <c r="P89" s="16" t="s">
        <v>59</v>
      </c>
      <c r="Q89" s="18" t="s">
        <v>58</v>
      </c>
    </row>
    <row r="90" spans="1:17" ht="45" x14ac:dyDescent="0.25">
      <c r="A90" s="11" t="s">
        <v>351</v>
      </c>
      <c r="B90" s="11" t="s">
        <v>46</v>
      </c>
      <c r="C90" s="3">
        <v>42058</v>
      </c>
      <c r="D90" s="13"/>
      <c r="E90" s="3">
        <v>42087</v>
      </c>
      <c r="F90" s="12">
        <v>42069</v>
      </c>
      <c r="G90" s="2" t="str">
        <f t="shared" si="3"/>
        <v>Terminada</v>
      </c>
      <c r="H90" s="27">
        <f t="shared" si="4"/>
        <v>10</v>
      </c>
      <c r="I90" s="18" t="s">
        <v>55</v>
      </c>
      <c r="J90" s="31" t="s">
        <v>353</v>
      </c>
      <c r="K90" s="16" t="s">
        <v>12</v>
      </c>
      <c r="L90" s="12">
        <v>42058</v>
      </c>
      <c r="M90" s="16" t="s">
        <v>359</v>
      </c>
      <c r="N90" s="16" t="s">
        <v>446</v>
      </c>
      <c r="O90" s="16" t="s">
        <v>60</v>
      </c>
      <c r="P90" s="16" t="s">
        <v>59</v>
      </c>
      <c r="Q90" s="18" t="s">
        <v>58</v>
      </c>
    </row>
    <row r="91" spans="1:17" ht="45" x14ac:dyDescent="0.25">
      <c r="A91" s="11" t="s">
        <v>355</v>
      </c>
      <c r="B91" s="11" t="s">
        <v>46</v>
      </c>
      <c r="C91" s="4">
        <v>42059</v>
      </c>
      <c r="D91" s="13"/>
      <c r="E91" s="3">
        <v>42088</v>
      </c>
      <c r="F91" s="15">
        <v>42059</v>
      </c>
      <c r="G91" s="2" t="str">
        <f t="shared" si="3"/>
        <v>Terminada</v>
      </c>
      <c r="H91" s="27">
        <f t="shared" si="4"/>
        <v>1</v>
      </c>
      <c r="I91" s="18" t="s">
        <v>55</v>
      </c>
      <c r="J91" s="63" t="s">
        <v>356</v>
      </c>
      <c r="K91" s="16" t="s">
        <v>11</v>
      </c>
      <c r="L91" s="15">
        <v>42059</v>
      </c>
      <c r="M91" s="21" t="s">
        <v>357</v>
      </c>
      <c r="N91" s="21" t="s">
        <v>58</v>
      </c>
      <c r="O91" s="21" t="s">
        <v>60</v>
      </c>
      <c r="P91" s="21" t="s">
        <v>59</v>
      </c>
      <c r="Q91" s="18" t="s">
        <v>58</v>
      </c>
    </row>
    <row r="92" spans="1:17" ht="168.75" x14ac:dyDescent="0.25">
      <c r="A92" s="11" t="s">
        <v>366</v>
      </c>
      <c r="B92" s="11" t="s">
        <v>46</v>
      </c>
      <c r="C92" s="3">
        <v>42060</v>
      </c>
      <c r="D92" s="13"/>
      <c r="E92" s="3">
        <v>42089</v>
      </c>
      <c r="F92" s="12">
        <v>42088</v>
      </c>
      <c r="G92" s="2" t="str">
        <f t="shared" si="3"/>
        <v>Terminada</v>
      </c>
      <c r="H92" s="27">
        <f t="shared" si="4"/>
        <v>21</v>
      </c>
      <c r="I92" s="18" t="s">
        <v>55</v>
      </c>
      <c r="J92" s="85" t="s">
        <v>368</v>
      </c>
      <c r="K92" s="16" t="s">
        <v>41</v>
      </c>
      <c r="L92" s="12">
        <v>42060</v>
      </c>
      <c r="M92" s="16" t="s">
        <v>369</v>
      </c>
      <c r="N92" s="16" t="s">
        <v>578</v>
      </c>
      <c r="O92" s="16" t="s">
        <v>60</v>
      </c>
      <c r="P92" s="16" t="s">
        <v>59</v>
      </c>
      <c r="Q92" s="18" t="s">
        <v>58</v>
      </c>
    </row>
    <row r="93" spans="1:17" ht="45" x14ac:dyDescent="0.25">
      <c r="A93" s="11" t="s">
        <v>367</v>
      </c>
      <c r="B93" s="11" t="s">
        <v>46</v>
      </c>
      <c r="C93" s="4">
        <v>42060</v>
      </c>
      <c r="D93" s="13"/>
      <c r="E93" s="3">
        <v>42089</v>
      </c>
      <c r="F93" s="15">
        <v>42061</v>
      </c>
      <c r="G93" s="2" t="str">
        <f t="shared" si="3"/>
        <v>Terminada</v>
      </c>
      <c r="H93" s="27">
        <f t="shared" si="4"/>
        <v>2</v>
      </c>
      <c r="I93" s="18" t="s">
        <v>55</v>
      </c>
      <c r="J93" s="22" t="s">
        <v>370</v>
      </c>
      <c r="K93" s="16" t="s">
        <v>11</v>
      </c>
      <c r="L93" s="15">
        <v>42060</v>
      </c>
      <c r="M93" s="21" t="s">
        <v>371</v>
      </c>
      <c r="N93" s="21" t="s">
        <v>58</v>
      </c>
      <c r="O93" s="21" t="s">
        <v>60</v>
      </c>
      <c r="P93" s="21" t="s">
        <v>59</v>
      </c>
      <c r="Q93" s="18" t="s">
        <v>58</v>
      </c>
    </row>
    <row r="94" spans="1:17" ht="45" x14ac:dyDescent="0.25">
      <c r="A94" s="11" t="s">
        <v>372</v>
      </c>
      <c r="B94" s="11" t="s">
        <v>46</v>
      </c>
      <c r="C94" s="4">
        <v>42061</v>
      </c>
      <c r="D94" s="13"/>
      <c r="E94" s="3">
        <v>42090</v>
      </c>
      <c r="F94" s="15">
        <v>42065</v>
      </c>
      <c r="G94" s="2" t="str">
        <f t="shared" si="3"/>
        <v>Terminada</v>
      </c>
      <c r="H94" s="27">
        <f t="shared" si="4"/>
        <v>3</v>
      </c>
      <c r="I94" s="18" t="s">
        <v>55</v>
      </c>
      <c r="J94" s="29" t="s">
        <v>374</v>
      </c>
      <c r="K94" s="16" t="s">
        <v>11</v>
      </c>
      <c r="L94" s="15">
        <v>42061</v>
      </c>
      <c r="M94" s="21" t="s">
        <v>397</v>
      </c>
      <c r="N94" s="21" t="s">
        <v>58</v>
      </c>
      <c r="O94" s="21" t="s">
        <v>60</v>
      </c>
      <c r="P94" s="21" t="s">
        <v>59</v>
      </c>
      <c r="Q94" s="18" t="s">
        <v>58</v>
      </c>
    </row>
    <row r="95" spans="1:17" ht="45" x14ac:dyDescent="0.25">
      <c r="A95" s="11" t="s">
        <v>373</v>
      </c>
      <c r="B95" s="11" t="s">
        <v>46</v>
      </c>
      <c r="C95" s="3">
        <v>42061</v>
      </c>
      <c r="D95" s="13"/>
      <c r="E95" s="3">
        <v>42090</v>
      </c>
      <c r="F95" s="12">
        <v>42074</v>
      </c>
      <c r="G95" s="2" t="str">
        <f t="shared" si="3"/>
        <v>Terminada</v>
      </c>
      <c r="H95" s="27">
        <f t="shared" si="4"/>
        <v>10</v>
      </c>
      <c r="I95" s="18" t="s">
        <v>55</v>
      </c>
      <c r="J95" s="31" t="s">
        <v>375</v>
      </c>
      <c r="K95" s="16" t="s">
        <v>41</v>
      </c>
      <c r="L95" s="12">
        <v>42061</v>
      </c>
      <c r="M95" s="16" t="s">
        <v>475</v>
      </c>
      <c r="N95" s="16" t="s">
        <v>475</v>
      </c>
      <c r="O95" s="16" t="s">
        <v>60</v>
      </c>
      <c r="P95" s="16" t="s">
        <v>59</v>
      </c>
      <c r="Q95" s="18" t="s">
        <v>58</v>
      </c>
    </row>
    <row r="96" spans="1:17" ht="135" x14ac:dyDescent="0.25">
      <c r="A96" s="11" t="s">
        <v>377</v>
      </c>
      <c r="B96" s="11" t="s">
        <v>46</v>
      </c>
      <c r="C96" s="3">
        <v>42061</v>
      </c>
      <c r="D96" s="13"/>
      <c r="E96" s="3">
        <v>42090</v>
      </c>
      <c r="F96" s="12">
        <v>42090</v>
      </c>
      <c r="G96" s="2" t="str">
        <f t="shared" si="3"/>
        <v>Terminada</v>
      </c>
      <c r="H96" s="27">
        <f t="shared" si="4"/>
        <v>22</v>
      </c>
      <c r="I96" s="18" t="s">
        <v>55</v>
      </c>
      <c r="J96" s="29" t="s">
        <v>380</v>
      </c>
      <c r="K96" s="16" t="s">
        <v>48</v>
      </c>
      <c r="L96" s="12">
        <v>42065</v>
      </c>
      <c r="M96" s="16" t="s">
        <v>503</v>
      </c>
      <c r="N96" s="16" t="s">
        <v>603</v>
      </c>
      <c r="O96" s="16" t="s">
        <v>60</v>
      </c>
      <c r="P96" s="16" t="s">
        <v>59</v>
      </c>
      <c r="Q96" s="18" t="s">
        <v>58</v>
      </c>
    </row>
    <row r="97" spans="1:17" ht="45" x14ac:dyDescent="0.25">
      <c r="A97" s="11" t="s">
        <v>378</v>
      </c>
      <c r="B97" s="11" t="s">
        <v>46</v>
      </c>
      <c r="C97" s="3">
        <v>42062</v>
      </c>
      <c r="D97" s="13"/>
      <c r="E97" s="3">
        <v>42100</v>
      </c>
      <c r="F97" s="12">
        <v>42065</v>
      </c>
      <c r="G97" s="2" t="str">
        <f t="shared" si="3"/>
        <v>Terminada</v>
      </c>
      <c r="H97" s="27">
        <f t="shared" si="4"/>
        <v>2</v>
      </c>
      <c r="I97" s="18" t="s">
        <v>55</v>
      </c>
      <c r="J97" s="31" t="s">
        <v>381</v>
      </c>
      <c r="K97" s="16" t="s">
        <v>11</v>
      </c>
      <c r="L97" s="12">
        <v>42062</v>
      </c>
      <c r="M97" s="16" t="s">
        <v>395</v>
      </c>
      <c r="N97" s="16" t="s">
        <v>58</v>
      </c>
      <c r="O97" s="16" t="s">
        <v>60</v>
      </c>
      <c r="P97" s="16" t="s">
        <v>59</v>
      </c>
      <c r="Q97" s="18" t="s">
        <v>58</v>
      </c>
    </row>
    <row r="98" spans="1:17" ht="45" x14ac:dyDescent="0.25">
      <c r="A98" s="11" t="s">
        <v>379</v>
      </c>
      <c r="B98" s="11" t="s">
        <v>46</v>
      </c>
      <c r="C98" s="3">
        <v>42062</v>
      </c>
      <c r="D98" s="13"/>
      <c r="E98" s="3">
        <v>42100</v>
      </c>
      <c r="F98" s="12">
        <v>42065</v>
      </c>
      <c r="G98" s="2" t="str">
        <f t="shared" si="3"/>
        <v>Terminada</v>
      </c>
      <c r="H98" s="27">
        <f t="shared" si="4"/>
        <v>2</v>
      </c>
      <c r="I98" s="18" t="s">
        <v>55</v>
      </c>
      <c r="J98" s="29" t="s">
        <v>382</v>
      </c>
      <c r="K98" s="18" t="s">
        <v>11</v>
      </c>
      <c r="L98" s="12">
        <v>42062</v>
      </c>
      <c r="M98" s="16" t="s">
        <v>396</v>
      </c>
      <c r="N98" s="16" t="s">
        <v>58</v>
      </c>
      <c r="O98" s="16" t="s">
        <v>60</v>
      </c>
      <c r="P98" s="16" t="s">
        <v>59</v>
      </c>
      <c r="Q98" s="18" t="s">
        <v>58</v>
      </c>
    </row>
    <row r="99" spans="1:17" ht="75" x14ac:dyDescent="0.25">
      <c r="A99" s="11" t="s">
        <v>383</v>
      </c>
      <c r="B99" s="11" t="s">
        <v>46</v>
      </c>
      <c r="C99" s="3">
        <v>42062</v>
      </c>
      <c r="D99" s="13"/>
      <c r="E99" s="3">
        <v>42100</v>
      </c>
      <c r="F99" s="12">
        <v>42088</v>
      </c>
      <c r="G99" s="2" t="str">
        <f t="shared" si="3"/>
        <v>Terminada</v>
      </c>
      <c r="H99" s="27">
        <f t="shared" si="4"/>
        <v>19</v>
      </c>
      <c r="I99" s="18" t="s">
        <v>55</v>
      </c>
      <c r="J99" s="31" t="s">
        <v>384</v>
      </c>
      <c r="K99" s="16" t="s">
        <v>41</v>
      </c>
      <c r="L99" s="12">
        <v>42065</v>
      </c>
      <c r="M99" s="16" t="s">
        <v>393</v>
      </c>
      <c r="N99" s="16" t="s">
        <v>579</v>
      </c>
      <c r="O99" s="16" t="s">
        <v>60</v>
      </c>
      <c r="P99" s="16" t="s">
        <v>59</v>
      </c>
      <c r="Q99" s="18" t="s">
        <v>58</v>
      </c>
    </row>
    <row r="100" spans="1:17" ht="75" x14ac:dyDescent="0.25">
      <c r="A100" s="11" t="s">
        <v>385</v>
      </c>
      <c r="B100" s="11" t="s">
        <v>46</v>
      </c>
      <c r="C100" s="3">
        <v>42062</v>
      </c>
      <c r="D100" s="13"/>
      <c r="E100" s="3">
        <v>42100</v>
      </c>
      <c r="F100" s="12">
        <v>42074</v>
      </c>
      <c r="G100" s="2" t="str">
        <f t="shared" si="3"/>
        <v>Terminada</v>
      </c>
      <c r="H100" s="27">
        <f t="shared" si="4"/>
        <v>9</v>
      </c>
      <c r="I100" s="18" t="s">
        <v>55</v>
      </c>
      <c r="J100" s="29" t="s">
        <v>388</v>
      </c>
      <c r="K100" s="16" t="s">
        <v>41</v>
      </c>
      <c r="L100" s="12">
        <v>42065</v>
      </c>
      <c r="M100" s="16" t="s">
        <v>391</v>
      </c>
      <c r="N100" s="16" t="s">
        <v>471</v>
      </c>
      <c r="O100" s="16" t="s">
        <v>60</v>
      </c>
      <c r="P100" s="16" t="s">
        <v>59</v>
      </c>
      <c r="Q100" s="18" t="s">
        <v>58</v>
      </c>
    </row>
    <row r="101" spans="1:17" ht="60" x14ac:dyDescent="0.25">
      <c r="A101" s="11" t="s">
        <v>386</v>
      </c>
      <c r="B101" s="11" t="s">
        <v>46</v>
      </c>
      <c r="C101" s="3">
        <v>42062</v>
      </c>
      <c r="D101" s="13"/>
      <c r="E101" s="3">
        <v>42100</v>
      </c>
      <c r="F101" s="12">
        <v>42074</v>
      </c>
      <c r="G101" s="2" t="str">
        <f t="shared" si="3"/>
        <v>Terminada</v>
      </c>
      <c r="H101" s="27">
        <f t="shared" si="4"/>
        <v>9</v>
      </c>
      <c r="I101" s="18" t="s">
        <v>55</v>
      </c>
      <c r="J101" s="31" t="s">
        <v>389</v>
      </c>
      <c r="K101" s="16" t="s">
        <v>41</v>
      </c>
      <c r="L101" s="12">
        <v>42065</v>
      </c>
      <c r="M101" s="16" t="s">
        <v>392</v>
      </c>
      <c r="N101" s="16" t="s">
        <v>472</v>
      </c>
      <c r="O101" s="16" t="s">
        <v>60</v>
      </c>
      <c r="P101" s="16" t="s">
        <v>59</v>
      </c>
      <c r="Q101" s="18" t="s">
        <v>58</v>
      </c>
    </row>
    <row r="102" spans="1:17" ht="60" x14ac:dyDescent="0.25">
      <c r="A102" s="11" t="s">
        <v>387</v>
      </c>
      <c r="B102" s="11" t="s">
        <v>46</v>
      </c>
      <c r="C102" s="3">
        <v>42062</v>
      </c>
      <c r="D102" s="13"/>
      <c r="E102" s="3">
        <v>42100</v>
      </c>
      <c r="F102" s="12">
        <v>42074</v>
      </c>
      <c r="G102" s="2" t="str">
        <f t="shared" si="3"/>
        <v>Terminada</v>
      </c>
      <c r="H102" s="27">
        <f t="shared" si="4"/>
        <v>9</v>
      </c>
      <c r="I102" s="18" t="s">
        <v>55</v>
      </c>
      <c r="J102" s="29" t="s">
        <v>390</v>
      </c>
      <c r="K102" s="16" t="s">
        <v>41</v>
      </c>
      <c r="L102" s="12">
        <v>42065</v>
      </c>
      <c r="M102" s="16" t="s">
        <v>394</v>
      </c>
      <c r="N102" s="16" t="s">
        <v>473</v>
      </c>
      <c r="O102" s="16" t="s">
        <v>60</v>
      </c>
      <c r="P102" s="16" t="s">
        <v>59</v>
      </c>
      <c r="Q102" s="18" t="s">
        <v>58</v>
      </c>
    </row>
    <row r="103" spans="1:17" ht="105" x14ac:dyDescent="0.25">
      <c r="A103" s="11" t="s">
        <v>398</v>
      </c>
      <c r="B103" s="11" t="s">
        <v>20</v>
      </c>
      <c r="C103" s="3">
        <v>42065</v>
      </c>
      <c r="D103" s="13"/>
      <c r="E103" s="3">
        <v>42101</v>
      </c>
      <c r="F103" s="12">
        <v>42101</v>
      </c>
      <c r="G103" s="2" t="str">
        <f t="shared" si="3"/>
        <v>Terminada</v>
      </c>
      <c r="H103" s="27">
        <f t="shared" si="4"/>
        <v>27</v>
      </c>
      <c r="I103" s="18" t="s">
        <v>55</v>
      </c>
      <c r="J103" s="31" t="s">
        <v>400</v>
      </c>
      <c r="K103" s="16" t="s">
        <v>41</v>
      </c>
      <c r="L103" s="12">
        <v>42065</v>
      </c>
      <c r="M103" s="16" t="s">
        <v>402</v>
      </c>
      <c r="N103" s="21" t="s">
        <v>660</v>
      </c>
      <c r="O103" s="16" t="s">
        <v>60</v>
      </c>
      <c r="P103" s="16" t="s">
        <v>59</v>
      </c>
      <c r="Q103" s="18" t="s">
        <v>58</v>
      </c>
    </row>
    <row r="104" spans="1:17" ht="90" x14ac:dyDescent="0.25">
      <c r="A104" s="11" t="s">
        <v>399</v>
      </c>
      <c r="B104" s="11" t="s">
        <v>20</v>
      </c>
      <c r="C104" s="4">
        <v>42065</v>
      </c>
      <c r="D104" s="13"/>
      <c r="E104" s="3">
        <v>42101</v>
      </c>
      <c r="F104" s="15">
        <v>42101</v>
      </c>
      <c r="G104" s="2" t="str">
        <f t="shared" si="3"/>
        <v>Terminada</v>
      </c>
      <c r="H104" s="27">
        <f t="shared" si="4"/>
        <v>27</v>
      </c>
      <c r="I104" s="18" t="s">
        <v>55</v>
      </c>
      <c r="J104" s="29" t="s">
        <v>401</v>
      </c>
      <c r="K104" s="16" t="s">
        <v>41</v>
      </c>
      <c r="L104" s="15">
        <v>42065</v>
      </c>
      <c r="M104" s="21" t="s">
        <v>403</v>
      </c>
      <c r="N104" s="21" t="s">
        <v>659</v>
      </c>
      <c r="O104" s="21" t="s">
        <v>60</v>
      </c>
      <c r="P104" s="21" t="s">
        <v>59</v>
      </c>
      <c r="Q104" s="18" t="s">
        <v>58</v>
      </c>
    </row>
    <row r="105" spans="1:17" ht="45" x14ac:dyDescent="0.25">
      <c r="A105" s="11" t="s">
        <v>404</v>
      </c>
      <c r="B105" s="11" t="s">
        <v>20</v>
      </c>
      <c r="C105" s="3">
        <v>42066</v>
      </c>
      <c r="D105" s="13"/>
      <c r="E105" s="3">
        <v>42102</v>
      </c>
      <c r="F105" s="12">
        <v>42102</v>
      </c>
      <c r="G105" s="2" t="str">
        <f t="shared" si="3"/>
        <v>Terminada</v>
      </c>
      <c r="H105" s="27">
        <f t="shared" si="4"/>
        <v>27</v>
      </c>
      <c r="I105" s="18" t="s">
        <v>55</v>
      </c>
      <c r="J105" s="31" t="s">
        <v>412</v>
      </c>
      <c r="K105" s="16" t="s">
        <v>41</v>
      </c>
      <c r="L105" s="12">
        <v>42066</v>
      </c>
      <c r="M105" s="16" t="s">
        <v>427</v>
      </c>
      <c r="N105" s="16" t="s">
        <v>656</v>
      </c>
      <c r="O105" s="16" t="s">
        <v>60</v>
      </c>
      <c r="P105" s="16" t="s">
        <v>59</v>
      </c>
      <c r="Q105" s="18" t="s">
        <v>58</v>
      </c>
    </row>
    <row r="106" spans="1:17" ht="45" x14ac:dyDescent="0.25">
      <c r="A106" s="11" t="s">
        <v>405</v>
      </c>
      <c r="B106" s="11" t="s">
        <v>20</v>
      </c>
      <c r="C106" s="3">
        <v>42066</v>
      </c>
      <c r="D106" s="13"/>
      <c r="E106" s="3">
        <v>42102</v>
      </c>
      <c r="F106" s="15">
        <v>42102</v>
      </c>
      <c r="G106" s="2" t="str">
        <f t="shared" si="3"/>
        <v>Terminada</v>
      </c>
      <c r="H106" s="27">
        <f t="shared" si="4"/>
        <v>27</v>
      </c>
      <c r="I106" s="18" t="s">
        <v>55</v>
      </c>
      <c r="J106" s="29" t="s">
        <v>413</v>
      </c>
      <c r="K106" s="16" t="s">
        <v>41</v>
      </c>
      <c r="L106" s="15">
        <v>42066</v>
      </c>
      <c r="M106" s="21" t="s">
        <v>420</v>
      </c>
      <c r="N106" s="21" t="s">
        <v>657</v>
      </c>
      <c r="O106" s="21" t="s">
        <v>60</v>
      </c>
      <c r="P106" s="21" t="s">
        <v>59</v>
      </c>
      <c r="Q106" s="18" t="s">
        <v>58</v>
      </c>
    </row>
    <row r="107" spans="1:17" ht="45" x14ac:dyDescent="0.25">
      <c r="A107" s="11" t="s">
        <v>406</v>
      </c>
      <c r="B107" s="11" t="s">
        <v>20</v>
      </c>
      <c r="C107" s="3">
        <v>42066</v>
      </c>
      <c r="D107" s="13"/>
      <c r="E107" s="3">
        <v>42102</v>
      </c>
      <c r="F107" s="15">
        <v>42074</v>
      </c>
      <c r="G107" s="2" t="str">
        <f t="shared" si="3"/>
        <v>Terminada</v>
      </c>
      <c r="H107" s="27">
        <f t="shared" si="4"/>
        <v>7</v>
      </c>
      <c r="I107" s="18" t="s">
        <v>55</v>
      </c>
      <c r="J107" s="31" t="s">
        <v>414</v>
      </c>
      <c r="K107" s="16" t="s">
        <v>41</v>
      </c>
      <c r="L107" s="15">
        <v>42066</v>
      </c>
      <c r="M107" s="21" t="s">
        <v>426</v>
      </c>
      <c r="N107" s="21" t="s">
        <v>474</v>
      </c>
      <c r="O107" s="21" t="s">
        <v>60</v>
      </c>
      <c r="P107" s="21" t="s">
        <v>59</v>
      </c>
      <c r="Q107" s="18" t="s">
        <v>58</v>
      </c>
    </row>
    <row r="108" spans="1:17" ht="45" x14ac:dyDescent="0.25">
      <c r="A108" s="11" t="s">
        <v>407</v>
      </c>
      <c r="B108" s="11" t="s">
        <v>20</v>
      </c>
      <c r="C108" s="3">
        <v>42066</v>
      </c>
      <c r="D108" s="13"/>
      <c r="E108" s="3">
        <v>42102</v>
      </c>
      <c r="F108" s="12">
        <v>42102</v>
      </c>
      <c r="G108" s="2" t="str">
        <f t="shared" si="3"/>
        <v>Terminada</v>
      </c>
      <c r="H108" s="27">
        <f t="shared" si="4"/>
        <v>27</v>
      </c>
      <c r="I108" s="18" t="s">
        <v>55</v>
      </c>
      <c r="J108" s="29" t="s">
        <v>415</v>
      </c>
      <c r="K108" s="16" t="s">
        <v>41</v>
      </c>
      <c r="L108" s="12">
        <v>42066</v>
      </c>
      <c r="M108" s="16" t="s">
        <v>425</v>
      </c>
      <c r="N108" s="16" t="s">
        <v>658</v>
      </c>
      <c r="O108" s="16" t="s">
        <v>60</v>
      </c>
      <c r="P108" s="16" t="s">
        <v>59</v>
      </c>
      <c r="Q108" s="18" t="s">
        <v>58</v>
      </c>
    </row>
    <row r="109" spans="1:17" ht="45" x14ac:dyDescent="0.25">
      <c r="A109" s="11" t="s">
        <v>408</v>
      </c>
      <c r="B109" s="11" t="s">
        <v>20</v>
      </c>
      <c r="C109" s="3">
        <v>42066</v>
      </c>
      <c r="D109" s="13"/>
      <c r="E109" s="3">
        <v>42102</v>
      </c>
      <c r="F109" s="15">
        <v>42090</v>
      </c>
      <c r="G109" s="2" t="str">
        <f t="shared" si="3"/>
        <v>Terminada</v>
      </c>
      <c r="H109" s="27">
        <f t="shared" si="4"/>
        <v>19</v>
      </c>
      <c r="I109" s="18" t="s">
        <v>55</v>
      </c>
      <c r="J109" s="31" t="s">
        <v>416</v>
      </c>
      <c r="K109" s="16" t="s">
        <v>41</v>
      </c>
      <c r="L109" s="15">
        <v>42066</v>
      </c>
      <c r="M109" s="21" t="s">
        <v>424</v>
      </c>
      <c r="N109" s="21" t="s">
        <v>599</v>
      </c>
      <c r="O109" s="21" t="s">
        <v>60</v>
      </c>
      <c r="P109" s="21" t="s">
        <v>59</v>
      </c>
      <c r="Q109" s="18" t="s">
        <v>58</v>
      </c>
    </row>
    <row r="110" spans="1:17" ht="45" x14ac:dyDescent="0.25">
      <c r="A110" s="11" t="s">
        <v>409</v>
      </c>
      <c r="B110" s="11" t="s">
        <v>20</v>
      </c>
      <c r="C110" s="3">
        <v>42066</v>
      </c>
      <c r="D110" s="13"/>
      <c r="E110" s="3">
        <v>42102</v>
      </c>
      <c r="F110" s="12">
        <v>42090</v>
      </c>
      <c r="G110" s="2" t="str">
        <f t="shared" si="3"/>
        <v>Terminada</v>
      </c>
      <c r="H110" s="27">
        <f t="shared" si="4"/>
        <v>19</v>
      </c>
      <c r="I110" s="18" t="s">
        <v>55</v>
      </c>
      <c r="J110" s="29" t="s">
        <v>417</v>
      </c>
      <c r="K110" s="16" t="s">
        <v>41</v>
      </c>
      <c r="L110" s="12">
        <v>42066</v>
      </c>
      <c r="M110" s="16" t="s">
        <v>423</v>
      </c>
      <c r="N110" s="16" t="s">
        <v>600</v>
      </c>
      <c r="O110" s="16" t="s">
        <v>60</v>
      </c>
      <c r="P110" s="16" t="s">
        <v>59</v>
      </c>
      <c r="Q110" s="18" t="s">
        <v>58</v>
      </c>
    </row>
    <row r="111" spans="1:17" ht="45" x14ac:dyDescent="0.25">
      <c r="A111" s="11" t="s">
        <v>410</v>
      </c>
      <c r="B111" s="11" t="s">
        <v>20</v>
      </c>
      <c r="C111" s="3">
        <v>42066</v>
      </c>
      <c r="D111" s="13"/>
      <c r="E111" s="3">
        <v>42102</v>
      </c>
      <c r="F111" s="12">
        <v>42074</v>
      </c>
      <c r="G111" s="2" t="str">
        <f t="shared" si="3"/>
        <v>Terminada</v>
      </c>
      <c r="H111" s="27">
        <f t="shared" si="4"/>
        <v>7</v>
      </c>
      <c r="I111" s="18" t="s">
        <v>55</v>
      </c>
      <c r="J111" s="31" t="s">
        <v>418</v>
      </c>
      <c r="K111" s="16" t="s">
        <v>41</v>
      </c>
      <c r="L111" s="12">
        <v>42066</v>
      </c>
      <c r="M111" s="16" t="s">
        <v>422</v>
      </c>
      <c r="N111" s="16" t="s">
        <v>469</v>
      </c>
      <c r="O111" s="16" t="s">
        <v>60</v>
      </c>
      <c r="P111" s="16" t="s">
        <v>59</v>
      </c>
      <c r="Q111" s="18" t="s">
        <v>58</v>
      </c>
    </row>
    <row r="112" spans="1:17" ht="45" x14ac:dyDescent="0.25">
      <c r="A112" s="11" t="s">
        <v>411</v>
      </c>
      <c r="B112" s="11" t="s">
        <v>20</v>
      </c>
      <c r="C112" s="3">
        <v>42066</v>
      </c>
      <c r="D112" s="13"/>
      <c r="E112" s="3">
        <v>42102</v>
      </c>
      <c r="F112" s="12">
        <v>42066</v>
      </c>
      <c r="G112" s="2" t="str">
        <f t="shared" si="3"/>
        <v>Terminada</v>
      </c>
      <c r="H112" s="27">
        <f t="shared" si="4"/>
        <v>1</v>
      </c>
      <c r="I112" s="18" t="s">
        <v>55</v>
      </c>
      <c r="J112" s="31" t="s">
        <v>419</v>
      </c>
      <c r="K112" s="16" t="s">
        <v>11</v>
      </c>
      <c r="L112" s="12">
        <v>42066</v>
      </c>
      <c r="M112" s="16" t="s">
        <v>421</v>
      </c>
      <c r="N112" s="16" t="s">
        <v>58</v>
      </c>
      <c r="O112" s="16" t="s">
        <v>60</v>
      </c>
      <c r="P112" s="16" t="s">
        <v>59</v>
      </c>
      <c r="Q112" s="18" t="s">
        <v>58</v>
      </c>
    </row>
    <row r="113" spans="1:17" ht="45" x14ac:dyDescent="0.25">
      <c r="A113" s="11" t="s">
        <v>428</v>
      </c>
      <c r="B113" s="11" t="s">
        <v>20</v>
      </c>
      <c r="C113" s="3">
        <v>42066</v>
      </c>
      <c r="D113" s="13"/>
      <c r="E113" s="3">
        <v>42102</v>
      </c>
      <c r="F113" s="12">
        <v>42074</v>
      </c>
      <c r="G113" s="2" t="str">
        <f t="shared" si="3"/>
        <v>Terminada</v>
      </c>
      <c r="H113" s="27">
        <f t="shared" si="4"/>
        <v>7</v>
      </c>
      <c r="I113" s="18" t="s">
        <v>55</v>
      </c>
      <c r="J113" s="29" t="s">
        <v>429</v>
      </c>
      <c r="K113" s="16" t="s">
        <v>41</v>
      </c>
      <c r="L113" s="12">
        <v>42067</v>
      </c>
      <c r="M113" s="16" t="s">
        <v>430</v>
      </c>
      <c r="N113" s="16" t="s">
        <v>476</v>
      </c>
      <c r="O113" s="16" t="s">
        <v>60</v>
      </c>
      <c r="P113" s="16" t="s">
        <v>59</v>
      </c>
      <c r="Q113" s="18" t="s">
        <v>58</v>
      </c>
    </row>
    <row r="114" spans="1:17" ht="45" x14ac:dyDescent="0.25">
      <c r="A114" s="11" t="s">
        <v>431</v>
      </c>
      <c r="B114" s="11" t="s">
        <v>20</v>
      </c>
      <c r="C114" s="4">
        <v>42066</v>
      </c>
      <c r="D114" s="13"/>
      <c r="E114" s="3">
        <v>42102</v>
      </c>
      <c r="F114" s="15">
        <v>42068</v>
      </c>
      <c r="G114" s="2" t="str">
        <f t="shared" si="3"/>
        <v>Terminada</v>
      </c>
      <c r="H114" s="27">
        <f t="shared" ref="H114:H143" si="5">IF(F114&lt;&gt;"",(NETWORKDAYS(C114,F114)),0)</f>
        <v>3</v>
      </c>
      <c r="I114" s="18" t="s">
        <v>55</v>
      </c>
      <c r="J114" s="31" t="s">
        <v>432</v>
      </c>
      <c r="K114" s="16" t="s">
        <v>11</v>
      </c>
      <c r="L114" s="15">
        <v>42067</v>
      </c>
      <c r="M114" s="21" t="s">
        <v>451</v>
      </c>
      <c r="N114" s="21" t="s">
        <v>58</v>
      </c>
      <c r="O114" s="21" t="s">
        <v>60</v>
      </c>
      <c r="P114" s="21" t="s">
        <v>59</v>
      </c>
      <c r="Q114" s="18" t="s">
        <v>58</v>
      </c>
    </row>
    <row r="115" spans="1:17" ht="60" x14ac:dyDescent="0.25">
      <c r="A115" s="11" t="s">
        <v>433</v>
      </c>
      <c r="B115" s="11" t="s">
        <v>20</v>
      </c>
      <c r="C115" s="4">
        <v>42067</v>
      </c>
      <c r="D115" s="13"/>
      <c r="E115" s="3">
        <v>42103</v>
      </c>
      <c r="F115" s="15">
        <v>42081</v>
      </c>
      <c r="G115" s="2" t="str">
        <f t="shared" si="3"/>
        <v>Terminada</v>
      </c>
      <c r="H115" s="27">
        <f t="shared" si="5"/>
        <v>11</v>
      </c>
      <c r="I115" s="18" t="s">
        <v>55</v>
      </c>
      <c r="J115" s="29" t="s">
        <v>439</v>
      </c>
      <c r="K115" s="16" t="s">
        <v>12</v>
      </c>
      <c r="L115" s="15">
        <v>42067</v>
      </c>
      <c r="M115" s="21" t="s">
        <v>440</v>
      </c>
      <c r="N115" s="21" t="s">
        <v>502</v>
      </c>
      <c r="O115" s="21" t="s">
        <v>60</v>
      </c>
      <c r="P115" s="21" t="s">
        <v>59</v>
      </c>
      <c r="Q115" s="18" t="s">
        <v>58</v>
      </c>
    </row>
    <row r="116" spans="1:17" ht="45" x14ac:dyDescent="0.25">
      <c r="A116" s="11" t="s">
        <v>434</v>
      </c>
      <c r="B116" s="11" t="s">
        <v>20</v>
      </c>
      <c r="C116" s="4">
        <v>42067</v>
      </c>
      <c r="D116" s="13"/>
      <c r="E116" s="3">
        <v>42103</v>
      </c>
      <c r="F116" s="15">
        <v>42068</v>
      </c>
      <c r="G116" s="2" t="str">
        <f t="shared" si="3"/>
        <v>Terminada</v>
      </c>
      <c r="H116" s="27">
        <f t="shared" si="5"/>
        <v>2</v>
      </c>
      <c r="I116" s="18" t="s">
        <v>55</v>
      </c>
      <c r="J116" s="83" t="s">
        <v>441</v>
      </c>
      <c r="K116" s="16" t="s">
        <v>11</v>
      </c>
      <c r="L116" s="15">
        <v>42068</v>
      </c>
      <c r="M116" s="21" t="s">
        <v>452</v>
      </c>
      <c r="N116" s="21" t="s">
        <v>58</v>
      </c>
      <c r="O116" s="21" t="s">
        <v>60</v>
      </c>
      <c r="P116" s="21" t="s">
        <v>59</v>
      </c>
      <c r="Q116" s="18" t="s">
        <v>58</v>
      </c>
    </row>
    <row r="117" spans="1:17" ht="45" x14ac:dyDescent="0.25">
      <c r="A117" s="11" t="s">
        <v>435</v>
      </c>
      <c r="B117" s="11" t="s">
        <v>20</v>
      </c>
      <c r="C117" s="3">
        <v>42067</v>
      </c>
      <c r="D117" s="13"/>
      <c r="E117" s="3">
        <v>42103</v>
      </c>
      <c r="F117" s="12">
        <v>42068</v>
      </c>
      <c r="G117" s="2" t="str">
        <f t="shared" si="3"/>
        <v>Terminada</v>
      </c>
      <c r="H117" s="27">
        <f t="shared" si="5"/>
        <v>2</v>
      </c>
      <c r="I117" s="18" t="s">
        <v>55</v>
      </c>
      <c r="J117" s="31" t="s">
        <v>442</v>
      </c>
      <c r="K117" s="16" t="s">
        <v>11</v>
      </c>
      <c r="L117" s="12">
        <v>42068</v>
      </c>
      <c r="M117" s="16" t="s">
        <v>453</v>
      </c>
      <c r="N117" s="16" t="s">
        <v>58</v>
      </c>
      <c r="O117" s="16" t="s">
        <v>60</v>
      </c>
      <c r="P117" s="16" t="s">
        <v>59</v>
      </c>
      <c r="Q117" s="18" t="s">
        <v>58</v>
      </c>
    </row>
    <row r="118" spans="1:17" ht="45" x14ac:dyDescent="0.25">
      <c r="A118" s="11" t="s">
        <v>436</v>
      </c>
      <c r="B118" s="11" t="s">
        <v>20</v>
      </c>
      <c r="C118" s="3">
        <v>42068</v>
      </c>
      <c r="D118" s="13"/>
      <c r="E118" s="3">
        <v>42104</v>
      </c>
      <c r="F118" s="12">
        <v>42074</v>
      </c>
      <c r="G118" s="2" t="str">
        <f t="shared" si="3"/>
        <v>Terminada</v>
      </c>
      <c r="H118" s="27">
        <f t="shared" si="5"/>
        <v>5</v>
      </c>
      <c r="I118" s="18" t="s">
        <v>55</v>
      </c>
      <c r="J118" s="31" t="s">
        <v>443</v>
      </c>
      <c r="K118" s="16" t="s">
        <v>41</v>
      </c>
      <c r="L118" s="12">
        <v>42068</v>
      </c>
      <c r="M118" s="16" t="s">
        <v>447</v>
      </c>
      <c r="N118" s="16" t="s">
        <v>465</v>
      </c>
      <c r="O118" s="16" t="s">
        <v>60</v>
      </c>
      <c r="P118" s="16" t="s">
        <v>59</v>
      </c>
      <c r="Q118" s="18" t="s">
        <v>58</v>
      </c>
    </row>
    <row r="119" spans="1:17" ht="75" x14ac:dyDescent="0.25">
      <c r="A119" s="11" t="s">
        <v>437</v>
      </c>
      <c r="B119" s="11" t="s">
        <v>20</v>
      </c>
      <c r="C119" s="4">
        <v>42068</v>
      </c>
      <c r="D119" s="13"/>
      <c r="E119" s="3">
        <v>42104</v>
      </c>
      <c r="F119" s="15">
        <v>42104</v>
      </c>
      <c r="G119" s="2" t="str">
        <f t="shared" si="3"/>
        <v>Terminada</v>
      </c>
      <c r="H119" s="27">
        <f t="shared" si="5"/>
        <v>27</v>
      </c>
      <c r="I119" s="18" t="s">
        <v>55</v>
      </c>
      <c r="J119" s="31" t="s">
        <v>444</v>
      </c>
      <c r="K119" s="16" t="s">
        <v>41</v>
      </c>
      <c r="L119" s="15">
        <v>42068</v>
      </c>
      <c r="M119" s="21" t="s">
        <v>448</v>
      </c>
      <c r="N119" s="21" t="s">
        <v>682</v>
      </c>
      <c r="O119" s="21" t="s">
        <v>60</v>
      </c>
      <c r="P119" s="21" t="s">
        <v>59</v>
      </c>
      <c r="Q119" s="18" t="s">
        <v>58</v>
      </c>
    </row>
    <row r="120" spans="1:17" ht="60" x14ac:dyDescent="0.25">
      <c r="A120" s="11" t="s">
        <v>438</v>
      </c>
      <c r="B120" s="11" t="s">
        <v>20</v>
      </c>
      <c r="C120" s="3">
        <v>42068</v>
      </c>
      <c r="D120" s="13"/>
      <c r="E120" s="3">
        <v>42104</v>
      </c>
      <c r="F120" s="12">
        <v>42074</v>
      </c>
      <c r="G120" s="2" t="str">
        <f t="shared" si="3"/>
        <v>Terminada</v>
      </c>
      <c r="H120" s="27">
        <f t="shared" si="5"/>
        <v>5</v>
      </c>
      <c r="I120" s="18" t="s">
        <v>55</v>
      </c>
      <c r="J120" s="29" t="s">
        <v>445</v>
      </c>
      <c r="K120" s="16" t="s">
        <v>41</v>
      </c>
      <c r="L120" s="12">
        <v>42068</v>
      </c>
      <c r="M120" s="16" t="s">
        <v>449</v>
      </c>
      <c r="N120" s="16" t="s">
        <v>477</v>
      </c>
      <c r="O120" s="16" t="s">
        <v>60</v>
      </c>
      <c r="P120" s="16" t="s">
        <v>59</v>
      </c>
      <c r="Q120" s="18" t="s">
        <v>58</v>
      </c>
    </row>
    <row r="121" spans="1:17" ht="120" x14ac:dyDescent="0.25">
      <c r="A121" s="11" t="s">
        <v>455</v>
      </c>
      <c r="B121" s="11" t="s">
        <v>20</v>
      </c>
      <c r="C121" s="3">
        <v>42068</v>
      </c>
      <c r="D121" s="13"/>
      <c r="E121" s="3">
        <v>42104</v>
      </c>
      <c r="F121" s="12">
        <v>42080</v>
      </c>
      <c r="G121" s="2" t="str">
        <f t="shared" si="3"/>
        <v>Terminada</v>
      </c>
      <c r="H121" s="27">
        <f t="shared" si="5"/>
        <v>9</v>
      </c>
      <c r="I121" s="18" t="s">
        <v>55</v>
      </c>
      <c r="J121" s="31" t="s">
        <v>456</v>
      </c>
      <c r="K121" s="16" t="s">
        <v>41</v>
      </c>
      <c r="L121" s="12">
        <v>42069</v>
      </c>
      <c r="M121" s="16" t="s">
        <v>478</v>
      </c>
      <c r="N121" s="16" t="s">
        <v>495</v>
      </c>
      <c r="O121" s="16" t="s">
        <v>60</v>
      </c>
      <c r="P121" s="16" t="s">
        <v>59</v>
      </c>
      <c r="Q121" s="18" t="s">
        <v>58</v>
      </c>
    </row>
    <row r="122" spans="1:17" ht="45" x14ac:dyDescent="0.25">
      <c r="A122" s="11" t="s">
        <v>457</v>
      </c>
      <c r="B122" s="11" t="s">
        <v>20</v>
      </c>
      <c r="C122" s="3">
        <v>42069</v>
      </c>
      <c r="D122" s="13"/>
      <c r="E122" s="3">
        <v>42107</v>
      </c>
      <c r="F122" s="12">
        <v>42069</v>
      </c>
      <c r="G122" s="2" t="str">
        <f t="shared" si="3"/>
        <v>Terminada</v>
      </c>
      <c r="H122" s="27">
        <f t="shared" si="5"/>
        <v>1</v>
      </c>
      <c r="I122" s="18" t="s">
        <v>55</v>
      </c>
      <c r="J122" s="29" t="s">
        <v>459</v>
      </c>
      <c r="K122" s="16" t="s">
        <v>11</v>
      </c>
      <c r="L122" s="12">
        <v>42069</v>
      </c>
      <c r="M122" s="16" t="s">
        <v>460</v>
      </c>
      <c r="N122" s="16" t="s">
        <v>58</v>
      </c>
      <c r="O122" s="16" t="s">
        <v>60</v>
      </c>
      <c r="P122" s="16" t="s">
        <v>59</v>
      </c>
      <c r="Q122" s="18" t="s">
        <v>58</v>
      </c>
    </row>
    <row r="123" spans="1:17" ht="75" x14ac:dyDescent="0.25">
      <c r="A123" s="11" t="s">
        <v>458</v>
      </c>
      <c r="B123" s="11" t="s">
        <v>20</v>
      </c>
      <c r="C123" s="4">
        <v>42069</v>
      </c>
      <c r="D123" s="13"/>
      <c r="E123" s="3">
        <v>42107</v>
      </c>
      <c r="F123" s="15">
        <v>42080</v>
      </c>
      <c r="G123" s="2" t="str">
        <f t="shared" si="3"/>
        <v>Terminada</v>
      </c>
      <c r="H123" s="27">
        <f t="shared" si="5"/>
        <v>8</v>
      </c>
      <c r="I123" s="18" t="s">
        <v>55</v>
      </c>
      <c r="J123" s="31" t="s">
        <v>461</v>
      </c>
      <c r="K123" s="16" t="s">
        <v>12</v>
      </c>
      <c r="L123" s="15">
        <v>42069</v>
      </c>
      <c r="M123" s="21" t="s">
        <v>462</v>
      </c>
      <c r="N123" s="21" t="s">
        <v>494</v>
      </c>
      <c r="O123" s="21" t="s">
        <v>60</v>
      </c>
      <c r="P123" s="21" t="s">
        <v>59</v>
      </c>
      <c r="Q123" s="18" t="s">
        <v>58</v>
      </c>
    </row>
    <row r="124" spans="1:17" ht="45" x14ac:dyDescent="0.25">
      <c r="A124" s="11" t="s">
        <v>479</v>
      </c>
      <c r="B124" s="11" t="s">
        <v>20</v>
      </c>
      <c r="C124" s="4">
        <v>42072</v>
      </c>
      <c r="D124" s="13"/>
      <c r="E124" s="3">
        <v>42108</v>
      </c>
      <c r="F124" s="15">
        <v>42080</v>
      </c>
      <c r="G124" s="2" t="str">
        <f t="shared" si="3"/>
        <v>Terminada</v>
      </c>
      <c r="H124" s="27">
        <f t="shared" si="5"/>
        <v>7</v>
      </c>
      <c r="I124" s="18" t="s">
        <v>55</v>
      </c>
      <c r="J124" s="31" t="s">
        <v>486</v>
      </c>
      <c r="K124" s="72" t="s">
        <v>11</v>
      </c>
      <c r="L124" s="15">
        <v>42074</v>
      </c>
      <c r="M124" s="21" t="s">
        <v>496</v>
      </c>
      <c r="N124" s="21" t="s">
        <v>58</v>
      </c>
      <c r="O124" s="16" t="s">
        <v>60</v>
      </c>
      <c r="P124" s="16" t="s">
        <v>59</v>
      </c>
      <c r="Q124" s="18" t="s">
        <v>58</v>
      </c>
    </row>
    <row r="125" spans="1:17" ht="45" x14ac:dyDescent="0.25">
      <c r="A125" s="11" t="s">
        <v>480</v>
      </c>
      <c r="B125" s="11" t="s">
        <v>20</v>
      </c>
      <c r="C125" s="4">
        <v>42073</v>
      </c>
      <c r="D125" s="13"/>
      <c r="E125" s="3">
        <v>42109</v>
      </c>
      <c r="F125" s="15">
        <v>42080</v>
      </c>
      <c r="G125" s="2" t="str">
        <f t="shared" si="3"/>
        <v>Terminada</v>
      </c>
      <c r="H125" s="27">
        <f t="shared" si="5"/>
        <v>6</v>
      </c>
      <c r="I125" s="18" t="s">
        <v>55</v>
      </c>
      <c r="J125" s="29" t="s">
        <v>487</v>
      </c>
      <c r="K125" s="18" t="s">
        <v>11</v>
      </c>
      <c r="L125" s="15">
        <v>42074</v>
      </c>
      <c r="M125" s="16" t="s">
        <v>497</v>
      </c>
      <c r="N125" s="16" t="s">
        <v>58</v>
      </c>
      <c r="O125" s="21" t="s">
        <v>60</v>
      </c>
      <c r="P125" s="21" t="s">
        <v>59</v>
      </c>
      <c r="Q125" s="18" t="s">
        <v>58</v>
      </c>
    </row>
    <row r="126" spans="1:17" ht="45" x14ac:dyDescent="0.25">
      <c r="A126" s="11" t="s">
        <v>481</v>
      </c>
      <c r="B126" s="11" t="s">
        <v>20</v>
      </c>
      <c r="C126" s="4">
        <v>42073</v>
      </c>
      <c r="D126" s="13"/>
      <c r="E126" s="3">
        <v>42109</v>
      </c>
      <c r="F126" s="15">
        <v>42080</v>
      </c>
      <c r="G126" s="2" t="str">
        <f t="shared" si="3"/>
        <v>Terminada</v>
      </c>
      <c r="H126" s="27">
        <f t="shared" si="5"/>
        <v>6</v>
      </c>
      <c r="I126" s="18" t="s">
        <v>55</v>
      </c>
      <c r="J126" s="31" t="s">
        <v>488</v>
      </c>
      <c r="K126" s="16" t="s">
        <v>11</v>
      </c>
      <c r="L126" s="15">
        <v>42074</v>
      </c>
      <c r="M126" s="21" t="s">
        <v>498</v>
      </c>
      <c r="N126" s="21" t="s">
        <v>58</v>
      </c>
      <c r="O126" s="21" t="s">
        <v>60</v>
      </c>
      <c r="P126" s="21" t="s">
        <v>59</v>
      </c>
      <c r="Q126" s="18" t="s">
        <v>58</v>
      </c>
    </row>
    <row r="127" spans="1:17" ht="45" x14ac:dyDescent="0.25">
      <c r="A127" s="11" t="s">
        <v>482</v>
      </c>
      <c r="B127" s="11" t="s">
        <v>20</v>
      </c>
      <c r="C127" s="3">
        <v>42073</v>
      </c>
      <c r="D127" s="13"/>
      <c r="E127" s="3">
        <v>42109</v>
      </c>
      <c r="F127" s="12">
        <v>42108</v>
      </c>
      <c r="G127" s="2" t="str">
        <f t="shared" si="3"/>
        <v>Terminada</v>
      </c>
      <c r="H127" s="27">
        <f t="shared" si="5"/>
        <v>26</v>
      </c>
      <c r="I127" s="18" t="s">
        <v>55</v>
      </c>
      <c r="J127" s="31" t="s">
        <v>489</v>
      </c>
      <c r="K127" s="16" t="s">
        <v>41</v>
      </c>
      <c r="L127" s="12">
        <v>42080</v>
      </c>
      <c r="M127" s="16" t="s">
        <v>499</v>
      </c>
      <c r="N127" s="16" t="s">
        <v>686</v>
      </c>
      <c r="O127" s="16" t="s">
        <v>60</v>
      </c>
      <c r="P127" s="16" t="s">
        <v>59</v>
      </c>
      <c r="Q127" s="18" t="s">
        <v>58</v>
      </c>
    </row>
    <row r="128" spans="1:17" ht="45" x14ac:dyDescent="0.25">
      <c r="A128" s="11" t="s">
        <v>483</v>
      </c>
      <c r="B128" s="11" t="s">
        <v>20</v>
      </c>
      <c r="C128" s="3">
        <v>42074</v>
      </c>
      <c r="D128" s="13"/>
      <c r="E128" s="3">
        <v>42110</v>
      </c>
      <c r="F128" s="12">
        <v>42090</v>
      </c>
      <c r="G128" s="2" t="str">
        <f t="shared" si="3"/>
        <v>Terminada</v>
      </c>
      <c r="H128" s="27">
        <f t="shared" si="5"/>
        <v>13</v>
      </c>
      <c r="I128" s="18" t="s">
        <v>55</v>
      </c>
      <c r="J128" s="29" t="s">
        <v>490</v>
      </c>
      <c r="K128" s="16" t="s">
        <v>41</v>
      </c>
      <c r="L128" s="12">
        <v>42080</v>
      </c>
      <c r="M128" s="16" t="s">
        <v>500</v>
      </c>
      <c r="N128" s="16" t="s">
        <v>590</v>
      </c>
      <c r="O128" s="16" t="s">
        <v>60</v>
      </c>
      <c r="P128" s="16" t="s">
        <v>59</v>
      </c>
      <c r="Q128" s="18" t="s">
        <v>721</v>
      </c>
    </row>
    <row r="129" spans="1:17" ht="45" x14ac:dyDescent="0.25">
      <c r="A129" s="11" t="s">
        <v>484</v>
      </c>
      <c r="B129" s="11" t="s">
        <v>20</v>
      </c>
      <c r="C129" s="3">
        <v>42074</v>
      </c>
      <c r="D129" s="13"/>
      <c r="E129" s="3">
        <v>42110</v>
      </c>
      <c r="F129" s="12">
        <v>42090</v>
      </c>
      <c r="G129" s="2" t="str">
        <f t="shared" si="3"/>
        <v>Terminada</v>
      </c>
      <c r="H129" s="27">
        <f t="shared" si="5"/>
        <v>13</v>
      </c>
      <c r="I129" s="18" t="s">
        <v>55</v>
      </c>
      <c r="J129" s="31" t="s">
        <v>491</v>
      </c>
      <c r="K129" s="16" t="s">
        <v>41</v>
      </c>
      <c r="L129" s="12">
        <v>42080</v>
      </c>
      <c r="M129" s="16" t="s">
        <v>501</v>
      </c>
      <c r="N129" s="16" t="s">
        <v>595</v>
      </c>
      <c r="O129" s="16" t="s">
        <v>60</v>
      </c>
      <c r="P129" s="16" t="s">
        <v>59</v>
      </c>
      <c r="Q129" s="18" t="s">
        <v>58</v>
      </c>
    </row>
    <row r="130" spans="1:17" ht="45" x14ac:dyDescent="0.25">
      <c r="A130" s="11" t="s">
        <v>485</v>
      </c>
      <c r="B130" s="11" t="s">
        <v>20</v>
      </c>
      <c r="C130" s="3">
        <v>42074</v>
      </c>
      <c r="D130" s="13"/>
      <c r="E130" s="3">
        <v>42110</v>
      </c>
      <c r="F130" s="12">
        <v>42081</v>
      </c>
      <c r="G130" s="2" t="str">
        <f t="shared" si="3"/>
        <v>Terminada</v>
      </c>
      <c r="H130" s="27">
        <f t="shared" si="5"/>
        <v>6</v>
      </c>
      <c r="I130" s="18" t="s">
        <v>55</v>
      </c>
      <c r="J130" s="31" t="s">
        <v>492</v>
      </c>
      <c r="K130" s="16" t="s">
        <v>11</v>
      </c>
      <c r="L130" s="12">
        <v>42074</v>
      </c>
      <c r="M130" s="16" t="s">
        <v>577</v>
      </c>
      <c r="N130" s="16" t="s">
        <v>58</v>
      </c>
      <c r="O130" s="16" t="s">
        <v>60</v>
      </c>
      <c r="P130" s="16" t="s">
        <v>59</v>
      </c>
      <c r="Q130" s="18" t="s">
        <v>58</v>
      </c>
    </row>
    <row r="131" spans="1:17" ht="60" x14ac:dyDescent="0.25">
      <c r="A131" s="11" t="s">
        <v>504</v>
      </c>
      <c r="B131" s="11" t="s">
        <v>20</v>
      </c>
      <c r="C131" s="3">
        <v>42075</v>
      </c>
      <c r="D131" s="13"/>
      <c r="E131" s="3">
        <v>42111</v>
      </c>
      <c r="F131" s="12">
        <v>42111</v>
      </c>
      <c r="G131" s="2" t="str">
        <f t="shared" ref="G131:G194" si="6">IF(F131&lt;&gt;"","Terminada","Pendiente")</f>
        <v>Terminada</v>
      </c>
      <c r="H131" s="27">
        <f t="shared" si="5"/>
        <v>27</v>
      </c>
      <c r="I131" s="18" t="s">
        <v>55</v>
      </c>
      <c r="J131" s="29" t="s">
        <v>534</v>
      </c>
      <c r="K131" s="16" t="s">
        <v>41</v>
      </c>
      <c r="L131" s="12">
        <v>42081</v>
      </c>
      <c r="M131" s="16" t="s">
        <v>505</v>
      </c>
      <c r="N131" s="16" t="s">
        <v>724</v>
      </c>
      <c r="O131" s="16" t="s">
        <v>60</v>
      </c>
      <c r="P131" s="16" t="s">
        <v>59</v>
      </c>
      <c r="Q131" s="18" t="s">
        <v>58</v>
      </c>
    </row>
    <row r="132" spans="1:17" ht="60" x14ac:dyDescent="0.25">
      <c r="A132" s="11" t="s">
        <v>517</v>
      </c>
      <c r="B132" s="11" t="s">
        <v>20</v>
      </c>
      <c r="C132" s="3">
        <v>42075</v>
      </c>
      <c r="D132" s="13"/>
      <c r="E132" s="3">
        <v>42111</v>
      </c>
      <c r="F132" s="12">
        <v>42108</v>
      </c>
      <c r="G132" s="2" t="str">
        <f t="shared" si="6"/>
        <v>Terminada</v>
      </c>
      <c r="H132" s="27">
        <f t="shared" si="5"/>
        <v>24</v>
      </c>
      <c r="I132" s="18" t="s">
        <v>55</v>
      </c>
      <c r="J132" s="31" t="s">
        <v>535</v>
      </c>
      <c r="K132" s="16" t="s">
        <v>41</v>
      </c>
      <c r="L132" s="12">
        <v>42081</v>
      </c>
      <c r="M132" s="16" t="s">
        <v>516</v>
      </c>
      <c r="N132" s="16" t="s">
        <v>685</v>
      </c>
      <c r="O132" s="16" t="s">
        <v>60</v>
      </c>
      <c r="P132" s="16" t="s">
        <v>59</v>
      </c>
      <c r="Q132" s="18" t="s">
        <v>58</v>
      </c>
    </row>
    <row r="133" spans="1:17" ht="60" x14ac:dyDescent="0.25">
      <c r="A133" s="11" t="s">
        <v>518</v>
      </c>
      <c r="B133" s="11" t="s">
        <v>20</v>
      </c>
      <c r="C133" s="3">
        <v>42075</v>
      </c>
      <c r="D133" s="13"/>
      <c r="E133" s="3">
        <v>42111</v>
      </c>
      <c r="F133" s="12">
        <v>42108</v>
      </c>
      <c r="G133" s="2" t="str">
        <f t="shared" si="6"/>
        <v>Terminada</v>
      </c>
      <c r="H133" s="27">
        <f t="shared" si="5"/>
        <v>24</v>
      </c>
      <c r="I133" s="18" t="s">
        <v>55</v>
      </c>
      <c r="J133" s="29" t="s">
        <v>536</v>
      </c>
      <c r="K133" s="16" t="s">
        <v>41</v>
      </c>
      <c r="L133" s="12">
        <v>42081</v>
      </c>
      <c r="M133" s="16" t="s">
        <v>515</v>
      </c>
      <c r="N133" s="16" t="s">
        <v>684</v>
      </c>
      <c r="O133" s="16" t="s">
        <v>60</v>
      </c>
      <c r="P133" s="16" t="s">
        <v>59</v>
      </c>
      <c r="Q133" s="18" t="s">
        <v>58</v>
      </c>
    </row>
    <row r="134" spans="1:17" ht="60" x14ac:dyDescent="0.25">
      <c r="A134" s="11" t="s">
        <v>519</v>
      </c>
      <c r="B134" s="11" t="s">
        <v>20</v>
      </c>
      <c r="C134" s="3">
        <v>42075</v>
      </c>
      <c r="D134" s="13"/>
      <c r="E134" s="3">
        <v>42111</v>
      </c>
      <c r="F134" s="12">
        <v>42111</v>
      </c>
      <c r="G134" s="2" t="str">
        <f t="shared" si="6"/>
        <v>Terminada</v>
      </c>
      <c r="H134" s="27">
        <f t="shared" si="5"/>
        <v>27</v>
      </c>
      <c r="I134" s="18" t="s">
        <v>55</v>
      </c>
      <c r="J134" s="31" t="s">
        <v>537</v>
      </c>
      <c r="K134" s="16" t="s">
        <v>41</v>
      </c>
      <c r="L134" s="12">
        <v>42081</v>
      </c>
      <c r="M134" s="16" t="s">
        <v>514</v>
      </c>
      <c r="N134" s="16" t="s">
        <v>725</v>
      </c>
      <c r="O134" s="16" t="s">
        <v>60</v>
      </c>
      <c r="P134" s="16" t="s">
        <v>59</v>
      </c>
      <c r="Q134" s="18" t="s">
        <v>58</v>
      </c>
    </row>
    <row r="135" spans="1:17" ht="75" x14ac:dyDescent="0.25">
      <c r="A135" s="11" t="s">
        <v>520</v>
      </c>
      <c r="B135" s="11" t="s">
        <v>20</v>
      </c>
      <c r="C135" s="3">
        <v>42075</v>
      </c>
      <c r="D135" s="13"/>
      <c r="E135" s="3">
        <v>42111</v>
      </c>
      <c r="F135" s="12">
        <v>42108</v>
      </c>
      <c r="G135" s="2" t="str">
        <f t="shared" si="6"/>
        <v>Terminada</v>
      </c>
      <c r="H135" s="27">
        <f t="shared" si="5"/>
        <v>24</v>
      </c>
      <c r="I135" s="18" t="s">
        <v>55</v>
      </c>
      <c r="J135" s="29" t="s">
        <v>538</v>
      </c>
      <c r="K135" s="16" t="s">
        <v>41</v>
      </c>
      <c r="L135" s="12">
        <v>42081</v>
      </c>
      <c r="M135" s="16" t="s">
        <v>513</v>
      </c>
      <c r="N135" s="16" t="s">
        <v>683</v>
      </c>
      <c r="O135" s="16" t="s">
        <v>60</v>
      </c>
      <c r="P135" s="16" t="s">
        <v>59</v>
      </c>
      <c r="Q135" s="18" t="s">
        <v>58</v>
      </c>
    </row>
    <row r="136" spans="1:17" ht="45" x14ac:dyDescent="0.25">
      <c r="A136" s="11" t="s">
        <v>521</v>
      </c>
      <c r="B136" s="11" t="s">
        <v>20</v>
      </c>
      <c r="C136" s="3">
        <v>42075</v>
      </c>
      <c r="D136" s="13"/>
      <c r="E136" s="3">
        <v>42111</v>
      </c>
      <c r="F136" s="12">
        <v>42111</v>
      </c>
      <c r="G136" s="2" t="str">
        <f t="shared" si="6"/>
        <v>Terminada</v>
      </c>
      <c r="H136" s="27">
        <f t="shared" si="5"/>
        <v>27</v>
      </c>
      <c r="I136" s="18" t="s">
        <v>55</v>
      </c>
      <c r="J136" s="31" t="s">
        <v>539</v>
      </c>
      <c r="K136" s="16" t="s">
        <v>41</v>
      </c>
      <c r="L136" s="12">
        <v>42081</v>
      </c>
      <c r="M136" s="16" t="s">
        <v>512</v>
      </c>
      <c r="N136" s="16" t="s">
        <v>723</v>
      </c>
      <c r="O136" s="16" t="s">
        <v>60</v>
      </c>
      <c r="P136" s="16" t="s">
        <v>59</v>
      </c>
      <c r="Q136" s="18" t="s">
        <v>58</v>
      </c>
    </row>
    <row r="137" spans="1:17" ht="105" x14ac:dyDescent="0.25">
      <c r="A137" s="11" t="s">
        <v>522</v>
      </c>
      <c r="B137" s="11" t="s">
        <v>20</v>
      </c>
      <c r="C137" s="3">
        <v>42075</v>
      </c>
      <c r="D137" s="13"/>
      <c r="E137" s="3">
        <v>42111</v>
      </c>
      <c r="F137" s="12">
        <v>42090</v>
      </c>
      <c r="G137" s="2" t="str">
        <f t="shared" si="6"/>
        <v>Terminada</v>
      </c>
      <c r="H137" s="27">
        <f t="shared" si="5"/>
        <v>12</v>
      </c>
      <c r="I137" s="18" t="s">
        <v>55</v>
      </c>
      <c r="J137" s="29" t="s">
        <v>540</v>
      </c>
      <c r="K137" s="16" t="s">
        <v>41</v>
      </c>
      <c r="L137" s="12">
        <v>42081</v>
      </c>
      <c r="M137" s="16" t="s">
        <v>511</v>
      </c>
      <c r="N137" s="16" t="s">
        <v>592</v>
      </c>
      <c r="O137" s="16" t="s">
        <v>60</v>
      </c>
      <c r="P137" s="16" t="s">
        <v>59</v>
      </c>
      <c r="Q137" s="18" t="s">
        <v>58</v>
      </c>
    </row>
    <row r="138" spans="1:17" ht="45" x14ac:dyDescent="0.25">
      <c r="A138" s="11" t="s">
        <v>523</v>
      </c>
      <c r="B138" s="11" t="s">
        <v>20</v>
      </c>
      <c r="C138" s="3">
        <v>42076</v>
      </c>
      <c r="D138" s="13"/>
      <c r="E138" s="3">
        <v>42114</v>
      </c>
      <c r="F138" s="12">
        <v>42086</v>
      </c>
      <c r="G138" s="2" t="str">
        <f t="shared" si="6"/>
        <v>Terminada</v>
      </c>
      <c r="H138" s="27">
        <f t="shared" si="5"/>
        <v>7</v>
      </c>
      <c r="I138" s="18" t="s">
        <v>55</v>
      </c>
      <c r="J138" s="31" t="s">
        <v>541</v>
      </c>
      <c r="K138" s="16" t="s">
        <v>11</v>
      </c>
      <c r="L138" s="12">
        <v>42082</v>
      </c>
      <c r="M138" s="16" t="s">
        <v>565</v>
      </c>
      <c r="N138" s="16" t="s">
        <v>58</v>
      </c>
      <c r="O138" s="16" t="s">
        <v>256</v>
      </c>
      <c r="P138" s="16" t="s">
        <v>59</v>
      </c>
      <c r="Q138" s="18" t="s">
        <v>58</v>
      </c>
    </row>
    <row r="139" spans="1:17" ht="90" x14ac:dyDescent="0.25">
      <c r="A139" s="11" t="s">
        <v>524</v>
      </c>
      <c r="B139" s="11" t="s">
        <v>20</v>
      </c>
      <c r="C139" s="3">
        <v>42076</v>
      </c>
      <c r="D139" s="13"/>
      <c r="E139" s="3">
        <v>42114</v>
      </c>
      <c r="F139" s="12">
        <v>42088</v>
      </c>
      <c r="G139" s="2" t="str">
        <f t="shared" si="6"/>
        <v>Terminada</v>
      </c>
      <c r="H139" s="27">
        <f t="shared" si="5"/>
        <v>9</v>
      </c>
      <c r="I139" s="18" t="s">
        <v>55</v>
      </c>
      <c r="J139" s="29" t="s">
        <v>542</v>
      </c>
      <c r="K139" s="16" t="s">
        <v>43</v>
      </c>
      <c r="L139" s="12">
        <v>42081</v>
      </c>
      <c r="M139" s="16" t="s">
        <v>510</v>
      </c>
      <c r="N139" s="16" t="s">
        <v>580</v>
      </c>
      <c r="O139" s="16" t="s">
        <v>60</v>
      </c>
      <c r="P139" s="16" t="s">
        <v>59</v>
      </c>
      <c r="Q139" s="18" t="s">
        <v>58</v>
      </c>
    </row>
    <row r="140" spans="1:17" ht="45" x14ac:dyDescent="0.25">
      <c r="A140" s="11" t="s">
        <v>525</v>
      </c>
      <c r="B140" s="11" t="s">
        <v>20</v>
      </c>
      <c r="C140" s="3">
        <v>42080</v>
      </c>
      <c r="D140" s="13"/>
      <c r="E140" s="3">
        <v>42115</v>
      </c>
      <c r="F140" s="12">
        <v>42100</v>
      </c>
      <c r="G140" s="2" t="str">
        <f t="shared" si="6"/>
        <v>Terminada</v>
      </c>
      <c r="H140" s="27">
        <f t="shared" si="5"/>
        <v>15</v>
      </c>
      <c r="I140" s="18" t="s">
        <v>55</v>
      </c>
      <c r="J140" s="31" t="s">
        <v>543</v>
      </c>
      <c r="K140" s="16" t="s">
        <v>43</v>
      </c>
      <c r="L140" s="12">
        <v>42081</v>
      </c>
      <c r="M140" s="16" t="s">
        <v>509</v>
      </c>
      <c r="N140" s="16" t="s">
        <v>613</v>
      </c>
      <c r="O140" s="16" t="s">
        <v>60</v>
      </c>
      <c r="P140" s="16" t="s">
        <v>59</v>
      </c>
      <c r="Q140" s="18" t="s">
        <v>58</v>
      </c>
    </row>
    <row r="141" spans="1:17" ht="409.5" x14ac:dyDescent="0.25">
      <c r="A141" s="11" t="s">
        <v>526</v>
      </c>
      <c r="B141" s="11" t="s">
        <v>20</v>
      </c>
      <c r="C141" s="3">
        <v>42080</v>
      </c>
      <c r="D141" s="13"/>
      <c r="E141" s="3">
        <v>42115</v>
      </c>
      <c r="F141" s="12">
        <v>42086</v>
      </c>
      <c r="G141" s="2" t="str">
        <f t="shared" si="6"/>
        <v>Terminada</v>
      </c>
      <c r="H141" s="27">
        <f t="shared" si="5"/>
        <v>5</v>
      </c>
      <c r="I141" s="18" t="s">
        <v>55</v>
      </c>
      <c r="J141" s="20" t="s">
        <v>544</v>
      </c>
      <c r="K141" s="16" t="s">
        <v>11</v>
      </c>
      <c r="L141" s="12">
        <v>42082</v>
      </c>
      <c r="M141" s="16" t="s">
        <v>573</v>
      </c>
      <c r="N141" s="16" t="s">
        <v>58</v>
      </c>
      <c r="O141" s="16" t="s">
        <v>60</v>
      </c>
      <c r="P141" s="16" t="s">
        <v>59</v>
      </c>
      <c r="Q141" s="18" t="s">
        <v>58</v>
      </c>
    </row>
    <row r="142" spans="1:17" ht="60" x14ac:dyDescent="0.25">
      <c r="A142" s="86" t="s">
        <v>527</v>
      </c>
      <c r="B142" s="11" t="s">
        <v>20</v>
      </c>
      <c r="C142" s="3">
        <v>42080</v>
      </c>
      <c r="D142" s="13"/>
      <c r="E142" s="3">
        <v>42115</v>
      </c>
      <c r="F142" s="12">
        <v>42090</v>
      </c>
      <c r="G142" s="2" t="str">
        <f t="shared" si="6"/>
        <v>Terminada</v>
      </c>
      <c r="H142" s="27">
        <f t="shared" si="5"/>
        <v>9</v>
      </c>
      <c r="I142" s="18" t="s">
        <v>55</v>
      </c>
      <c r="J142" s="31" t="s">
        <v>545</v>
      </c>
      <c r="K142" s="16" t="s">
        <v>41</v>
      </c>
      <c r="L142" s="12">
        <v>42081</v>
      </c>
      <c r="M142" s="16" t="s">
        <v>508</v>
      </c>
      <c r="N142" s="16" t="s">
        <v>598</v>
      </c>
      <c r="O142" s="16" t="s">
        <v>60</v>
      </c>
      <c r="P142" s="16" t="s">
        <v>59</v>
      </c>
      <c r="Q142" s="18" t="s">
        <v>720</v>
      </c>
    </row>
    <row r="143" spans="1:17" ht="75" x14ac:dyDescent="0.25">
      <c r="A143" s="11" t="s">
        <v>528</v>
      </c>
      <c r="B143" s="11" t="s">
        <v>20</v>
      </c>
      <c r="C143" s="3">
        <v>42081</v>
      </c>
      <c r="D143" s="13"/>
      <c r="E143" s="3">
        <v>42116</v>
      </c>
      <c r="F143" s="12">
        <v>42100</v>
      </c>
      <c r="G143" s="2" t="str">
        <f t="shared" si="6"/>
        <v>Terminada</v>
      </c>
      <c r="H143" s="27">
        <f t="shared" si="5"/>
        <v>14</v>
      </c>
      <c r="I143" s="18" t="s">
        <v>55</v>
      </c>
      <c r="J143" s="29" t="s">
        <v>546</v>
      </c>
      <c r="K143" s="16" t="s">
        <v>43</v>
      </c>
      <c r="L143" s="12">
        <v>42081</v>
      </c>
      <c r="M143" s="16" t="s">
        <v>507</v>
      </c>
      <c r="N143" s="16" t="s">
        <v>615</v>
      </c>
      <c r="O143" s="16" t="s">
        <v>60</v>
      </c>
      <c r="P143" s="16" t="s">
        <v>59</v>
      </c>
      <c r="Q143" s="18" t="s">
        <v>58</v>
      </c>
    </row>
    <row r="144" spans="1:17" ht="45" x14ac:dyDescent="0.25">
      <c r="A144" s="11" t="s">
        <v>529</v>
      </c>
      <c r="B144" s="11" t="s">
        <v>20</v>
      </c>
      <c r="C144" s="3">
        <v>42081</v>
      </c>
      <c r="D144" s="13"/>
      <c r="E144" s="3">
        <v>42116</v>
      </c>
      <c r="F144" s="12">
        <v>42090</v>
      </c>
      <c r="G144" s="2" t="str">
        <f t="shared" si="6"/>
        <v>Terminada</v>
      </c>
      <c r="H144" s="27">
        <v>7</v>
      </c>
      <c r="I144" s="18" t="s">
        <v>55</v>
      </c>
      <c r="J144" s="31" t="s">
        <v>547</v>
      </c>
      <c r="K144" s="16" t="s">
        <v>41</v>
      </c>
      <c r="L144" s="12">
        <v>42081</v>
      </c>
      <c r="M144" s="16" t="s">
        <v>506</v>
      </c>
      <c r="N144" s="16" t="s">
        <v>591</v>
      </c>
      <c r="O144" s="16" t="s">
        <v>60</v>
      </c>
      <c r="P144" s="16" t="s">
        <v>59</v>
      </c>
      <c r="Q144" s="18" t="s">
        <v>58</v>
      </c>
    </row>
    <row r="145" spans="1:17" ht="45" x14ac:dyDescent="0.25">
      <c r="A145" s="11" t="s">
        <v>530</v>
      </c>
      <c r="B145" s="11" t="s">
        <v>20</v>
      </c>
      <c r="C145" s="3">
        <v>42081</v>
      </c>
      <c r="D145" s="13"/>
      <c r="E145" s="3">
        <v>42116</v>
      </c>
      <c r="F145" s="12">
        <v>42086</v>
      </c>
      <c r="G145" s="2" t="str">
        <f t="shared" si="6"/>
        <v>Terminada</v>
      </c>
      <c r="H145" s="27">
        <f>IF(F145&lt;&gt;"",(NETWORKDAYS(C145,F145)),0)</f>
        <v>4</v>
      </c>
      <c r="I145" s="18" t="s">
        <v>55</v>
      </c>
      <c r="J145" s="29" t="s">
        <v>548</v>
      </c>
      <c r="K145" s="16" t="s">
        <v>44</v>
      </c>
      <c r="L145" s="12">
        <v>42082</v>
      </c>
      <c r="M145" s="16" t="s">
        <v>570</v>
      </c>
      <c r="N145" s="16" t="s">
        <v>571</v>
      </c>
      <c r="O145" s="16" t="s">
        <v>60</v>
      </c>
      <c r="P145" s="16" t="s">
        <v>59</v>
      </c>
      <c r="Q145" s="18" t="s">
        <v>58</v>
      </c>
    </row>
    <row r="146" spans="1:17" ht="45" x14ac:dyDescent="0.25">
      <c r="A146" s="11" t="s">
        <v>531</v>
      </c>
      <c r="B146" s="11" t="s">
        <v>20</v>
      </c>
      <c r="C146" s="3">
        <v>42082</v>
      </c>
      <c r="D146" s="13"/>
      <c r="E146" s="3">
        <v>42117</v>
      </c>
      <c r="F146" s="12">
        <v>42086</v>
      </c>
      <c r="G146" s="2" t="str">
        <f t="shared" si="6"/>
        <v>Terminada</v>
      </c>
      <c r="H146" s="27">
        <v>4</v>
      </c>
      <c r="I146" s="18" t="s">
        <v>55</v>
      </c>
      <c r="J146" s="31" t="s">
        <v>552</v>
      </c>
      <c r="K146" s="16" t="s">
        <v>11</v>
      </c>
      <c r="L146" s="12">
        <v>42082</v>
      </c>
      <c r="M146" s="16" t="s">
        <v>566</v>
      </c>
      <c r="N146" s="16" t="s">
        <v>58</v>
      </c>
      <c r="O146" s="16" t="s">
        <v>60</v>
      </c>
      <c r="P146" s="16" t="s">
        <v>59</v>
      </c>
      <c r="Q146" s="18" t="s">
        <v>58</v>
      </c>
    </row>
    <row r="147" spans="1:17" ht="45" x14ac:dyDescent="0.25">
      <c r="A147" s="11" t="s">
        <v>532</v>
      </c>
      <c r="B147" s="11" t="s">
        <v>20</v>
      </c>
      <c r="C147" s="3">
        <v>42082</v>
      </c>
      <c r="D147" s="13"/>
      <c r="E147" s="3">
        <v>42117</v>
      </c>
      <c r="F147" s="12">
        <v>42100</v>
      </c>
      <c r="G147" s="2" t="str">
        <f t="shared" si="6"/>
        <v>Terminada</v>
      </c>
      <c r="H147" s="27">
        <f t="shared" ref="H147:H210" si="7">IF(F147&lt;&gt;"",(NETWORKDAYS(C147,F147)),0)</f>
        <v>13</v>
      </c>
      <c r="I147" s="18" t="s">
        <v>55</v>
      </c>
      <c r="J147" s="29" t="s">
        <v>553</v>
      </c>
      <c r="K147" s="16" t="s">
        <v>43</v>
      </c>
      <c r="L147" s="12">
        <v>42083</v>
      </c>
      <c r="M147" s="16" t="s">
        <v>563</v>
      </c>
      <c r="N147" s="16" t="s">
        <v>614</v>
      </c>
      <c r="O147" s="16" t="s">
        <v>60</v>
      </c>
      <c r="P147" s="16" t="s">
        <v>59</v>
      </c>
      <c r="Q147" s="18" t="s">
        <v>58</v>
      </c>
    </row>
    <row r="148" spans="1:17" ht="45" x14ac:dyDescent="0.25">
      <c r="A148" s="11" t="s">
        <v>533</v>
      </c>
      <c r="B148" s="11" t="s">
        <v>20</v>
      </c>
      <c r="C148" s="3">
        <v>42082</v>
      </c>
      <c r="D148" s="13"/>
      <c r="E148" s="3">
        <v>42117</v>
      </c>
      <c r="F148" s="12">
        <v>42117</v>
      </c>
      <c r="G148" s="2" t="str">
        <f t="shared" si="6"/>
        <v>Terminada</v>
      </c>
      <c r="H148" s="27">
        <f t="shared" si="7"/>
        <v>26</v>
      </c>
      <c r="I148" s="18" t="s">
        <v>55</v>
      </c>
      <c r="J148" s="31" t="s">
        <v>554</v>
      </c>
      <c r="K148" s="16" t="s">
        <v>12</v>
      </c>
      <c r="L148" s="12">
        <v>42083</v>
      </c>
      <c r="M148" s="16" t="s">
        <v>562</v>
      </c>
      <c r="N148" s="16" t="s">
        <v>610</v>
      </c>
      <c r="O148" s="16" t="s">
        <v>60</v>
      </c>
      <c r="P148" s="16" t="s">
        <v>59</v>
      </c>
      <c r="Q148" s="18" t="s">
        <v>58</v>
      </c>
    </row>
    <row r="149" spans="1:17" ht="45" x14ac:dyDescent="0.25">
      <c r="A149" s="11" t="s">
        <v>549</v>
      </c>
      <c r="B149" s="11" t="s">
        <v>20</v>
      </c>
      <c r="C149" s="3">
        <v>42082</v>
      </c>
      <c r="D149" s="13"/>
      <c r="E149" s="3">
        <v>42117</v>
      </c>
      <c r="F149" s="12">
        <v>42103</v>
      </c>
      <c r="G149" s="2" t="str">
        <f t="shared" si="6"/>
        <v>Terminada</v>
      </c>
      <c r="H149" s="27">
        <f t="shared" si="7"/>
        <v>16</v>
      </c>
      <c r="I149" s="18" t="s">
        <v>55</v>
      </c>
      <c r="J149" s="29" t="s">
        <v>555</v>
      </c>
      <c r="K149" s="16" t="s">
        <v>12</v>
      </c>
      <c r="L149" s="12">
        <v>42083</v>
      </c>
      <c r="M149" s="16" t="s">
        <v>561</v>
      </c>
      <c r="N149" s="16" t="s">
        <v>638</v>
      </c>
      <c r="O149" s="16" t="s">
        <v>60</v>
      </c>
      <c r="P149" s="16" t="s">
        <v>59</v>
      </c>
      <c r="Q149" s="18" t="s">
        <v>58</v>
      </c>
    </row>
    <row r="150" spans="1:17" ht="45" x14ac:dyDescent="0.25">
      <c r="A150" s="11" t="s">
        <v>550</v>
      </c>
      <c r="B150" s="11" t="s">
        <v>20</v>
      </c>
      <c r="C150" s="3">
        <v>42082</v>
      </c>
      <c r="D150" s="13"/>
      <c r="E150" s="3">
        <v>42117</v>
      </c>
      <c r="F150" s="12">
        <v>42086</v>
      </c>
      <c r="G150" s="2" t="str">
        <f t="shared" si="6"/>
        <v>Terminada</v>
      </c>
      <c r="H150" s="27">
        <f t="shared" si="7"/>
        <v>3</v>
      </c>
      <c r="I150" s="18" t="s">
        <v>55</v>
      </c>
      <c r="J150" s="31" t="s">
        <v>556</v>
      </c>
      <c r="K150" s="16" t="s">
        <v>11</v>
      </c>
      <c r="L150" s="12">
        <v>42083</v>
      </c>
      <c r="M150" s="16" t="s">
        <v>564</v>
      </c>
      <c r="N150" s="16" t="s">
        <v>58</v>
      </c>
      <c r="O150" s="16" t="s">
        <v>60</v>
      </c>
      <c r="P150" s="16" t="s">
        <v>59</v>
      </c>
      <c r="Q150" s="18" t="s">
        <v>58</v>
      </c>
    </row>
    <row r="151" spans="1:17" ht="45" x14ac:dyDescent="0.25">
      <c r="A151" s="11" t="s">
        <v>551</v>
      </c>
      <c r="B151" s="11" t="s">
        <v>20</v>
      </c>
      <c r="C151" s="3">
        <v>42082</v>
      </c>
      <c r="D151" s="13"/>
      <c r="E151" s="3">
        <v>42117</v>
      </c>
      <c r="F151" s="12">
        <v>42090</v>
      </c>
      <c r="G151" s="2" t="str">
        <f t="shared" si="6"/>
        <v>Terminada</v>
      </c>
      <c r="H151" s="27">
        <f t="shared" si="7"/>
        <v>7</v>
      </c>
      <c r="I151" s="18" t="s">
        <v>55</v>
      </c>
      <c r="J151" s="29" t="s">
        <v>557</v>
      </c>
      <c r="K151" s="16" t="s">
        <v>41</v>
      </c>
      <c r="L151" s="12">
        <v>42083</v>
      </c>
      <c r="M151" s="16" t="s">
        <v>560</v>
      </c>
      <c r="N151" s="16" t="s">
        <v>596</v>
      </c>
      <c r="O151" s="16" t="s">
        <v>60</v>
      </c>
      <c r="P151" s="16" t="s">
        <v>59</v>
      </c>
      <c r="Q151" s="18" t="s">
        <v>58</v>
      </c>
    </row>
    <row r="152" spans="1:17" ht="45" x14ac:dyDescent="0.25">
      <c r="A152" s="11" t="s">
        <v>567</v>
      </c>
      <c r="B152" s="11" t="s">
        <v>20</v>
      </c>
      <c r="C152" s="3">
        <v>42086</v>
      </c>
      <c r="D152" s="13"/>
      <c r="E152" s="3">
        <v>42121</v>
      </c>
      <c r="F152" s="12">
        <v>42090</v>
      </c>
      <c r="G152" s="2" t="str">
        <f t="shared" si="6"/>
        <v>Terminada</v>
      </c>
      <c r="H152" s="27">
        <f t="shared" si="7"/>
        <v>5</v>
      </c>
      <c r="I152" s="18" t="s">
        <v>55</v>
      </c>
      <c r="J152" s="31" t="s">
        <v>574</v>
      </c>
      <c r="K152" s="16" t="s">
        <v>41</v>
      </c>
      <c r="L152" s="12">
        <v>42086</v>
      </c>
      <c r="M152" s="6" t="s">
        <v>559</v>
      </c>
      <c r="N152" s="16" t="s">
        <v>597</v>
      </c>
      <c r="O152" s="16" t="s">
        <v>60</v>
      </c>
      <c r="P152" s="16" t="s">
        <v>59</v>
      </c>
      <c r="Q152" s="18" t="s">
        <v>58</v>
      </c>
    </row>
    <row r="153" spans="1:17" ht="45" x14ac:dyDescent="0.25">
      <c r="A153" s="11" t="s">
        <v>568</v>
      </c>
      <c r="B153" s="11" t="s">
        <v>20</v>
      </c>
      <c r="C153" s="3">
        <v>42086</v>
      </c>
      <c r="D153" s="13"/>
      <c r="E153" s="3">
        <v>42121</v>
      </c>
      <c r="F153" s="12">
        <v>42090</v>
      </c>
      <c r="G153" s="2" t="str">
        <f t="shared" si="6"/>
        <v>Terminada</v>
      </c>
      <c r="H153" s="27">
        <f t="shared" si="7"/>
        <v>5</v>
      </c>
      <c r="I153" s="18" t="s">
        <v>55</v>
      </c>
      <c r="J153" s="20" t="s">
        <v>575</v>
      </c>
      <c r="K153" s="16" t="s">
        <v>41</v>
      </c>
      <c r="L153" s="12">
        <v>42086</v>
      </c>
      <c r="M153" s="16" t="s">
        <v>558</v>
      </c>
      <c r="N153" s="16" t="s">
        <v>601</v>
      </c>
      <c r="O153" s="16" t="s">
        <v>60</v>
      </c>
      <c r="P153" s="16" t="s">
        <v>59</v>
      </c>
      <c r="Q153" s="18" t="s">
        <v>58</v>
      </c>
    </row>
    <row r="154" spans="1:17" ht="45" x14ac:dyDescent="0.25">
      <c r="A154" s="11" t="s">
        <v>569</v>
      </c>
      <c r="B154" s="11" t="s">
        <v>20</v>
      </c>
      <c r="C154" s="3">
        <v>42086</v>
      </c>
      <c r="D154" s="13"/>
      <c r="E154" s="3">
        <v>42121</v>
      </c>
      <c r="F154" s="12">
        <v>42121</v>
      </c>
      <c r="G154" s="2" t="str">
        <f t="shared" si="6"/>
        <v>Terminada</v>
      </c>
      <c r="H154" s="27">
        <f t="shared" si="7"/>
        <v>26</v>
      </c>
      <c r="I154" s="18" t="s">
        <v>55</v>
      </c>
      <c r="J154" s="29" t="s">
        <v>576</v>
      </c>
      <c r="K154" s="16" t="s">
        <v>48</v>
      </c>
      <c r="L154" s="12">
        <v>42086</v>
      </c>
      <c r="M154" s="16" t="s">
        <v>572</v>
      </c>
      <c r="N154" s="16" t="s">
        <v>798</v>
      </c>
      <c r="O154" s="16" t="s">
        <v>60</v>
      </c>
      <c r="P154" s="16" t="s">
        <v>59</v>
      </c>
      <c r="Q154" s="18" t="s">
        <v>867</v>
      </c>
    </row>
    <row r="155" spans="1:17" ht="60" x14ac:dyDescent="0.25">
      <c r="A155" s="11" t="s">
        <v>582</v>
      </c>
      <c r="B155" s="11" t="s">
        <v>20</v>
      </c>
      <c r="C155" s="3">
        <v>42087</v>
      </c>
      <c r="D155" s="13"/>
      <c r="E155" s="3">
        <v>42122</v>
      </c>
      <c r="F155" s="12">
        <v>42116</v>
      </c>
      <c r="G155" s="2" t="str">
        <f t="shared" si="6"/>
        <v>Terminada</v>
      </c>
      <c r="H155" s="27">
        <f t="shared" si="7"/>
        <v>22</v>
      </c>
      <c r="I155" s="18" t="s">
        <v>55</v>
      </c>
      <c r="J155" s="20" t="s">
        <v>584</v>
      </c>
      <c r="K155" s="16" t="s">
        <v>41</v>
      </c>
      <c r="L155" s="12">
        <v>42088</v>
      </c>
      <c r="M155" s="16" t="s">
        <v>587</v>
      </c>
      <c r="N155" s="16" t="s">
        <v>729</v>
      </c>
      <c r="O155" s="16" t="s">
        <v>60</v>
      </c>
      <c r="P155" s="16" t="s">
        <v>59</v>
      </c>
      <c r="Q155" s="18" t="s">
        <v>58</v>
      </c>
    </row>
    <row r="156" spans="1:17" ht="45" x14ac:dyDescent="0.25">
      <c r="A156" s="11" t="s">
        <v>581</v>
      </c>
      <c r="B156" s="11" t="s">
        <v>20</v>
      </c>
      <c r="C156" s="3">
        <v>42087</v>
      </c>
      <c r="D156" s="13"/>
      <c r="E156" s="3">
        <v>42122</v>
      </c>
      <c r="F156" s="12">
        <v>42116</v>
      </c>
      <c r="G156" s="2" t="str">
        <f t="shared" si="6"/>
        <v>Terminada</v>
      </c>
      <c r="H156" s="27">
        <f t="shared" si="7"/>
        <v>22</v>
      </c>
      <c r="I156" s="18" t="s">
        <v>55</v>
      </c>
      <c r="J156" s="20" t="s">
        <v>585</v>
      </c>
      <c r="K156" s="16" t="s">
        <v>41</v>
      </c>
      <c r="L156" s="12">
        <v>42088</v>
      </c>
      <c r="M156" s="16" t="s">
        <v>588</v>
      </c>
      <c r="N156" s="16" t="s">
        <v>730</v>
      </c>
      <c r="O156" s="16" t="s">
        <v>60</v>
      </c>
      <c r="P156" s="16" t="s">
        <v>59</v>
      </c>
      <c r="Q156" s="18" t="s">
        <v>58</v>
      </c>
    </row>
    <row r="157" spans="1:17" ht="60" x14ac:dyDescent="0.25">
      <c r="A157" s="11" t="s">
        <v>583</v>
      </c>
      <c r="B157" s="11" t="s">
        <v>20</v>
      </c>
      <c r="C157" s="3">
        <v>42088</v>
      </c>
      <c r="D157" s="13"/>
      <c r="E157" s="3">
        <v>42123</v>
      </c>
      <c r="F157" s="12">
        <v>42116</v>
      </c>
      <c r="G157" s="2" t="str">
        <f t="shared" si="6"/>
        <v>Terminada</v>
      </c>
      <c r="H157" s="27">
        <f t="shared" si="7"/>
        <v>21</v>
      </c>
      <c r="I157" s="18" t="s">
        <v>55</v>
      </c>
      <c r="J157" s="20" t="s">
        <v>586</v>
      </c>
      <c r="K157" s="16" t="s">
        <v>41</v>
      </c>
      <c r="L157" s="12">
        <v>42088</v>
      </c>
      <c r="M157" s="16" t="s">
        <v>589</v>
      </c>
      <c r="N157" s="16" t="s">
        <v>731</v>
      </c>
      <c r="O157" s="16" t="s">
        <v>60</v>
      </c>
      <c r="P157" s="16" t="s">
        <v>59</v>
      </c>
      <c r="Q157" s="18" t="s">
        <v>58</v>
      </c>
    </row>
    <row r="158" spans="1:17" ht="45" x14ac:dyDescent="0.25">
      <c r="A158" s="11" t="s">
        <v>593</v>
      </c>
      <c r="B158" s="11" t="s">
        <v>20</v>
      </c>
      <c r="C158" s="3">
        <v>42088</v>
      </c>
      <c r="D158" s="13"/>
      <c r="E158" s="3">
        <v>42123</v>
      </c>
      <c r="F158" s="12">
        <v>42090</v>
      </c>
      <c r="G158" s="2" t="str">
        <f t="shared" si="6"/>
        <v>Terminada</v>
      </c>
      <c r="H158" s="27">
        <f t="shared" si="7"/>
        <v>3</v>
      </c>
      <c r="I158" s="18" t="s">
        <v>55</v>
      </c>
      <c r="J158" s="29" t="s">
        <v>594</v>
      </c>
      <c r="K158" s="18" t="s">
        <v>11</v>
      </c>
      <c r="L158" s="12">
        <v>42088</v>
      </c>
      <c r="M158" s="16" t="s">
        <v>602</v>
      </c>
      <c r="N158" s="16" t="s">
        <v>58</v>
      </c>
      <c r="O158" s="16" t="s">
        <v>60</v>
      </c>
      <c r="P158" s="16" t="s">
        <v>59</v>
      </c>
      <c r="Q158" s="18" t="s">
        <v>58</v>
      </c>
    </row>
    <row r="159" spans="1:17" ht="45" x14ac:dyDescent="0.25">
      <c r="A159" s="11" t="s">
        <v>604</v>
      </c>
      <c r="B159" s="11" t="s">
        <v>20</v>
      </c>
      <c r="C159" s="3">
        <v>42090</v>
      </c>
      <c r="D159" s="13"/>
      <c r="E159" s="3">
        <v>42129</v>
      </c>
      <c r="F159" s="12">
        <v>42128</v>
      </c>
      <c r="G159" s="2" t="str">
        <f t="shared" si="6"/>
        <v>Terminada</v>
      </c>
      <c r="H159" s="27">
        <f t="shared" si="7"/>
        <v>27</v>
      </c>
      <c r="I159" s="18" t="s">
        <v>55</v>
      </c>
      <c r="J159" s="20" t="s">
        <v>607</v>
      </c>
      <c r="K159" s="16" t="s">
        <v>12</v>
      </c>
      <c r="L159" s="12">
        <v>42093</v>
      </c>
      <c r="M159" s="16" t="s">
        <v>611</v>
      </c>
      <c r="N159" s="16" t="s">
        <v>817</v>
      </c>
      <c r="O159" s="16" t="s">
        <v>60</v>
      </c>
      <c r="P159" s="16" t="s">
        <v>59</v>
      </c>
      <c r="Q159" s="18" t="s">
        <v>58</v>
      </c>
    </row>
    <row r="160" spans="1:17" ht="45" x14ac:dyDescent="0.25">
      <c r="A160" s="11" t="s">
        <v>605</v>
      </c>
      <c r="B160" s="11" t="s">
        <v>20</v>
      </c>
      <c r="C160" s="3">
        <v>42090</v>
      </c>
      <c r="D160" s="13"/>
      <c r="E160" s="3">
        <v>42129</v>
      </c>
      <c r="F160" s="12">
        <v>42100</v>
      </c>
      <c r="G160" s="2" t="str">
        <f t="shared" si="6"/>
        <v>Terminada</v>
      </c>
      <c r="H160" s="27">
        <f t="shared" si="7"/>
        <v>7</v>
      </c>
      <c r="I160" s="18" t="s">
        <v>55</v>
      </c>
      <c r="J160" s="29" t="s">
        <v>608</v>
      </c>
      <c r="K160" s="18" t="s">
        <v>11</v>
      </c>
      <c r="L160" s="12">
        <v>42093</v>
      </c>
      <c r="M160" s="16" t="s">
        <v>623</v>
      </c>
      <c r="N160" s="16" t="s">
        <v>58</v>
      </c>
      <c r="O160" s="16" t="s">
        <v>60</v>
      </c>
      <c r="P160" s="16" t="s">
        <v>59</v>
      </c>
      <c r="Q160" s="18" t="s">
        <v>58</v>
      </c>
    </row>
    <row r="161" spans="1:17" ht="45" x14ac:dyDescent="0.25">
      <c r="A161" s="11" t="s">
        <v>606</v>
      </c>
      <c r="B161" s="11" t="s">
        <v>20</v>
      </c>
      <c r="C161" s="3">
        <v>42090</v>
      </c>
      <c r="D161" s="13"/>
      <c r="E161" s="3">
        <v>42129</v>
      </c>
      <c r="F161" s="12">
        <v>42094</v>
      </c>
      <c r="G161" s="2" t="str">
        <f t="shared" si="6"/>
        <v>Terminada</v>
      </c>
      <c r="H161" s="27">
        <f t="shared" si="7"/>
        <v>3</v>
      </c>
      <c r="I161" s="18" t="s">
        <v>55</v>
      </c>
      <c r="J161" s="31" t="s">
        <v>609</v>
      </c>
      <c r="K161" s="18" t="s">
        <v>11</v>
      </c>
      <c r="L161" s="12">
        <v>42093</v>
      </c>
      <c r="M161" s="16" t="s">
        <v>612</v>
      </c>
      <c r="N161" s="16" t="s">
        <v>58</v>
      </c>
      <c r="O161" s="16" t="s">
        <v>60</v>
      </c>
      <c r="P161" s="16" t="s">
        <v>59</v>
      </c>
      <c r="Q161" s="18" t="s">
        <v>58</v>
      </c>
    </row>
    <row r="162" spans="1:17" ht="45" x14ac:dyDescent="0.25">
      <c r="A162" s="11" t="s">
        <v>616</v>
      </c>
      <c r="B162" s="11" t="s">
        <v>21</v>
      </c>
      <c r="C162" s="4">
        <v>42100</v>
      </c>
      <c r="D162" s="13"/>
      <c r="E162" s="3">
        <v>42130</v>
      </c>
      <c r="F162" s="15">
        <v>42110</v>
      </c>
      <c r="G162" s="2" t="str">
        <f t="shared" si="6"/>
        <v>Terminada</v>
      </c>
      <c r="H162" s="27">
        <f t="shared" si="7"/>
        <v>9</v>
      </c>
      <c r="I162" s="18" t="s">
        <v>55</v>
      </c>
      <c r="J162" s="29" t="s">
        <v>619</v>
      </c>
      <c r="K162" s="16" t="s">
        <v>37</v>
      </c>
      <c r="L162" s="12">
        <v>42102</v>
      </c>
      <c r="M162" s="16" t="s">
        <v>655</v>
      </c>
      <c r="N162" s="16" t="s">
        <v>699</v>
      </c>
      <c r="O162" s="16" t="s">
        <v>60</v>
      </c>
      <c r="P162" s="16" t="s">
        <v>59</v>
      </c>
      <c r="Q162" s="18" t="s">
        <v>58</v>
      </c>
    </row>
    <row r="163" spans="1:17" ht="45" x14ac:dyDescent="0.25">
      <c r="A163" s="11" t="s">
        <v>617</v>
      </c>
      <c r="B163" s="11" t="s">
        <v>21</v>
      </c>
      <c r="C163" s="4">
        <v>42100</v>
      </c>
      <c r="D163" s="13"/>
      <c r="E163" s="3">
        <v>42130</v>
      </c>
      <c r="F163" s="15">
        <v>42110</v>
      </c>
      <c r="G163" s="2" t="str">
        <f t="shared" si="6"/>
        <v>Terminada</v>
      </c>
      <c r="H163" s="27">
        <f t="shared" si="7"/>
        <v>9</v>
      </c>
      <c r="I163" s="18" t="s">
        <v>55</v>
      </c>
      <c r="J163" s="31" t="s">
        <v>620</v>
      </c>
      <c r="K163" s="16" t="s">
        <v>12</v>
      </c>
      <c r="L163" s="12">
        <v>42100</v>
      </c>
      <c r="M163" s="16" t="s">
        <v>622</v>
      </c>
      <c r="N163" s="16"/>
      <c r="O163" s="16" t="s">
        <v>256</v>
      </c>
      <c r="P163" s="16" t="s">
        <v>59</v>
      </c>
      <c r="Q163" s="18" t="s">
        <v>58</v>
      </c>
    </row>
    <row r="164" spans="1:17" ht="105" x14ac:dyDescent="0.25">
      <c r="A164" s="11" t="s">
        <v>618</v>
      </c>
      <c r="B164" s="11" t="s">
        <v>21</v>
      </c>
      <c r="C164" s="3">
        <v>42100</v>
      </c>
      <c r="D164" s="13"/>
      <c r="E164" s="3">
        <v>42130</v>
      </c>
      <c r="F164" s="12">
        <v>42116</v>
      </c>
      <c r="G164" s="2" t="str">
        <f t="shared" si="6"/>
        <v>Terminada</v>
      </c>
      <c r="H164" s="27">
        <f t="shared" si="7"/>
        <v>13</v>
      </c>
      <c r="I164" s="18" t="s">
        <v>55</v>
      </c>
      <c r="J164" s="31" t="s">
        <v>621</v>
      </c>
      <c r="K164" s="16" t="s">
        <v>12</v>
      </c>
      <c r="L164" s="12">
        <v>42100</v>
      </c>
      <c r="M164" s="16" t="s">
        <v>626</v>
      </c>
      <c r="N164" s="16" t="s">
        <v>727</v>
      </c>
      <c r="O164" s="16" t="s">
        <v>60</v>
      </c>
      <c r="P164" s="16" t="s">
        <v>59</v>
      </c>
      <c r="Q164" s="18" t="s">
        <v>58</v>
      </c>
    </row>
    <row r="165" spans="1:17" ht="45" x14ac:dyDescent="0.25">
      <c r="A165" s="11" t="s">
        <v>624</v>
      </c>
      <c r="B165" s="11" t="s">
        <v>21</v>
      </c>
      <c r="C165" s="4">
        <v>42100</v>
      </c>
      <c r="D165" s="13"/>
      <c r="E165" s="3" t="s">
        <v>625</v>
      </c>
      <c r="F165" s="15">
        <v>42108</v>
      </c>
      <c r="G165" s="2" t="str">
        <f t="shared" si="6"/>
        <v>Terminada</v>
      </c>
      <c r="H165" s="27">
        <f t="shared" si="7"/>
        <v>7</v>
      </c>
      <c r="I165" s="18" t="s">
        <v>55</v>
      </c>
      <c r="J165" s="87" t="s">
        <v>627</v>
      </c>
      <c r="K165" s="16" t="s">
        <v>11</v>
      </c>
      <c r="L165" s="12">
        <v>42100</v>
      </c>
      <c r="M165" s="16" t="s">
        <v>690</v>
      </c>
      <c r="N165" s="16" t="s">
        <v>58</v>
      </c>
      <c r="O165" s="16" t="s">
        <v>256</v>
      </c>
      <c r="P165" s="16" t="s">
        <v>59</v>
      </c>
      <c r="Q165" s="18" t="s">
        <v>58</v>
      </c>
    </row>
    <row r="166" spans="1:17" ht="105" x14ac:dyDescent="0.25">
      <c r="A166" s="11" t="s">
        <v>628</v>
      </c>
      <c r="B166" s="11" t="s">
        <v>21</v>
      </c>
      <c r="C166" s="4">
        <v>42100</v>
      </c>
      <c r="D166" s="13"/>
      <c r="E166" s="3">
        <v>42130</v>
      </c>
      <c r="F166" s="15">
        <v>42130</v>
      </c>
      <c r="G166" s="2" t="str">
        <f t="shared" si="6"/>
        <v>Terminada</v>
      </c>
      <c r="H166" s="27">
        <f t="shared" si="7"/>
        <v>23</v>
      </c>
      <c r="I166" s="18" t="s">
        <v>55</v>
      </c>
      <c r="J166" s="31" t="s">
        <v>629</v>
      </c>
      <c r="K166" s="16" t="s">
        <v>39</v>
      </c>
      <c r="L166" s="12">
        <v>42103</v>
      </c>
      <c r="M166" s="16" t="s">
        <v>661</v>
      </c>
      <c r="N166" s="16" t="s">
        <v>818</v>
      </c>
      <c r="O166" s="16" t="s">
        <v>60</v>
      </c>
      <c r="P166" s="16" t="s">
        <v>59</v>
      </c>
      <c r="Q166" s="18" t="s">
        <v>911</v>
      </c>
    </row>
    <row r="167" spans="1:17" ht="45" x14ac:dyDescent="0.25">
      <c r="A167" s="11" t="s">
        <v>630</v>
      </c>
      <c r="B167" s="11" t="s">
        <v>21</v>
      </c>
      <c r="C167" s="4">
        <v>42100</v>
      </c>
      <c r="D167" s="13"/>
      <c r="E167" s="3">
        <v>42130</v>
      </c>
      <c r="F167" s="15">
        <v>42130</v>
      </c>
      <c r="G167" s="2" t="str">
        <f t="shared" si="6"/>
        <v>Terminada</v>
      </c>
      <c r="H167" s="27">
        <f t="shared" si="7"/>
        <v>23</v>
      </c>
      <c r="I167" s="18" t="s">
        <v>55</v>
      </c>
      <c r="J167" s="29" t="s">
        <v>631</v>
      </c>
      <c r="K167" s="16" t="s">
        <v>41</v>
      </c>
      <c r="L167" s="12">
        <v>42100</v>
      </c>
      <c r="M167" s="16" t="s">
        <v>632</v>
      </c>
      <c r="N167" s="16" t="s">
        <v>815</v>
      </c>
      <c r="O167" s="16" t="s">
        <v>60</v>
      </c>
      <c r="P167" s="16" t="s">
        <v>59</v>
      </c>
      <c r="Q167" s="18" t="s">
        <v>58</v>
      </c>
    </row>
    <row r="168" spans="1:17" s="70" customFormat="1" ht="45" x14ac:dyDescent="0.25">
      <c r="A168" s="11" t="s">
        <v>633</v>
      </c>
      <c r="B168" s="11" t="s">
        <v>21</v>
      </c>
      <c r="C168" s="17">
        <v>42100</v>
      </c>
      <c r="D168" s="68"/>
      <c r="E168" s="17">
        <v>42130</v>
      </c>
      <c r="F168" s="17">
        <v>42107</v>
      </c>
      <c r="G168" s="2" t="str">
        <f t="shared" si="6"/>
        <v>Terminada</v>
      </c>
      <c r="H168" s="69">
        <f t="shared" si="7"/>
        <v>6</v>
      </c>
      <c r="I168" s="18" t="s">
        <v>55</v>
      </c>
      <c r="J168" s="31" t="s">
        <v>634</v>
      </c>
      <c r="K168" s="16" t="s">
        <v>41</v>
      </c>
      <c r="L168" s="17">
        <v>42100</v>
      </c>
      <c r="M168" s="16" t="s">
        <v>635</v>
      </c>
      <c r="N168" s="18" t="s">
        <v>58</v>
      </c>
      <c r="O168" s="16" t="s">
        <v>60</v>
      </c>
      <c r="P168" s="18" t="s">
        <v>59</v>
      </c>
      <c r="Q168" s="18" t="s">
        <v>58</v>
      </c>
    </row>
    <row r="169" spans="1:17" ht="90" x14ac:dyDescent="0.25">
      <c r="A169" s="11" t="s">
        <v>636</v>
      </c>
      <c r="B169" s="11" t="s">
        <v>21</v>
      </c>
      <c r="C169" s="3">
        <v>42100</v>
      </c>
      <c r="D169" s="13"/>
      <c r="E169" s="3">
        <v>42130</v>
      </c>
      <c r="F169" s="12">
        <v>42103</v>
      </c>
      <c r="G169" s="2" t="str">
        <f t="shared" si="6"/>
        <v>Terminada</v>
      </c>
      <c r="H169" s="27">
        <f t="shared" si="7"/>
        <v>4</v>
      </c>
      <c r="I169" s="18" t="s">
        <v>55</v>
      </c>
      <c r="J169" s="29" t="s">
        <v>637</v>
      </c>
      <c r="K169" s="16" t="s">
        <v>11</v>
      </c>
      <c r="L169" s="12">
        <v>42100</v>
      </c>
      <c r="M169" s="16" t="s">
        <v>662</v>
      </c>
      <c r="N169" s="16" t="s">
        <v>58</v>
      </c>
      <c r="O169" s="16" t="s">
        <v>60</v>
      </c>
      <c r="P169" s="16" t="s">
        <v>59</v>
      </c>
      <c r="Q169" s="18" t="s">
        <v>58</v>
      </c>
    </row>
    <row r="170" spans="1:17" s="70" customFormat="1" ht="157.5" x14ac:dyDescent="0.25">
      <c r="A170" s="11" t="s">
        <v>639</v>
      </c>
      <c r="B170" s="11" t="s">
        <v>21</v>
      </c>
      <c r="C170" s="71">
        <v>42100</v>
      </c>
      <c r="D170" s="68"/>
      <c r="E170" s="17">
        <v>42130</v>
      </c>
      <c r="F170" s="71">
        <v>42121</v>
      </c>
      <c r="G170" s="2" t="str">
        <f t="shared" si="6"/>
        <v>Terminada</v>
      </c>
      <c r="H170" s="69">
        <f t="shared" si="7"/>
        <v>16</v>
      </c>
      <c r="I170" s="18" t="s">
        <v>55</v>
      </c>
      <c r="J170" s="85" t="s">
        <v>647</v>
      </c>
      <c r="K170" s="16" t="s">
        <v>41</v>
      </c>
      <c r="L170" s="17">
        <v>42103</v>
      </c>
      <c r="M170" s="16" t="s">
        <v>663</v>
      </c>
      <c r="N170" s="16" t="s">
        <v>801</v>
      </c>
      <c r="O170" s="16" t="s">
        <v>60</v>
      </c>
      <c r="P170" s="18" t="s">
        <v>59</v>
      </c>
      <c r="Q170" s="18" t="s">
        <v>812</v>
      </c>
    </row>
    <row r="171" spans="1:17" ht="45" x14ac:dyDescent="0.25">
      <c r="A171" s="11" t="s">
        <v>640</v>
      </c>
      <c r="B171" s="11" t="s">
        <v>21</v>
      </c>
      <c r="C171" s="3">
        <v>42101</v>
      </c>
      <c r="D171" s="13"/>
      <c r="E171" s="3">
        <v>42131</v>
      </c>
      <c r="F171" s="12">
        <v>42128</v>
      </c>
      <c r="G171" s="2" t="str">
        <f t="shared" si="6"/>
        <v>Terminada</v>
      </c>
      <c r="H171" s="27">
        <f t="shared" si="7"/>
        <v>20</v>
      </c>
      <c r="I171" s="18" t="s">
        <v>55</v>
      </c>
      <c r="J171" s="29" t="s">
        <v>648</v>
      </c>
      <c r="K171" s="16" t="s">
        <v>41</v>
      </c>
      <c r="L171" s="12">
        <v>42103</v>
      </c>
      <c r="M171" s="16" t="s">
        <v>664</v>
      </c>
      <c r="N171" s="16" t="s">
        <v>806</v>
      </c>
      <c r="O171" s="16" t="s">
        <v>60</v>
      </c>
      <c r="P171" s="16" t="s">
        <v>59</v>
      </c>
      <c r="Q171" s="18" t="s">
        <v>58</v>
      </c>
    </row>
    <row r="172" spans="1:17" ht="90" x14ac:dyDescent="0.25">
      <c r="A172" s="11" t="s">
        <v>641</v>
      </c>
      <c r="B172" s="11" t="s">
        <v>21</v>
      </c>
      <c r="C172" s="3">
        <v>42101</v>
      </c>
      <c r="D172" s="13"/>
      <c r="E172" s="3">
        <v>42131</v>
      </c>
      <c r="F172" s="12">
        <v>42110</v>
      </c>
      <c r="G172" s="2" t="str">
        <f t="shared" si="6"/>
        <v>Terminada</v>
      </c>
      <c r="H172" s="27">
        <f t="shared" si="7"/>
        <v>8</v>
      </c>
      <c r="I172" s="18" t="s">
        <v>55</v>
      </c>
      <c r="J172" s="31" t="s">
        <v>649</v>
      </c>
      <c r="K172" s="16" t="s">
        <v>37</v>
      </c>
      <c r="L172" s="12">
        <v>42103</v>
      </c>
      <c r="M172" s="16" t="s">
        <v>665</v>
      </c>
      <c r="N172" s="16" t="s">
        <v>813</v>
      </c>
      <c r="O172" s="16" t="s">
        <v>256</v>
      </c>
      <c r="P172" s="16" t="s">
        <v>59</v>
      </c>
      <c r="Q172" s="18" t="s">
        <v>58</v>
      </c>
    </row>
    <row r="173" spans="1:17" s="70" customFormat="1" ht="45" x14ac:dyDescent="0.25">
      <c r="A173" s="11" t="s">
        <v>642</v>
      </c>
      <c r="B173" s="11" t="s">
        <v>21</v>
      </c>
      <c r="C173" s="71">
        <v>42101</v>
      </c>
      <c r="D173" s="68"/>
      <c r="E173" s="17">
        <v>42131</v>
      </c>
      <c r="F173" s="71">
        <v>42121</v>
      </c>
      <c r="G173" s="2" t="str">
        <f t="shared" si="6"/>
        <v>Terminada</v>
      </c>
      <c r="H173" s="69">
        <f t="shared" si="7"/>
        <v>15</v>
      </c>
      <c r="I173" s="18" t="s">
        <v>55</v>
      </c>
      <c r="J173" s="29" t="s">
        <v>650</v>
      </c>
      <c r="K173" s="16" t="s">
        <v>41</v>
      </c>
      <c r="L173" s="17">
        <v>42103</v>
      </c>
      <c r="M173" s="16" t="s">
        <v>666</v>
      </c>
      <c r="N173" s="16" t="s">
        <v>772</v>
      </c>
      <c r="O173" s="16" t="s">
        <v>60</v>
      </c>
      <c r="P173" s="18" t="s">
        <v>59</v>
      </c>
      <c r="Q173" s="18" t="s">
        <v>58</v>
      </c>
    </row>
    <row r="174" spans="1:17" s="70" customFormat="1" ht="45" x14ac:dyDescent="0.25">
      <c r="A174" s="11" t="s">
        <v>643</v>
      </c>
      <c r="B174" s="11" t="s">
        <v>21</v>
      </c>
      <c r="C174" s="71">
        <v>42101</v>
      </c>
      <c r="D174" s="68"/>
      <c r="E174" s="17">
        <v>42131</v>
      </c>
      <c r="F174" s="71">
        <v>42121</v>
      </c>
      <c r="G174" s="2" t="str">
        <f t="shared" si="6"/>
        <v>Terminada</v>
      </c>
      <c r="H174" s="69">
        <f t="shared" si="7"/>
        <v>15</v>
      </c>
      <c r="I174" s="18" t="s">
        <v>55</v>
      </c>
      <c r="J174" s="31" t="s">
        <v>651</v>
      </c>
      <c r="K174" s="16" t="s">
        <v>41</v>
      </c>
      <c r="L174" s="17">
        <v>42103</v>
      </c>
      <c r="M174" s="16" t="s">
        <v>667</v>
      </c>
      <c r="N174" s="16" t="s">
        <v>774</v>
      </c>
      <c r="O174" s="16" t="s">
        <v>60</v>
      </c>
      <c r="P174" s="16" t="s">
        <v>59</v>
      </c>
      <c r="Q174" s="18" t="s">
        <v>58</v>
      </c>
    </row>
    <row r="175" spans="1:17" ht="45" x14ac:dyDescent="0.25">
      <c r="A175" s="11" t="s">
        <v>644</v>
      </c>
      <c r="B175" s="11" t="s">
        <v>21</v>
      </c>
      <c r="C175" s="3">
        <v>42101</v>
      </c>
      <c r="D175" s="13"/>
      <c r="E175" s="3">
        <v>42131</v>
      </c>
      <c r="F175" s="17">
        <v>42116</v>
      </c>
      <c r="G175" s="2" t="str">
        <f t="shared" si="6"/>
        <v>Terminada</v>
      </c>
      <c r="H175" s="27">
        <f t="shared" si="7"/>
        <v>12</v>
      </c>
      <c r="I175" s="18" t="s">
        <v>55</v>
      </c>
      <c r="J175" s="29" t="s">
        <v>652</v>
      </c>
      <c r="K175" s="16" t="s">
        <v>41</v>
      </c>
      <c r="L175" s="12">
        <v>42103</v>
      </c>
      <c r="M175" s="16" t="s">
        <v>668</v>
      </c>
      <c r="N175" s="16" t="s">
        <v>733</v>
      </c>
      <c r="O175" s="16" t="s">
        <v>60</v>
      </c>
      <c r="P175" s="16" t="s">
        <v>59</v>
      </c>
      <c r="Q175" s="18" t="s">
        <v>58</v>
      </c>
    </row>
    <row r="176" spans="1:17" s="7" customFormat="1" ht="45" x14ac:dyDescent="0.25">
      <c r="A176" s="11" t="s">
        <v>645</v>
      </c>
      <c r="B176" s="11" t="s">
        <v>21</v>
      </c>
      <c r="C176" s="9">
        <v>42101</v>
      </c>
      <c r="D176" s="13"/>
      <c r="E176" s="3">
        <v>42131</v>
      </c>
      <c r="F176" s="17">
        <v>42107</v>
      </c>
      <c r="G176" s="2" t="str">
        <f t="shared" si="6"/>
        <v>Terminada</v>
      </c>
      <c r="H176" s="27">
        <f t="shared" si="7"/>
        <v>5</v>
      </c>
      <c r="I176" s="18" t="s">
        <v>55</v>
      </c>
      <c r="J176" s="31" t="s">
        <v>653</v>
      </c>
      <c r="K176" s="16" t="s">
        <v>11</v>
      </c>
      <c r="L176" s="12">
        <v>42103</v>
      </c>
      <c r="M176" s="16" t="s">
        <v>681</v>
      </c>
      <c r="N176" s="18" t="s">
        <v>58</v>
      </c>
      <c r="O176" s="16" t="s">
        <v>60</v>
      </c>
      <c r="P176" s="16" t="s">
        <v>59</v>
      </c>
      <c r="Q176" s="18" t="s">
        <v>58</v>
      </c>
    </row>
    <row r="177" spans="1:17" s="7" customFormat="1" ht="45" x14ac:dyDescent="0.25">
      <c r="A177" s="11" t="s">
        <v>646</v>
      </c>
      <c r="B177" s="11" t="s">
        <v>21</v>
      </c>
      <c r="C177" s="9">
        <v>42102</v>
      </c>
      <c r="D177" s="13"/>
      <c r="E177" s="3">
        <v>42131</v>
      </c>
      <c r="F177" s="17">
        <v>42121</v>
      </c>
      <c r="G177" s="2" t="str">
        <f t="shared" si="6"/>
        <v>Terminada</v>
      </c>
      <c r="H177" s="27">
        <f t="shared" si="7"/>
        <v>14</v>
      </c>
      <c r="I177" s="18" t="s">
        <v>55</v>
      </c>
      <c r="J177" s="31" t="s">
        <v>654</v>
      </c>
      <c r="K177" s="16" t="s">
        <v>41</v>
      </c>
      <c r="L177" s="12">
        <v>42103</v>
      </c>
      <c r="M177" s="16" t="s">
        <v>669</v>
      </c>
      <c r="N177" s="16" t="s">
        <v>800</v>
      </c>
      <c r="O177" s="16" t="s">
        <v>60</v>
      </c>
      <c r="P177" s="16" t="s">
        <v>59</v>
      </c>
      <c r="Q177" s="18" t="s">
        <v>58</v>
      </c>
    </row>
    <row r="178" spans="1:17" s="7" customFormat="1" ht="45" x14ac:dyDescent="0.25">
      <c r="A178" s="11" t="s">
        <v>670</v>
      </c>
      <c r="B178" s="11" t="s">
        <v>21</v>
      </c>
      <c r="C178" s="9">
        <v>42102</v>
      </c>
      <c r="D178" s="13"/>
      <c r="E178" s="3">
        <v>42131</v>
      </c>
      <c r="F178" s="17">
        <v>42132</v>
      </c>
      <c r="G178" s="2" t="str">
        <f t="shared" si="6"/>
        <v>Terminada</v>
      </c>
      <c r="H178" s="27">
        <f t="shared" si="7"/>
        <v>23</v>
      </c>
      <c r="I178" s="18" t="s">
        <v>55</v>
      </c>
      <c r="J178" s="29" t="s">
        <v>671</v>
      </c>
      <c r="K178" s="16" t="s">
        <v>41</v>
      </c>
      <c r="L178" s="17">
        <v>42103</v>
      </c>
      <c r="M178" s="16" t="s">
        <v>672</v>
      </c>
      <c r="N178" s="16" t="s">
        <v>861</v>
      </c>
      <c r="O178" s="16" t="s">
        <v>60</v>
      </c>
      <c r="P178" s="16" t="s">
        <v>59</v>
      </c>
      <c r="Q178" s="18" t="s">
        <v>58</v>
      </c>
    </row>
    <row r="179" spans="1:17" s="7" customFormat="1" ht="45" x14ac:dyDescent="0.25">
      <c r="A179" s="11" t="s">
        <v>673</v>
      </c>
      <c r="B179" s="11" t="s">
        <v>21</v>
      </c>
      <c r="C179" s="9">
        <v>42104</v>
      </c>
      <c r="D179" s="13"/>
      <c r="E179" s="3">
        <v>42136</v>
      </c>
      <c r="F179" s="17">
        <v>42136</v>
      </c>
      <c r="G179" s="2" t="str">
        <f t="shared" si="6"/>
        <v>Terminada</v>
      </c>
      <c r="H179" s="27">
        <f t="shared" si="7"/>
        <v>23</v>
      </c>
      <c r="I179" s="18" t="s">
        <v>55</v>
      </c>
      <c r="J179" s="31" t="s">
        <v>675</v>
      </c>
      <c r="K179" s="16" t="s">
        <v>41</v>
      </c>
      <c r="L179" s="17">
        <v>42104</v>
      </c>
      <c r="M179" s="16" t="s">
        <v>676</v>
      </c>
      <c r="N179" s="16" t="s">
        <v>869</v>
      </c>
      <c r="O179" s="16" t="s">
        <v>60</v>
      </c>
      <c r="P179" s="16" t="s">
        <v>59</v>
      </c>
      <c r="Q179" s="18" t="s">
        <v>58</v>
      </c>
    </row>
    <row r="180" spans="1:17" s="7" customFormat="1" ht="45" x14ac:dyDescent="0.25">
      <c r="A180" s="11" t="s">
        <v>674</v>
      </c>
      <c r="B180" s="11" t="s">
        <v>21</v>
      </c>
      <c r="C180" s="9">
        <v>42104</v>
      </c>
      <c r="D180" s="13"/>
      <c r="E180" s="3">
        <v>42136</v>
      </c>
      <c r="F180" s="17">
        <v>42136</v>
      </c>
      <c r="G180" s="2" t="str">
        <f t="shared" si="6"/>
        <v>Terminada</v>
      </c>
      <c r="H180" s="27">
        <f t="shared" si="7"/>
        <v>23</v>
      </c>
      <c r="I180" s="18" t="s">
        <v>55</v>
      </c>
      <c r="J180" s="31" t="s">
        <v>675</v>
      </c>
      <c r="K180" s="16" t="s">
        <v>41</v>
      </c>
      <c r="L180" s="12">
        <v>42134</v>
      </c>
      <c r="M180" s="16" t="s">
        <v>677</v>
      </c>
      <c r="N180" s="16" t="s">
        <v>868</v>
      </c>
      <c r="O180" s="16" t="s">
        <v>60</v>
      </c>
      <c r="P180" s="16" t="s">
        <v>59</v>
      </c>
      <c r="Q180" s="18" t="s">
        <v>58</v>
      </c>
    </row>
    <row r="181" spans="1:17" s="7" customFormat="1" ht="45" x14ac:dyDescent="0.25">
      <c r="A181" s="11" t="s">
        <v>678</v>
      </c>
      <c r="B181" s="11" t="s">
        <v>21</v>
      </c>
      <c r="C181" s="9">
        <v>42104</v>
      </c>
      <c r="D181" s="13"/>
      <c r="E181" s="3">
        <v>42136</v>
      </c>
      <c r="F181" s="17">
        <v>42121</v>
      </c>
      <c r="G181" s="2" t="str">
        <f t="shared" si="6"/>
        <v>Terminada</v>
      </c>
      <c r="H181" s="27">
        <f t="shared" si="7"/>
        <v>12</v>
      </c>
      <c r="I181" s="18" t="s">
        <v>55</v>
      </c>
      <c r="J181" s="31" t="s">
        <v>679</v>
      </c>
      <c r="K181" s="16" t="s">
        <v>12</v>
      </c>
      <c r="L181" s="12">
        <v>42107</v>
      </c>
      <c r="M181" s="16" t="s">
        <v>680</v>
      </c>
      <c r="N181" s="16" t="s">
        <v>771</v>
      </c>
      <c r="O181" s="16" t="s">
        <v>60</v>
      </c>
      <c r="P181" s="16" t="s">
        <v>59</v>
      </c>
      <c r="Q181" s="18" t="s">
        <v>58</v>
      </c>
    </row>
    <row r="182" spans="1:17" s="7" customFormat="1" ht="45" x14ac:dyDescent="0.25">
      <c r="A182" s="11" t="s">
        <v>687</v>
      </c>
      <c r="B182" s="11" t="s">
        <v>21</v>
      </c>
      <c r="C182" s="9">
        <v>42107</v>
      </c>
      <c r="D182" s="13"/>
      <c r="E182" s="3">
        <v>42137</v>
      </c>
      <c r="F182" s="17">
        <v>42117</v>
      </c>
      <c r="G182" s="2" t="str">
        <f t="shared" si="6"/>
        <v>Terminada</v>
      </c>
      <c r="H182" s="27">
        <f t="shared" si="7"/>
        <v>9</v>
      </c>
      <c r="I182" s="18" t="s">
        <v>55</v>
      </c>
      <c r="J182" s="31" t="s">
        <v>688</v>
      </c>
      <c r="K182" s="16" t="s">
        <v>12</v>
      </c>
      <c r="L182" s="17">
        <v>42107</v>
      </c>
      <c r="M182" s="16" t="s">
        <v>689</v>
      </c>
      <c r="N182" s="16" t="s">
        <v>734</v>
      </c>
      <c r="O182" s="16" t="s">
        <v>60</v>
      </c>
      <c r="P182" s="16" t="s">
        <v>59</v>
      </c>
      <c r="Q182" s="18" t="s">
        <v>58</v>
      </c>
    </row>
    <row r="183" spans="1:17" s="7" customFormat="1" ht="75" x14ac:dyDescent="0.25">
      <c r="A183" s="11" t="s">
        <v>691</v>
      </c>
      <c r="B183" s="11" t="s">
        <v>21</v>
      </c>
      <c r="C183" s="9">
        <v>42107</v>
      </c>
      <c r="D183" s="13"/>
      <c r="E183" s="3">
        <v>42137</v>
      </c>
      <c r="F183" s="17">
        <v>42124</v>
      </c>
      <c r="G183" s="2" t="str">
        <f t="shared" si="6"/>
        <v>Terminada</v>
      </c>
      <c r="H183" s="27">
        <f t="shared" si="7"/>
        <v>14</v>
      </c>
      <c r="I183" s="18" t="s">
        <v>55</v>
      </c>
      <c r="J183" s="29" t="s">
        <v>692</v>
      </c>
      <c r="K183" s="16" t="s">
        <v>12</v>
      </c>
      <c r="L183" s="17">
        <v>42109</v>
      </c>
      <c r="M183" s="16" t="s">
        <v>726</v>
      </c>
      <c r="N183" s="16" t="s">
        <v>803</v>
      </c>
      <c r="O183" s="16" t="s">
        <v>60</v>
      </c>
      <c r="P183" s="16" t="s">
        <v>59</v>
      </c>
      <c r="Q183" s="18" t="s">
        <v>58</v>
      </c>
    </row>
    <row r="184" spans="1:17" s="7" customFormat="1" ht="45" x14ac:dyDescent="0.25">
      <c r="A184" s="11" t="s">
        <v>693</v>
      </c>
      <c r="B184" s="11" t="s">
        <v>21</v>
      </c>
      <c r="C184" s="9">
        <v>42108</v>
      </c>
      <c r="D184" s="13"/>
      <c r="E184" s="3">
        <v>42138</v>
      </c>
      <c r="F184" s="17">
        <v>42111</v>
      </c>
      <c r="G184" s="2" t="str">
        <f t="shared" si="6"/>
        <v>Terminada</v>
      </c>
      <c r="H184" s="27">
        <f t="shared" si="7"/>
        <v>4</v>
      </c>
      <c r="I184" s="18" t="s">
        <v>55</v>
      </c>
      <c r="J184" s="29" t="s">
        <v>694</v>
      </c>
      <c r="K184" s="16" t="s">
        <v>11</v>
      </c>
      <c r="L184" s="17">
        <v>42109</v>
      </c>
      <c r="M184" s="16" t="s">
        <v>719</v>
      </c>
      <c r="N184" s="18" t="s">
        <v>58</v>
      </c>
      <c r="O184" s="16" t="s">
        <v>60</v>
      </c>
      <c r="P184" s="16" t="s">
        <v>59</v>
      </c>
      <c r="Q184" s="18" t="s">
        <v>58</v>
      </c>
    </row>
    <row r="185" spans="1:17" s="7" customFormat="1" ht="75" x14ac:dyDescent="0.25">
      <c r="A185" s="11" t="s">
        <v>695</v>
      </c>
      <c r="B185" s="11" t="s">
        <v>21</v>
      </c>
      <c r="C185" s="9">
        <v>42108</v>
      </c>
      <c r="D185" s="13"/>
      <c r="E185" s="3">
        <v>42138</v>
      </c>
      <c r="F185" s="17">
        <v>42138</v>
      </c>
      <c r="G185" s="2" t="str">
        <f t="shared" si="6"/>
        <v>Terminada</v>
      </c>
      <c r="H185" s="27">
        <f t="shared" si="7"/>
        <v>23</v>
      </c>
      <c r="I185" s="18" t="s">
        <v>55</v>
      </c>
      <c r="J185" s="31" t="s">
        <v>696</v>
      </c>
      <c r="K185" s="16" t="s">
        <v>40</v>
      </c>
      <c r="L185" s="17">
        <v>42114</v>
      </c>
      <c r="M185" s="18" t="s">
        <v>920</v>
      </c>
      <c r="N185" s="18" t="s">
        <v>920</v>
      </c>
      <c r="O185" s="16" t="s">
        <v>921</v>
      </c>
      <c r="P185" s="16" t="s">
        <v>59</v>
      </c>
      <c r="Q185" s="18" t="s">
        <v>58</v>
      </c>
    </row>
    <row r="186" spans="1:17" s="7" customFormat="1" ht="75" x14ac:dyDescent="0.25">
      <c r="A186" s="11" t="s">
        <v>697</v>
      </c>
      <c r="B186" s="11" t="s">
        <v>21</v>
      </c>
      <c r="C186" s="9">
        <v>42109</v>
      </c>
      <c r="D186" s="13"/>
      <c r="E186" s="3">
        <v>42139</v>
      </c>
      <c r="F186" s="17">
        <v>42128</v>
      </c>
      <c r="G186" s="2" t="str">
        <f t="shared" si="6"/>
        <v>Terminada</v>
      </c>
      <c r="H186" s="27">
        <f t="shared" si="7"/>
        <v>14</v>
      </c>
      <c r="I186" s="18" t="s">
        <v>55</v>
      </c>
      <c r="J186" s="29" t="s">
        <v>698</v>
      </c>
      <c r="K186" s="16" t="s">
        <v>41</v>
      </c>
      <c r="L186" s="12">
        <v>42109</v>
      </c>
      <c r="M186" s="16" t="s">
        <v>700</v>
      </c>
      <c r="N186" s="16" t="s">
        <v>809</v>
      </c>
      <c r="O186" s="16" t="s">
        <v>60</v>
      </c>
      <c r="P186" s="16" t="s">
        <v>59</v>
      </c>
      <c r="Q186" s="18" t="s">
        <v>58</v>
      </c>
    </row>
    <row r="187" spans="1:17" s="7" customFormat="1" ht="45" x14ac:dyDescent="0.25">
      <c r="A187" s="11" t="s">
        <v>701</v>
      </c>
      <c r="B187" s="11" t="s">
        <v>21</v>
      </c>
      <c r="C187" s="9">
        <v>42109</v>
      </c>
      <c r="D187" s="13"/>
      <c r="E187" s="3">
        <v>42139</v>
      </c>
      <c r="F187" s="17">
        <v>42138</v>
      </c>
      <c r="G187" s="2" t="str">
        <f t="shared" si="6"/>
        <v>Terminada</v>
      </c>
      <c r="H187" s="27">
        <f t="shared" si="7"/>
        <v>22</v>
      </c>
      <c r="I187" s="18" t="s">
        <v>55</v>
      </c>
      <c r="J187" s="31" t="s">
        <v>702</v>
      </c>
      <c r="K187" s="16" t="s">
        <v>41</v>
      </c>
      <c r="L187" s="17">
        <v>42109</v>
      </c>
      <c r="M187" s="16" t="s">
        <v>703</v>
      </c>
      <c r="N187" s="16" t="s">
        <v>860</v>
      </c>
      <c r="O187" s="16" t="s">
        <v>60</v>
      </c>
      <c r="P187" s="16" t="s">
        <v>59</v>
      </c>
      <c r="Q187" s="18" t="s">
        <v>1015</v>
      </c>
    </row>
    <row r="188" spans="1:17" s="7" customFormat="1" ht="45" x14ac:dyDescent="0.25">
      <c r="A188" s="11" t="s">
        <v>704</v>
      </c>
      <c r="B188" s="11" t="s">
        <v>21</v>
      </c>
      <c r="C188" s="9">
        <v>42109</v>
      </c>
      <c r="D188" s="13"/>
      <c r="E188" s="3">
        <v>42139</v>
      </c>
      <c r="F188" s="17">
        <v>42124</v>
      </c>
      <c r="G188" s="2" t="str">
        <f t="shared" si="6"/>
        <v>Terminada</v>
      </c>
      <c r="H188" s="27">
        <f t="shared" si="7"/>
        <v>12</v>
      </c>
      <c r="I188" s="18" t="s">
        <v>55</v>
      </c>
      <c r="J188" s="29" t="s">
        <v>705</v>
      </c>
      <c r="K188" s="16" t="s">
        <v>41</v>
      </c>
      <c r="L188" s="12">
        <v>42109</v>
      </c>
      <c r="M188" s="16" t="s">
        <v>706</v>
      </c>
      <c r="N188" s="16" t="s">
        <v>804</v>
      </c>
      <c r="O188" s="16" t="s">
        <v>60</v>
      </c>
      <c r="P188" s="16" t="s">
        <v>59</v>
      </c>
      <c r="Q188" s="18" t="s">
        <v>58</v>
      </c>
    </row>
    <row r="189" spans="1:17" s="7" customFormat="1" ht="45" x14ac:dyDescent="0.25">
      <c r="A189" s="11" t="s">
        <v>707</v>
      </c>
      <c r="B189" s="11" t="s">
        <v>21</v>
      </c>
      <c r="C189" s="9">
        <v>42109</v>
      </c>
      <c r="D189" s="13"/>
      <c r="E189" s="3">
        <v>42139</v>
      </c>
      <c r="F189" s="17">
        <v>42121</v>
      </c>
      <c r="G189" s="2" t="str">
        <f t="shared" si="6"/>
        <v>Terminada</v>
      </c>
      <c r="H189" s="27">
        <f t="shared" si="7"/>
        <v>9</v>
      </c>
      <c r="I189" s="18" t="s">
        <v>55</v>
      </c>
      <c r="J189" s="29" t="s">
        <v>708</v>
      </c>
      <c r="K189" s="16" t="s">
        <v>41</v>
      </c>
      <c r="L189" s="12">
        <v>42109</v>
      </c>
      <c r="M189" s="16" t="s">
        <v>709</v>
      </c>
      <c r="N189" s="16" t="s">
        <v>773</v>
      </c>
      <c r="O189" s="16" t="s">
        <v>60</v>
      </c>
      <c r="P189" s="16" t="s">
        <v>59</v>
      </c>
      <c r="Q189" s="18" t="s">
        <v>58</v>
      </c>
    </row>
    <row r="190" spans="1:17" s="7" customFormat="1" ht="45" x14ac:dyDescent="0.25">
      <c r="A190" s="11" t="s">
        <v>710</v>
      </c>
      <c r="B190" s="11" t="s">
        <v>21</v>
      </c>
      <c r="C190" s="9">
        <v>42109</v>
      </c>
      <c r="D190" s="13"/>
      <c r="E190" s="3">
        <v>42139</v>
      </c>
      <c r="F190" s="17">
        <v>42111</v>
      </c>
      <c r="G190" s="2" t="str">
        <f t="shared" si="6"/>
        <v>Terminada</v>
      </c>
      <c r="H190" s="27">
        <f t="shared" si="7"/>
        <v>3</v>
      </c>
      <c r="I190" s="18" t="s">
        <v>55</v>
      </c>
      <c r="J190" s="31" t="s">
        <v>711</v>
      </c>
      <c r="K190" s="18" t="s">
        <v>11</v>
      </c>
      <c r="L190" s="17">
        <v>42109</v>
      </c>
      <c r="M190" s="16" t="s">
        <v>718</v>
      </c>
      <c r="N190" s="18" t="s">
        <v>58</v>
      </c>
      <c r="O190" s="16" t="s">
        <v>256</v>
      </c>
      <c r="P190" s="16" t="s">
        <v>59</v>
      </c>
      <c r="Q190" s="18" t="s">
        <v>58</v>
      </c>
    </row>
    <row r="191" spans="1:17" s="7" customFormat="1" ht="45" x14ac:dyDescent="0.25">
      <c r="A191" s="11" t="s">
        <v>712</v>
      </c>
      <c r="B191" s="11" t="s">
        <v>21</v>
      </c>
      <c r="C191" s="9">
        <v>42110</v>
      </c>
      <c r="D191" s="13"/>
      <c r="E191" s="3">
        <v>42142</v>
      </c>
      <c r="F191" s="17">
        <v>42128</v>
      </c>
      <c r="G191" s="2" t="str">
        <f t="shared" si="6"/>
        <v>Terminada</v>
      </c>
      <c r="H191" s="27">
        <f t="shared" si="7"/>
        <v>13</v>
      </c>
      <c r="I191" s="18" t="s">
        <v>55</v>
      </c>
      <c r="J191" s="29" t="s">
        <v>714</v>
      </c>
      <c r="K191" s="16" t="s">
        <v>41</v>
      </c>
      <c r="L191" s="17">
        <v>42110</v>
      </c>
      <c r="M191" s="16" t="s">
        <v>716</v>
      </c>
      <c r="N191" s="16" t="s">
        <v>807</v>
      </c>
      <c r="O191" s="16" t="s">
        <v>60</v>
      </c>
      <c r="P191" s="16" t="s">
        <v>59</v>
      </c>
      <c r="Q191" s="18" t="s">
        <v>58</v>
      </c>
    </row>
    <row r="192" spans="1:17" s="7" customFormat="1" ht="120" x14ac:dyDescent="0.25">
      <c r="A192" s="11" t="s">
        <v>713</v>
      </c>
      <c r="B192" s="11" t="s">
        <v>21</v>
      </c>
      <c r="C192" s="9">
        <v>42110</v>
      </c>
      <c r="D192" s="13"/>
      <c r="E192" s="3">
        <v>42142</v>
      </c>
      <c r="F192" s="17">
        <v>42128</v>
      </c>
      <c r="G192" s="2" t="str">
        <f t="shared" si="6"/>
        <v>Terminada</v>
      </c>
      <c r="H192" s="27">
        <f t="shared" si="7"/>
        <v>13</v>
      </c>
      <c r="I192" s="18" t="s">
        <v>55</v>
      </c>
      <c r="J192" s="34" t="s">
        <v>715</v>
      </c>
      <c r="K192" s="16" t="s">
        <v>41</v>
      </c>
      <c r="L192" s="17">
        <v>42110</v>
      </c>
      <c r="M192" s="16" t="s">
        <v>717</v>
      </c>
      <c r="N192" s="16" t="s">
        <v>810</v>
      </c>
      <c r="O192" s="16" t="s">
        <v>60</v>
      </c>
      <c r="P192" s="16" t="s">
        <v>59</v>
      </c>
      <c r="Q192" s="18" t="s">
        <v>58</v>
      </c>
    </row>
    <row r="193" spans="1:17" s="7" customFormat="1" ht="45" x14ac:dyDescent="0.25">
      <c r="A193" s="11" t="s">
        <v>732</v>
      </c>
      <c r="B193" s="11" t="s">
        <v>21</v>
      </c>
      <c r="C193" s="9">
        <v>42111</v>
      </c>
      <c r="D193" s="13"/>
      <c r="E193" s="3">
        <v>42143</v>
      </c>
      <c r="F193" s="17">
        <v>42117</v>
      </c>
      <c r="G193" s="2" t="str">
        <f t="shared" si="6"/>
        <v>Terminada</v>
      </c>
      <c r="H193" s="27">
        <f t="shared" si="7"/>
        <v>5</v>
      </c>
      <c r="I193" s="18" t="s">
        <v>55</v>
      </c>
      <c r="J193" s="31" t="s">
        <v>735</v>
      </c>
      <c r="K193" s="16" t="s">
        <v>11</v>
      </c>
      <c r="L193" s="12">
        <v>42111</v>
      </c>
      <c r="M193" s="16" t="s">
        <v>777</v>
      </c>
      <c r="N193" s="18" t="s">
        <v>58</v>
      </c>
      <c r="O193" s="16" t="s">
        <v>60</v>
      </c>
      <c r="P193" s="16" t="s">
        <v>59</v>
      </c>
      <c r="Q193" s="18" t="s">
        <v>58</v>
      </c>
    </row>
    <row r="194" spans="1:17" s="7" customFormat="1" ht="45" x14ac:dyDescent="0.25">
      <c r="A194" s="11" t="s">
        <v>736</v>
      </c>
      <c r="B194" s="11" t="s">
        <v>21</v>
      </c>
      <c r="C194" s="9">
        <v>42111</v>
      </c>
      <c r="D194" s="13"/>
      <c r="E194" s="3">
        <v>42143</v>
      </c>
      <c r="F194" s="17">
        <v>42116</v>
      </c>
      <c r="G194" s="2" t="str">
        <f t="shared" si="6"/>
        <v>Terminada</v>
      </c>
      <c r="H194" s="27">
        <f t="shared" si="7"/>
        <v>4</v>
      </c>
      <c r="I194" s="18" t="s">
        <v>55</v>
      </c>
      <c r="J194" s="29" t="s">
        <v>737</v>
      </c>
      <c r="K194" s="16" t="s">
        <v>11</v>
      </c>
      <c r="L194" s="17">
        <v>42111</v>
      </c>
      <c r="M194" s="16" t="s">
        <v>778</v>
      </c>
      <c r="N194" s="18" t="s">
        <v>58</v>
      </c>
      <c r="O194" s="16" t="s">
        <v>60</v>
      </c>
      <c r="P194" s="16" t="s">
        <v>59</v>
      </c>
      <c r="Q194" s="18" t="s">
        <v>58</v>
      </c>
    </row>
    <row r="195" spans="1:17" s="7" customFormat="1" ht="45" x14ac:dyDescent="0.25">
      <c r="A195" s="11" t="s">
        <v>738</v>
      </c>
      <c r="B195" s="11" t="s">
        <v>21</v>
      </c>
      <c r="C195" s="9">
        <v>42111</v>
      </c>
      <c r="D195" s="13"/>
      <c r="E195" s="3">
        <v>42143</v>
      </c>
      <c r="F195" s="17">
        <v>42117</v>
      </c>
      <c r="G195" s="2" t="str">
        <f t="shared" ref="G195:G258" si="8">IF(F195&lt;&gt;"","Terminada","Pendiente")</f>
        <v>Terminada</v>
      </c>
      <c r="H195" s="27">
        <f t="shared" si="7"/>
        <v>5</v>
      </c>
      <c r="I195" s="18" t="s">
        <v>55</v>
      </c>
      <c r="J195" s="31" t="s">
        <v>739</v>
      </c>
      <c r="K195" s="16" t="s">
        <v>11</v>
      </c>
      <c r="L195" s="17">
        <v>42111</v>
      </c>
      <c r="M195" s="16" t="s">
        <v>775</v>
      </c>
      <c r="N195" s="18" t="s">
        <v>58</v>
      </c>
      <c r="O195" s="16" t="s">
        <v>60</v>
      </c>
      <c r="P195" s="16" t="s">
        <v>59</v>
      </c>
      <c r="Q195" s="18" t="s">
        <v>58</v>
      </c>
    </row>
    <row r="196" spans="1:17" s="7" customFormat="1" ht="45" x14ac:dyDescent="0.25">
      <c r="A196" s="11" t="s">
        <v>740</v>
      </c>
      <c r="B196" s="11" t="s">
        <v>21</v>
      </c>
      <c r="C196" s="9">
        <v>42111</v>
      </c>
      <c r="D196" s="13"/>
      <c r="E196" s="3">
        <v>42143</v>
      </c>
      <c r="F196" s="17">
        <v>42143</v>
      </c>
      <c r="G196" s="2" t="str">
        <f t="shared" si="8"/>
        <v>Terminada</v>
      </c>
      <c r="H196" s="27">
        <f t="shared" si="7"/>
        <v>23</v>
      </c>
      <c r="I196" s="18" t="s">
        <v>55</v>
      </c>
      <c r="J196" s="29" t="s">
        <v>741</v>
      </c>
      <c r="K196" s="16" t="s">
        <v>41</v>
      </c>
      <c r="L196" s="12">
        <v>42116</v>
      </c>
      <c r="M196" s="16" t="s">
        <v>742</v>
      </c>
      <c r="N196" s="16" t="s">
        <v>956</v>
      </c>
      <c r="O196" s="16" t="s">
        <v>60</v>
      </c>
      <c r="P196" s="16" t="s">
        <v>59</v>
      </c>
      <c r="Q196" s="18" t="s">
        <v>58</v>
      </c>
    </row>
    <row r="197" spans="1:17" s="7" customFormat="1" ht="60" x14ac:dyDescent="0.25">
      <c r="A197" s="11" t="s">
        <v>743</v>
      </c>
      <c r="B197" s="11" t="s">
        <v>21</v>
      </c>
      <c r="C197" s="9">
        <v>42114</v>
      </c>
      <c r="D197" s="13"/>
      <c r="E197" s="3">
        <v>42144</v>
      </c>
      <c r="F197" s="17">
        <v>42128</v>
      </c>
      <c r="G197" s="2" t="str">
        <f t="shared" si="8"/>
        <v>Terminada</v>
      </c>
      <c r="H197" s="27">
        <f t="shared" si="7"/>
        <v>11</v>
      </c>
      <c r="I197" s="18" t="s">
        <v>55</v>
      </c>
      <c r="J197" s="31" t="s">
        <v>744</v>
      </c>
      <c r="K197" s="16" t="s">
        <v>41</v>
      </c>
      <c r="L197" s="17">
        <v>42116</v>
      </c>
      <c r="M197" s="16" t="s">
        <v>745</v>
      </c>
      <c r="N197" s="16" t="s">
        <v>811</v>
      </c>
      <c r="O197" s="16" t="s">
        <v>60</v>
      </c>
      <c r="P197" s="16" t="s">
        <v>59</v>
      </c>
      <c r="Q197" s="18" t="s">
        <v>58</v>
      </c>
    </row>
    <row r="198" spans="1:17" s="7" customFormat="1" ht="45" x14ac:dyDescent="0.25">
      <c r="A198" s="11" t="s">
        <v>746</v>
      </c>
      <c r="B198" s="11" t="s">
        <v>21</v>
      </c>
      <c r="C198" s="9">
        <v>42114</v>
      </c>
      <c r="D198" s="13"/>
      <c r="E198" s="3">
        <v>42144</v>
      </c>
      <c r="F198" s="17">
        <v>42144</v>
      </c>
      <c r="G198" s="2" t="str">
        <f t="shared" si="8"/>
        <v>Terminada</v>
      </c>
      <c r="H198" s="27">
        <f t="shared" si="7"/>
        <v>23</v>
      </c>
      <c r="I198" s="18" t="s">
        <v>55</v>
      </c>
      <c r="J198" s="29" t="s">
        <v>747</v>
      </c>
      <c r="K198" s="16" t="s">
        <v>41</v>
      </c>
      <c r="L198" s="17">
        <v>42116</v>
      </c>
      <c r="M198" s="16" t="s">
        <v>748</v>
      </c>
      <c r="N198" s="16" t="s">
        <v>954</v>
      </c>
      <c r="O198" s="16" t="s">
        <v>60</v>
      </c>
      <c r="P198" s="16" t="s">
        <v>59</v>
      </c>
      <c r="Q198" s="18" t="s">
        <v>58</v>
      </c>
    </row>
    <row r="199" spans="1:17" s="7" customFormat="1" ht="45" x14ac:dyDescent="0.25">
      <c r="A199" s="11" t="s">
        <v>749</v>
      </c>
      <c r="B199" s="11" t="s">
        <v>21</v>
      </c>
      <c r="C199" s="9">
        <v>42114</v>
      </c>
      <c r="D199" s="13"/>
      <c r="E199" s="3">
        <v>42144</v>
      </c>
      <c r="F199" s="17">
        <v>42144</v>
      </c>
      <c r="G199" s="2" t="str">
        <f t="shared" si="8"/>
        <v>Terminada</v>
      </c>
      <c r="H199" s="27">
        <f t="shared" si="7"/>
        <v>23</v>
      </c>
      <c r="I199" s="18" t="s">
        <v>55</v>
      </c>
      <c r="J199" s="31" t="s">
        <v>750</v>
      </c>
      <c r="K199" s="16" t="s">
        <v>41</v>
      </c>
      <c r="L199" s="17">
        <v>42116</v>
      </c>
      <c r="M199" s="16" t="s">
        <v>751</v>
      </c>
      <c r="N199" s="16" t="s">
        <v>955</v>
      </c>
      <c r="O199" s="16" t="s">
        <v>60</v>
      </c>
      <c r="P199" s="16" t="s">
        <v>59</v>
      </c>
      <c r="Q199" s="18" t="s">
        <v>58</v>
      </c>
    </row>
    <row r="200" spans="1:17" s="7" customFormat="1" ht="45" x14ac:dyDescent="0.25">
      <c r="A200" s="11" t="s">
        <v>752</v>
      </c>
      <c r="B200" s="11" t="s">
        <v>21</v>
      </c>
      <c r="C200" s="9">
        <v>42115</v>
      </c>
      <c r="D200" s="13"/>
      <c r="E200" s="3">
        <v>42145</v>
      </c>
      <c r="F200" s="17">
        <v>42137</v>
      </c>
      <c r="G200" s="2" t="str">
        <f t="shared" si="8"/>
        <v>Terminada</v>
      </c>
      <c r="H200" s="27">
        <f t="shared" si="7"/>
        <v>17</v>
      </c>
      <c r="I200" s="18" t="s">
        <v>55</v>
      </c>
      <c r="J200" s="31" t="s">
        <v>753</v>
      </c>
      <c r="K200" s="16" t="s">
        <v>41</v>
      </c>
      <c r="L200" s="17">
        <v>42116</v>
      </c>
      <c r="M200" s="16" t="s">
        <v>754</v>
      </c>
      <c r="N200" s="16" t="s">
        <v>865</v>
      </c>
      <c r="O200" s="16" t="s">
        <v>60</v>
      </c>
      <c r="P200" s="16" t="s">
        <v>59</v>
      </c>
      <c r="Q200" s="18" t="s">
        <v>1036</v>
      </c>
    </row>
    <row r="201" spans="1:17" s="7" customFormat="1" ht="165" x14ac:dyDescent="0.25">
      <c r="A201" s="11" t="s">
        <v>755</v>
      </c>
      <c r="B201" s="11" t="s">
        <v>21</v>
      </c>
      <c r="C201" s="9">
        <v>42115</v>
      </c>
      <c r="D201" s="13"/>
      <c r="E201" s="3">
        <v>42145</v>
      </c>
      <c r="F201" s="17">
        <v>42137</v>
      </c>
      <c r="G201" s="2" t="str">
        <f t="shared" si="8"/>
        <v>Terminada</v>
      </c>
      <c r="H201" s="27">
        <f t="shared" si="7"/>
        <v>17</v>
      </c>
      <c r="I201" s="18" t="s">
        <v>55</v>
      </c>
      <c r="J201" s="29" t="s">
        <v>756</v>
      </c>
      <c r="K201" s="16" t="s">
        <v>12</v>
      </c>
      <c r="L201" s="12">
        <v>42116</v>
      </c>
      <c r="M201" s="16" t="s">
        <v>757</v>
      </c>
      <c r="N201" s="16" t="s">
        <v>902</v>
      </c>
      <c r="O201" s="16" t="s">
        <v>60</v>
      </c>
      <c r="P201" s="16" t="s">
        <v>59</v>
      </c>
      <c r="Q201" s="18" t="s">
        <v>58</v>
      </c>
    </row>
    <row r="202" spans="1:17" s="7" customFormat="1" ht="105" x14ac:dyDescent="0.25">
      <c r="A202" s="11" t="s">
        <v>758</v>
      </c>
      <c r="B202" s="11" t="s">
        <v>21</v>
      </c>
      <c r="C202" s="9">
        <v>42115</v>
      </c>
      <c r="D202" s="13"/>
      <c r="E202" s="3">
        <v>42145</v>
      </c>
      <c r="F202" s="17">
        <v>42128</v>
      </c>
      <c r="G202" s="2" t="str">
        <f t="shared" si="8"/>
        <v>Terminada</v>
      </c>
      <c r="H202" s="27">
        <f t="shared" si="7"/>
        <v>10</v>
      </c>
      <c r="I202" s="18" t="s">
        <v>55</v>
      </c>
      <c r="J202" s="29" t="s">
        <v>759</v>
      </c>
      <c r="K202" s="16" t="s">
        <v>41</v>
      </c>
      <c r="L202" s="17">
        <v>42116</v>
      </c>
      <c r="M202" s="16" t="s">
        <v>760</v>
      </c>
      <c r="N202" s="16" t="s">
        <v>808</v>
      </c>
      <c r="O202" s="16" t="s">
        <v>60</v>
      </c>
      <c r="P202" s="16" t="s">
        <v>59</v>
      </c>
      <c r="Q202" s="18" t="s">
        <v>58</v>
      </c>
    </row>
    <row r="203" spans="1:17" s="7" customFormat="1" ht="45" x14ac:dyDescent="0.25">
      <c r="A203" s="11" t="s">
        <v>761</v>
      </c>
      <c r="B203" s="11" t="s">
        <v>21</v>
      </c>
      <c r="C203" s="9">
        <v>42116</v>
      </c>
      <c r="D203" s="13"/>
      <c r="E203" s="3">
        <v>42146</v>
      </c>
      <c r="F203" s="17">
        <v>42138</v>
      </c>
      <c r="G203" s="2" t="str">
        <f t="shared" si="8"/>
        <v>Terminada</v>
      </c>
      <c r="H203" s="27">
        <f t="shared" si="7"/>
        <v>17</v>
      </c>
      <c r="I203" s="18" t="s">
        <v>55</v>
      </c>
      <c r="J203" s="29" t="s">
        <v>762</v>
      </c>
      <c r="K203" s="16" t="s">
        <v>41</v>
      </c>
      <c r="L203" s="17">
        <v>42116</v>
      </c>
      <c r="M203" s="16" t="s">
        <v>763</v>
      </c>
      <c r="N203" s="16" t="s">
        <v>859</v>
      </c>
      <c r="O203" s="16" t="s">
        <v>60</v>
      </c>
      <c r="P203" s="16" t="s">
        <v>59</v>
      </c>
      <c r="Q203" s="18" t="s">
        <v>58</v>
      </c>
    </row>
    <row r="204" spans="1:17" s="7" customFormat="1" ht="120" x14ac:dyDescent="0.25">
      <c r="A204" s="11" t="s">
        <v>764</v>
      </c>
      <c r="B204" s="11" t="s">
        <v>21</v>
      </c>
      <c r="C204" s="9">
        <v>42117</v>
      </c>
      <c r="D204" s="13"/>
      <c r="E204" s="3">
        <v>42135</v>
      </c>
      <c r="F204" s="17">
        <v>42121</v>
      </c>
      <c r="G204" s="2" t="str">
        <f t="shared" si="8"/>
        <v>Terminada</v>
      </c>
      <c r="H204" s="27">
        <f t="shared" si="7"/>
        <v>3</v>
      </c>
      <c r="I204" s="18" t="s">
        <v>55</v>
      </c>
      <c r="J204" s="29" t="s">
        <v>767</v>
      </c>
      <c r="K204" s="16" t="s">
        <v>11</v>
      </c>
      <c r="L204" s="12">
        <v>42117</v>
      </c>
      <c r="M204" s="16" t="s">
        <v>789</v>
      </c>
      <c r="N204" s="18" t="s">
        <v>58</v>
      </c>
      <c r="O204" s="16" t="s">
        <v>60</v>
      </c>
      <c r="P204" s="16" t="s">
        <v>59</v>
      </c>
      <c r="Q204" s="18" t="s">
        <v>58</v>
      </c>
    </row>
    <row r="205" spans="1:17" s="7" customFormat="1" ht="45" x14ac:dyDescent="0.25">
      <c r="A205" s="11" t="s">
        <v>765</v>
      </c>
      <c r="B205" s="11" t="s">
        <v>21</v>
      </c>
      <c r="C205" s="9">
        <v>42117</v>
      </c>
      <c r="D205" s="13"/>
      <c r="E205" s="3">
        <v>42149</v>
      </c>
      <c r="F205" s="17">
        <v>42117</v>
      </c>
      <c r="G205" s="2" t="str">
        <f t="shared" si="8"/>
        <v>Terminada</v>
      </c>
      <c r="H205" s="27">
        <f t="shared" si="7"/>
        <v>1</v>
      </c>
      <c r="I205" s="18" t="s">
        <v>55</v>
      </c>
      <c r="J205" s="29" t="s">
        <v>768</v>
      </c>
      <c r="K205" s="16" t="s">
        <v>11</v>
      </c>
      <c r="L205" s="17">
        <v>42117</v>
      </c>
      <c r="M205" s="16" t="s">
        <v>776</v>
      </c>
      <c r="N205" s="18" t="s">
        <v>58</v>
      </c>
      <c r="O205" s="16" t="s">
        <v>60</v>
      </c>
      <c r="P205" s="16" t="s">
        <v>59</v>
      </c>
      <c r="Q205" s="18" t="s">
        <v>58</v>
      </c>
    </row>
    <row r="206" spans="1:17" s="7" customFormat="1" ht="45" x14ac:dyDescent="0.25">
      <c r="A206" s="11" t="s">
        <v>766</v>
      </c>
      <c r="B206" s="11" t="s">
        <v>21</v>
      </c>
      <c r="C206" s="9">
        <v>42117</v>
      </c>
      <c r="D206" s="13"/>
      <c r="E206" s="3">
        <v>42149</v>
      </c>
      <c r="F206" s="17">
        <v>42124</v>
      </c>
      <c r="G206" s="2" t="str">
        <f t="shared" si="8"/>
        <v>Terminada</v>
      </c>
      <c r="H206" s="27">
        <f t="shared" si="7"/>
        <v>6</v>
      </c>
      <c r="I206" s="18" t="s">
        <v>55</v>
      </c>
      <c r="J206" s="29" t="s">
        <v>769</v>
      </c>
      <c r="K206" s="16" t="s">
        <v>41</v>
      </c>
      <c r="L206" s="17">
        <v>42117</v>
      </c>
      <c r="M206" s="16" t="s">
        <v>770</v>
      </c>
      <c r="N206" s="16" t="s">
        <v>805</v>
      </c>
      <c r="O206" s="16" t="s">
        <v>60</v>
      </c>
      <c r="P206" s="16" t="s">
        <v>59</v>
      </c>
      <c r="Q206" s="18" t="s">
        <v>58</v>
      </c>
    </row>
    <row r="207" spans="1:17" s="7" customFormat="1" ht="45" x14ac:dyDescent="0.25">
      <c r="A207" s="11" t="s">
        <v>779</v>
      </c>
      <c r="B207" s="11" t="s">
        <v>21</v>
      </c>
      <c r="C207" s="9">
        <v>42117</v>
      </c>
      <c r="D207" s="13"/>
      <c r="E207" s="3">
        <v>42149</v>
      </c>
      <c r="F207" s="17">
        <v>42121</v>
      </c>
      <c r="G207" s="2" t="str">
        <f t="shared" si="8"/>
        <v>Terminada</v>
      </c>
      <c r="H207" s="27">
        <f t="shared" si="7"/>
        <v>3</v>
      </c>
      <c r="I207" s="18" t="s">
        <v>55</v>
      </c>
      <c r="J207" s="31" t="s">
        <v>780</v>
      </c>
      <c r="K207" s="16" t="s">
        <v>11</v>
      </c>
      <c r="L207" s="17">
        <v>42117</v>
      </c>
      <c r="M207" s="16" t="s">
        <v>788</v>
      </c>
      <c r="N207" s="18" t="s">
        <v>58</v>
      </c>
      <c r="O207" s="16" t="s">
        <v>60</v>
      </c>
      <c r="P207" s="16" t="s">
        <v>59</v>
      </c>
      <c r="Q207" s="18" t="s">
        <v>58</v>
      </c>
    </row>
    <row r="208" spans="1:17" s="7" customFormat="1" ht="150" x14ac:dyDescent="0.25">
      <c r="A208" s="11" t="s">
        <v>781</v>
      </c>
      <c r="B208" s="11" t="s">
        <v>21</v>
      </c>
      <c r="C208" s="9">
        <v>42118</v>
      </c>
      <c r="D208" s="13"/>
      <c r="E208" s="3">
        <v>42150</v>
      </c>
      <c r="F208" s="17">
        <v>42131</v>
      </c>
      <c r="G208" s="2" t="str">
        <f t="shared" si="8"/>
        <v>Terminada</v>
      </c>
      <c r="H208" s="27">
        <f t="shared" si="7"/>
        <v>10</v>
      </c>
      <c r="I208" s="18" t="s">
        <v>55</v>
      </c>
      <c r="J208" s="29" t="s">
        <v>782</v>
      </c>
      <c r="K208" s="16" t="s">
        <v>11</v>
      </c>
      <c r="L208" s="12">
        <v>42118</v>
      </c>
      <c r="M208" s="16" t="s">
        <v>862</v>
      </c>
      <c r="N208" s="18" t="s">
        <v>58</v>
      </c>
      <c r="O208" s="16" t="s">
        <v>60</v>
      </c>
      <c r="P208" s="16" t="s">
        <v>59</v>
      </c>
      <c r="Q208" s="18" t="s">
        <v>58</v>
      </c>
    </row>
    <row r="209" spans="1:17" s="7" customFormat="1" ht="45" x14ac:dyDescent="0.25">
      <c r="A209" s="11" t="s">
        <v>783</v>
      </c>
      <c r="B209" s="11" t="s">
        <v>21</v>
      </c>
      <c r="C209" s="9">
        <v>42118</v>
      </c>
      <c r="D209" s="13"/>
      <c r="E209" s="3">
        <v>42150</v>
      </c>
      <c r="F209" s="17">
        <v>42130</v>
      </c>
      <c r="G209" s="2" t="str">
        <f t="shared" si="8"/>
        <v>Terminada</v>
      </c>
      <c r="H209" s="27">
        <f t="shared" si="7"/>
        <v>9</v>
      </c>
      <c r="I209" s="18" t="s">
        <v>55</v>
      </c>
      <c r="J209" s="31" t="s">
        <v>785</v>
      </c>
      <c r="K209" s="16" t="s">
        <v>41</v>
      </c>
      <c r="L209" s="12">
        <v>42118</v>
      </c>
      <c r="M209" s="16" t="s">
        <v>786</v>
      </c>
      <c r="N209" s="16" t="s">
        <v>816</v>
      </c>
      <c r="O209" s="16" t="s">
        <v>60</v>
      </c>
      <c r="P209" s="16" t="s">
        <v>59</v>
      </c>
      <c r="Q209" s="18" t="s">
        <v>58</v>
      </c>
    </row>
    <row r="210" spans="1:17" s="7" customFormat="1" ht="45" x14ac:dyDescent="0.25">
      <c r="A210" s="11" t="s">
        <v>784</v>
      </c>
      <c r="B210" s="11" t="s">
        <v>21</v>
      </c>
      <c r="C210" s="9">
        <v>42118</v>
      </c>
      <c r="D210" s="13"/>
      <c r="E210" s="3">
        <v>42150</v>
      </c>
      <c r="F210" s="17">
        <v>42121</v>
      </c>
      <c r="G210" s="2" t="str">
        <f t="shared" si="8"/>
        <v>Terminada</v>
      </c>
      <c r="H210" s="27">
        <f t="shared" si="7"/>
        <v>2</v>
      </c>
      <c r="I210" s="18" t="s">
        <v>55</v>
      </c>
      <c r="J210" s="29" t="s">
        <v>787</v>
      </c>
      <c r="K210" s="16" t="s">
        <v>11</v>
      </c>
      <c r="L210" s="12">
        <v>42118</v>
      </c>
      <c r="M210" s="16" t="s">
        <v>799</v>
      </c>
      <c r="N210" s="18" t="s">
        <v>58</v>
      </c>
      <c r="O210" s="16" t="s">
        <v>60</v>
      </c>
      <c r="P210" s="16" t="s">
        <v>59</v>
      </c>
      <c r="Q210" s="18" t="s">
        <v>58</v>
      </c>
    </row>
    <row r="211" spans="1:17" s="7" customFormat="1" ht="45" x14ac:dyDescent="0.25">
      <c r="A211" s="11" t="s">
        <v>790</v>
      </c>
      <c r="B211" s="11" t="s">
        <v>21</v>
      </c>
      <c r="C211" s="9">
        <v>42121</v>
      </c>
      <c r="D211" s="13"/>
      <c r="E211" s="3">
        <v>42151</v>
      </c>
      <c r="F211" s="17">
        <v>42137</v>
      </c>
      <c r="G211" s="2" t="str">
        <f t="shared" si="8"/>
        <v>Terminada</v>
      </c>
      <c r="H211" s="27">
        <f t="shared" ref="H211:H274" si="9">IF(F211&lt;&gt;"",(NETWORKDAYS(C211,F211)),0)</f>
        <v>13</v>
      </c>
      <c r="I211" s="18" t="s">
        <v>55</v>
      </c>
      <c r="J211" s="29" t="s">
        <v>792</v>
      </c>
      <c r="K211" s="16" t="s">
        <v>41</v>
      </c>
      <c r="L211" s="17">
        <v>42121</v>
      </c>
      <c r="M211" s="16" t="s">
        <v>795</v>
      </c>
      <c r="N211" s="16" t="s">
        <v>866</v>
      </c>
      <c r="O211" s="16" t="s">
        <v>60</v>
      </c>
      <c r="P211" s="16" t="s">
        <v>59</v>
      </c>
      <c r="Q211" s="18" t="s">
        <v>58</v>
      </c>
    </row>
    <row r="212" spans="1:17" s="7" customFormat="1" ht="75" x14ac:dyDescent="0.25">
      <c r="A212" s="11" t="s">
        <v>791</v>
      </c>
      <c r="B212" s="11" t="s">
        <v>21</v>
      </c>
      <c r="C212" s="9">
        <v>42121</v>
      </c>
      <c r="D212" s="13"/>
      <c r="E212" s="3">
        <v>42151</v>
      </c>
      <c r="F212" s="17">
        <v>42137</v>
      </c>
      <c r="G212" s="2" t="str">
        <f t="shared" si="8"/>
        <v>Terminada</v>
      </c>
      <c r="H212" s="27">
        <f t="shared" si="9"/>
        <v>13</v>
      </c>
      <c r="I212" s="18" t="s">
        <v>55</v>
      </c>
      <c r="J212" s="29" t="s">
        <v>793</v>
      </c>
      <c r="K212" s="16" t="s">
        <v>41</v>
      </c>
      <c r="L212" s="12">
        <v>42121</v>
      </c>
      <c r="M212" s="16" t="s">
        <v>794</v>
      </c>
      <c r="N212" s="16" t="s">
        <v>870</v>
      </c>
      <c r="O212" s="16" t="s">
        <v>60</v>
      </c>
      <c r="P212" s="16" t="s">
        <v>59</v>
      </c>
      <c r="Q212" s="18" t="s">
        <v>58</v>
      </c>
    </row>
    <row r="213" spans="1:17" s="7" customFormat="1" ht="150" x14ac:dyDescent="0.25">
      <c r="A213" s="11" t="s">
        <v>796</v>
      </c>
      <c r="B213" s="11" t="s">
        <v>21</v>
      </c>
      <c r="C213" s="9">
        <v>42121</v>
      </c>
      <c r="D213" s="13"/>
      <c r="E213" s="3">
        <v>42151</v>
      </c>
      <c r="F213" s="17">
        <v>42122</v>
      </c>
      <c r="G213" s="2" t="str">
        <f t="shared" si="8"/>
        <v>Terminada</v>
      </c>
      <c r="H213" s="27">
        <f t="shared" si="9"/>
        <v>2</v>
      </c>
      <c r="I213" s="18" t="s">
        <v>55</v>
      </c>
      <c r="J213" s="31" t="s">
        <v>797</v>
      </c>
      <c r="K213" s="16" t="s">
        <v>11</v>
      </c>
      <c r="L213" s="17">
        <v>42121</v>
      </c>
      <c r="M213" s="16" t="s">
        <v>802</v>
      </c>
      <c r="N213" s="18" t="s">
        <v>58</v>
      </c>
      <c r="O213" s="16" t="s">
        <v>60</v>
      </c>
      <c r="P213" s="16" t="s">
        <v>59</v>
      </c>
      <c r="Q213" s="18" t="s">
        <v>58</v>
      </c>
    </row>
    <row r="214" spans="1:17" s="7" customFormat="1" ht="60" x14ac:dyDescent="0.25">
      <c r="A214" s="11" t="s">
        <v>819</v>
      </c>
      <c r="B214" s="11" t="s">
        <v>21</v>
      </c>
      <c r="C214" s="9">
        <v>42123</v>
      </c>
      <c r="D214" s="13"/>
      <c r="E214" s="3">
        <v>42153</v>
      </c>
      <c r="F214" s="17">
        <v>42131</v>
      </c>
      <c r="G214" s="2" t="str">
        <f t="shared" si="8"/>
        <v>Terminada</v>
      </c>
      <c r="H214" s="27">
        <f t="shared" si="9"/>
        <v>7</v>
      </c>
      <c r="I214" s="18" t="s">
        <v>55</v>
      </c>
      <c r="J214" s="29" t="s">
        <v>820</v>
      </c>
      <c r="K214" s="16" t="s">
        <v>11</v>
      </c>
      <c r="L214" s="12">
        <v>42124</v>
      </c>
      <c r="M214" s="16" t="s">
        <v>863</v>
      </c>
      <c r="N214" s="18" t="s">
        <v>58</v>
      </c>
      <c r="O214" s="16" t="s">
        <v>60</v>
      </c>
      <c r="P214" s="16" t="s">
        <v>59</v>
      </c>
      <c r="Q214" s="18" t="s">
        <v>58</v>
      </c>
    </row>
    <row r="215" spans="1:17" s="7" customFormat="1" ht="45" x14ac:dyDescent="0.25">
      <c r="A215" s="11" t="s">
        <v>821</v>
      </c>
      <c r="B215" s="11" t="s">
        <v>21</v>
      </c>
      <c r="C215" s="9">
        <v>42124</v>
      </c>
      <c r="D215" s="13"/>
      <c r="E215" s="3">
        <v>42156</v>
      </c>
      <c r="F215" s="17">
        <v>42137</v>
      </c>
      <c r="G215" s="2" t="str">
        <f t="shared" si="8"/>
        <v>Terminada</v>
      </c>
      <c r="H215" s="27">
        <f t="shared" si="9"/>
        <v>10</v>
      </c>
      <c r="I215" s="18" t="s">
        <v>55</v>
      </c>
      <c r="J215" s="29" t="s">
        <v>834</v>
      </c>
      <c r="K215" s="16" t="s">
        <v>35</v>
      </c>
      <c r="L215" s="17">
        <v>42128</v>
      </c>
      <c r="M215" s="16" t="s">
        <v>814</v>
      </c>
      <c r="N215" s="16" t="s">
        <v>864</v>
      </c>
      <c r="O215" s="16" t="s">
        <v>60</v>
      </c>
      <c r="P215" s="16" t="s">
        <v>59</v>
      </c>
      <c r="Q215" s="18" t="s">
        <v>58</v>
      </c>
    </row>
    <row r="216" spans="1:17" s="7" customFormat="1" ht="75" x14ac:dyDescent="0.25">
      <c r="A216" s="11" t="s">
        <v>822</v>
      </c>
      <c r="B216" s="11" t="s">
        <v>21</v>
      </c>
      <c r="C216" s="9">
        <v>42124</v>
      </c>
      <c r="D216" s="13"/>
      <c r="E216" s="3">
        <v>42156</v>
      </c>
      <c r="F216" s="17">
        <v>42156</v>
      </c>
      <c r="G216" s="2" t="str">
        <f t="shared" si="8"/>
        <v>Terminada</v>
      </c>
      <c r="H216" s="27">
        <f t="shared" si="9"/>
        <v>23</v>
      </c>
      <c r="I216" s="18" t="s">
        <v>55</v>
      </c>
      <c r="J216" s="31" t="s">
        <v>835</v>
      </c>
      <c r="K216" s="16" t="s">
        <v>41</v>
      </c>
      <c r="L216" s="17">
        <v>42131</v>
      </c>
      <c r="M216" s="16" t="s">
        <v>853</v>
      </c>
      <c r="N216" s="16" t="s">
        <v>1033</v>
      </c>
      <c r="O216" s="16" t="s">
        <v>60</v>
      </c>
      <c r="P216" s="16" t="s">
        <v>59</v>
      </c>
      <c r="Q216" s="18" t="s">
        <v>58</v>
      </c>
    </row>
    <row r="217" spans="1:17" s="7" customFormat="1" ht="75" x14ac:dyDescent="0.25">
      <c r="A217" s="11" t="s">
        <v>823</v>
      </c>
      <c r="B217" s="11" t="s">
        <v>21</v>
      </c>
      <c r="C217" s="9">
        <v>42124</v>
      </c>
      <c r="D217" s="13"/>
      <c r="E217" s="3">
        <v>42156</v>
      </c>
      <c r="F217" s="17">
        <v>42156</v>
      </c>
      <c r="G217" s="2" t="str">
        <f t="shared" si="8"/>
        <v>Terminada</v>
      </c>
      <c r="H217" s="27">
        <f t="shared" si="9"/>
        <v>23</v>
      </c>
      <c r="I217" s="18" t="s">
        <v>55</v>
      </c>
      <c r="J217" s="31" t="s">
        <v>836</v>
      </c>
      <c r="K217" s="16" t="s">
        <v>41</v>
      </c>
      <c r="L217" s="17">
        <v>42131</v>
      </c>
      <c r="M217" s="16" t="s">
        <v>854</v>
      </c>
      <c r="N217" s="16" t="s">
        <v>1034</v>
      </c>
      <c r="O217" s="16" t="s">
        <v>60</v>
      </c>
      <c r="P217" s="16" t="s">
        <v>59</v>
      </c>
      <c r="Q217" s="18" t="s">
        <v>58</v>
      </c>
    </row>
    <row r="218" spans="1:17" s="7" customFormat="1" ht="45" x14ac:dyDescent="0.25">
      <c r="A218" s="11" t="s">
        <v>824</v>
      </c>
      <c r="B218" s="11" t="s">
        <v>21</v>
      </c>
      <c r="C218" s="9">
        <v>42124</v>
      </c>
      <c r="D218" s="13"/>
      <c r="E218" s="3">
        <v>42156</v>
      </c>
      <c r="F218" s="17">
        <v>42137</v>
      </c>
      <c r="G218" s="2" t="str">
        <f t="shared" si="8"/>
        <v>Terminada</v>
      </c>
      <c r="H218" s="27">
        <f t="shared" si="9"/>
        <v>10</v>
      </c>
      <c r="I218" s="18" t="s">
        <v>55</v>
      </c>
      <c r="J218" s="29" t="s">
        <v>837</v>
      </c>
      <c r="K218" s="16" t="s">
        <v>11</v>
      </c>
      <c r="L218" s="12">
        <v>42135</v>
      </c>
      <c r="M218" s="16" t="s">
        <v>903</v>
      </c>
      <c r="N218" s="18" t="s">
        <v>58</v>
      </c>
      <c r="O218" s="16" t="s">
        <v>60</v>
      </c>
      <c r="P218" s="16" t="s">
        <v>59</v>
      </c>
      <c r="Q218" s="18" t="s">
        <v>58</v>
      </c>
    </row>
    <row r="219" spans="1:17" s="7" customFormat="1" ht="60" x14ac:dyDescent="0.25">
      <c r="A219" s="11" t="s">
        <v>825</v>
      </c>
      <c r="B219" s="11" t="s">
        <v>22</v>
      </c>
      <c r="C219" s="9">
        <v>42129</v>
      </c>
      <c r="D219" s="13"/>
      <c r="E219" s="3">
        <v>42157</v>
      </c>
      <c r="F219" s="17">
        <v>42157</v>
      </c>
      <c r="G219" s="2" t="str">
        <f t="shared" si="8"/>
        <v>Terminada</v>
      </c>
      <c r="H219" s="27">
        <f t="shared" si="9"/>
        <v>21</v>
      </c>
      <c r="I219" s="18" t="s">
        <v>55</v>
      </c>
      <c r="J219" s="31" t="s">
        <v>841</v>
      </c>
      <c r="K219" s="16" t="s">
        <v>41</v>
      </c>
      <c r="L219" s="17">
        <v>42131</v>
      </c>
      <c r="M219" s="16" t="s">
        <v>855</v>
      </c>
      <c r="N219" s="16" t="s">
        <v>1035</v>
      </c>
      <c r="O219" s="16" t="s">
        <v>60</v>
      </c>
      <c r="P219" s="16" t="s">
        <v>59</v>
      </c>
      <c r="Q219" s="18" t="s">
        <v>58</v>
      </c>
    </row>
    <row r="220" spans="1:17" s="7" customFormat="1" ht="45" x14ac:dyDescent="0.25">
      <c r="A220" s="11" t="s">
        <v>826</v>
      </c>
      <c r="B220" s="11" t="s">
        <v>22</v>
      </c>
      <c r="C220" s="9">
        <v>42129</v>
      </c>
      <c r="D220" s="13"/>
      <c r="E220" s="3">
        <v>42157</v>
      </c>
      <c r="F220" s="17">
        <v>42138</v>
      </c>
      <c r="G220" s="2" t="str">
        <f t="shared" si="8"/>
        <v>Terminada</v>
      </c>
      <c r="H220" s="27">
        <f t="shared" si="9"/>
        <v>8</v>
      </c>
      <c r="I220" s="18" t="s">
        <v>55</v>
      </c>
      <c r="J220" s="31" t="s">
        <v>842</v>
      </c>
      <c r="K220" s="16" t="s">
        <v>11</v>
      </c>
      <c r="L220" s="17">
        <v>42135</v>
      </c>
      <c r="M220" s="16" t="s">
        <v>916</v>
      </c>
      <c r="N220" s="18" t="s">
        <v>58</v>
      </c>
      <c r="O220" s="16" t="s">
        <v>60</v>
      </c>
      <c r="P220" s="16" t="s">
        <v>59</v>
      </c>
      <c r="Q220" s="18" t="s">
        <v>58</v>
      </c>
    </row>
    <row r="221" spans="1:17" s="7" customFormat="1" ht="45" x14ac:dyDescent="0.25">
      <c r="A221" s="11" t="s">
        <v>827</v>
      </c>
      <c r="B221" s="11" t="s">
        <v>22</v>
      </c>
      <c r="C221" s="9">
        <v>42129</v>
      </c>
      <c r="D221" s="13"/>
      <c r="E221" s="3">
        <v>42157</v>
      </c>
      <c r="F221" s="17">
        <v>42157</v>
      </c>
      <c r="G221" s="2" t="str">
        <f t="shared" si="8"/>
        <v>Terminada</v>
      </c>
      <c r="H221" s="27">
        <f t="shared" si="9"/>
        <v>21</v>
      </c>
      <c r="I221" s="18" t="s">
        <v>55</v>
      </c>
      <c r="J221" s="29" t="s">
        <v>843</v>
      </c>
      <c r="K221" s="16" t="s">
        <v>12</v>
      </c>
      <c r="L221" s="17">
        <v>42131</v>
      </c>
      <c r="M221" s="16" t="s">
        <v>856</v>
      </c>
      <c r="N221" s="16" t="s">
        <v>935</v>
      </c>
      <c r="O221" s="16" t="s">
        <v>60</v>
      </c>
      <c r="P221" s="16" t="s">
        <v>59</v>
      </c>
      <c r="Q221" s="18" t="s">
        <v>58</v>
      </c>
    </row>
    <row r="222" spans="1:17" s="7" customFormat="1" ht="45" x14ac:dyDescent="0.25">
      <c r="A222" s="11" t="s">
        <v>828</v>
      </c>
      <c r="B222" s="11" t="s">
        <v>22</v>
      </c>
      <c r="C222" s="9">
        <v>42129</v>
      </c>
      <c r="D222" s="13"/>
      <c r="E222" s="3">
        <v>42157</v>
      </c>
      <c r="F222" s="17">
        <v>42138</v>
      </c>
      <c r="G222" s="2" t="str">
        <f t="shared" si="8"/>
        <v>Terminada</v>
      </c>
      <c r="H222" s="27">
        <f t="shared" si="9"/>
        <v>8</v>
      </c>
      <c r="I222" s="18" t="s">
        <v>55</v>
      </c>
      <c r="J222" s="31" t="s">
        <v>844</v>
      </c>
      <c r="K222" s="18" t="s">
        <v>11</v>
      </c>
      <c r="L222" s="17">
        <v>42135</v>
      </c>
      <c r="M222" s="16" t="s">
        <v>917</v>
      </c>
      <c r="N222" s="18" t="s">
        <v>58</v>
      </c>
      <c r="O222" s="16" t="s">
        <v>60</v>
      </c>
      <c r="P222" s="16" t="s">
        <v>59</v>
      </c>
      <c r="Q222" s="18" t="s">
        <v>58</v>
      </c>
    </row>
    <row r="223" spans="1:17" s="7" customFormat="1" ht="45" x14ac:dyDescent="0.25">
      <c r="A223" s="11" t="s">
        <v>829</v>
      </c>
      <c r="B223" s="11" t="s">
        <v>22</v>
      </c>
      <c r="C223" s="9">
        <v>42129</v>
      </c>
      <c r="D223" s="13"/>
      <c r="E223" s="3">
        <v>42157</v>
      </c>
      <c r="F223" s="17">
        <v>42142</v>
      </c>
      <c r="G223" s="2" t="str">
        <f t="shared" si="8"/>
        <v>Terminada</v>
      </c>
      <c r="H223" s="27">
        <f t="shared" si="9"/>
        <v>10</v>
      </c>
      <c r="I223" s="18" t="s">
        <v>55</v>
      </c>
      <c r="J223" s="29" t="s">
        <v>845</v>
      </c>
      <c r="K223" s="16" t="s">
        <v>41</v>
      </c>
      <c r="L223" s="17">
        <v>42131</v>
      </c>
      <c r="M223" s="16" t="s">
        <v>857</v>
      </c>
      <c r="N223" s="16" t="s">
        <v>913</v>
      </c>
      <c r="O223" s="16" t="s">
        <v>60</v>
      </c>
      <c r="P223" s="16" t="s">
        <v>59</v>
      </c>
      <c r="Q223" s="18" t="s">
        <v>58</v>
      </c>
    </row>
    <row r="224" spans="1:17" s="7" customFormat="1" ht="45" x14ac:dyDescent="0.25">
      <c r="A224" s="11" t="s">
        <v>830</v>
      </c>
      <c r="B224" s="11" t="s">
        <v>22</v>
      </c>
      <c r="C224" s="9">
        <v>42129</v>
      </c>
      <c r="D224" s="13"/>
      <c r="E224" s="3">
        <v>42157</v>
      </c>
      <c r="F224" s="17">
        <v>42138</v>
      </c>
      <c r="G224" s="2" t="str">
        <f t="shared" si="8"/>
        <v>Terminada</v>
      </c>
      <c r="H224" s="27">
        <f t="shared" si="9"/>
        <v>8</v>
      </c>
      <c r="I224" s="18" t="s">
        <v>55</v>
      </c>
      <c r="J224" s="31" t="s">
        <v>846</v>
      </c>
      <c r="K224" s="16" t="s">
        <v>11</v>
      </c>
      <c r="L224" s="12">
        <v>42135</v>
      </c>
      <c r="M224" s="16" t="s">
        <v>915</v>
      </c>
      <c r="N224" s="18" t="s">
        <v>58</v>
      </c>
      <c r="O224" s="16" t="s">
        <v>60</v>
      </c>
      <c r="P224" s="16" t="s">
        <v>59</v>
      </c>
      <c r="Q224" s="18" t="s">
        <v>58</v>
      </c>
    </row>
    <row r="225" spans="1:17" s="7" customFormat="1" ht="45" x14ac:dyDescent="0.25">
      <c r="A225" s="11" t="s">
        <v>831</v>
      </c>
      <c r="B225" s="11" t="s">
        <v>22</v>
      </c>
      <c r="C225" s="9">
        <v>42129</v>
      </c>
      <c r="D225" s="13"/>
      <c r="E225" s="3">
        <v>42157</v>
      </c>
      <c r="F225" s="17">
        <v>42138</v>
      </c>
      <c r="G225" s="2" t="str">
        <f t="shared" si="8"/>
        <v>Terminada</v>
      </c>
      <c r="H225" s="27">
        <f t="shared" si="9"/>
        <v>8</v>
      </c>
      <c r="I225" s="18" t="s">
        <v>55</v>
      </c>
      <c r="J225" s="29" t="s">
        <v>847</v>
      </c>
      <c r="K225" s="18" t="s">
        <v>11</v>
      </c>
      <c r="L225" s="17">
        <v>42135</v>
      </c>
      <c r="M225" s="16" t="s">
        <v>918</v>
      </c>
      <c r="N225" s="18" t="s">
        <v>58</v>
      </c>
      <c r="O225" s="16" t="s">
        <v>60</v>
      </c>
      <c r="P225" s="16" t="s">
        <v>59</v>
      </c>
      <c r="Q225" s="18" t="s">
        <v>58</v>
      </c>
    </row>
    <row r="226" spans="1:17" s="7" customFormat="1" ht="45" x14ac:dyDescent="0.25">
      <c r="A226" s="11" t="s">
        <v>832</v>
      </c>
      <c r="B226" s="11" t="s">
        <v>22</v>
      </c>
      <c r="C226" s="9">
        <v>42129</v>
      </c>
      <c r="D226" s="13"/>
      <c r="E226" s="3">
        <v>42157</v>
      </c>
      <c r="F226" s="17">
        <v>42142</v>
      </c>
      <c r="G226" s="2" t="str">
        <f t="shared" si="8"/>
        <v>Terminada</v>
      </c>
      <c r="H226" s="27">
        <f t="shared" si="9"/>
        <v>10</v>
      </c>
      <c r="I226" s="18" t="s">
        <v>55</v>
      </c>
      <c r="J226" s="31" t="s">
        <v>848</v>
      </c>
      <c r="K226" s="16" t="s">
        <v>41</v>
      </c>
      <c r="L226" s="17">
        <v>42131</v>
      </c>
      <c r="M226" s="16" t="s">
        <v>858</v>
      </c>
      <c r="N226" s="16" t="s">
        <v>912</v>
      </c>
      <c r="O226" s="16" t="s">
        <v>60</v>
      </c>
      <c r="P226" s="16" t="s">
        <v>59</v>
      </c>
      <c r="Q226" s="18" t="s">
        <v>58</v>
      </c>
    </row>
    <row r="227" spans="1:17" s="7" customFormat="1" ht="45" x14ac:dyDescent="0.25">
      <c r="A227" s="11" t="s">
        <v>833</v>
      </c>
      <c r="B227" s="11" t="s">
        <v>22</v>
      </c>
      <c r="C227" s="9">
        <v>42129</v>
      </c>
      <c r="D227" s="13"/>
      <c r="E227" s="3">
        <v>42157</v>
      </c>
      <c r="F227" s="17">
        <v>42138</v>
      </c>
      <c r="G227" s="2" t="str">
        <f t="shared" si="8"/>
        <v>Terminada</v>
      </c>
      <c r="H227" s="27">
        <f t="shared" si="9"/>
        <v>8</v>
      </c>
      <c r="I227" s="18" t="s">
        <v>55</v>
      </c>
      <c r="J227" s="29" t="s">
        <v>849</v>
      </c>
      <c r="K227" s="16" t="s">
        <v>11</v>
      </c>
      <c r="L227" s="12">
        <v>42135</v>
      </c>
      <c r="M227" s="16" t="s">
        <v>919</v>
      </c>
      <c r="N227" s="18" t="s">
        <v>58</v>
      </c>
      <c r="O227" s="16" t="s">
        <v>60</v>
      </c>
      <c r="P227" s="16" t="s">
        <v>59</v>
      </c>
      <c r="Q227" s="18" t="s">
        <v>58</v>
      </c>
    </row>
    <row r="228" spans="1:17" s="7" customFormat="1" ht="45" x14ac:dyDescent="0.25">
      <c r="A228" s="11" t="s">
        <v>838</v>
      </c>
      <c r="B228" s="11" t="s">
        <v>22</v>
      </c>
      <c r="C228" s="9">
        <v>42129</v>
      </c>
      <c r="D228" s="13"/>
      <c r="E228" s="3">
        <v>42157</v>
      </c>
      <c r="F228" s="17">
        <v>42138</v>
      </c>
      <c r="G228" s="2" t="str">
        <f t="shared" si="8"/>
        <v>Terminada</v>
      </c>
      <c r="H228" s="27">
        <f t="shared" si="9"/>
        <v>8</v>
      </c>
      <c r="I228" s="18" t="s">
        <v>55</v>
      </c>
      <c r="J228" s="31" t="s">
        <v>850</v>
      </c>
      <c r="K228" s="18" t="s">
        <v>11</v>
      </c>
      <c r="L228" s="17">
        <v>42135</v>
      </c>
      <c r="M228" s="16" t="s">
        <v>914</v>
      </c>
      <c r="N228" s="18" t="s">
        <v>58</v>
      </c>
      <c r="O228" s="16" t="s">
        <v>60</v>
      </c>
      <c r="P228" s="16" t="s">
        <v>59</v>
      </c>
      <c r="Q228" s="18" t="s">
        <v>58</v>
      </c>
    </row>
    <row r="229" spans="1:17" s="7" customFormat="1" ht="105" x14ac:dyDescent="0.25">
      <c r="A229" s="11" t="s">
        <v>839</v>
      </c>
      <c r="B229" s="11" t="s">
        <v>22</v>
      </c>
      <c r="C229" s="9">
        <v>42129</v>
      </c>
      <c r="D229" s="13"/>
      <c r="E229" s="3">
        <v>42157</v>
      </c>
      <c r="F229" s="17">
        <v>42142</v>
      </c>
      <c r="G229" s="2" t="str">
        <f t="shared" si="8"/>
        <v>Terminada</v>
      </c>
      <c r="H229" s="27">
        <f t="shared" si="9"/>
        <v>10</v>
      </c>
      <c r="I229" s="18" t="s">
        <v>55</v>
      </c>
      <c r="J229" s="29" t="s">
        <v>851</v>
      </c>
      <c r="K229" s="18" t="s">
        <v>11</v>
      </c>
      <c r="L229" s="12">
        <v>42135</v>
      </c>
      <c r="M229" s="16" t="s">
        <v>938</v>
      </c>
      <c r="N229" s="16" t="s">
        <v>58</v>
      </c>
      <c r="O229" s="16" t="s">
        <v>60</v>
      </c>
      <c r="P229" s="16" t="s">
        <v>59</v>
      </c>
      <c r="Q229" s="18" t="s">
        <v>58</v>
      </c>
    </row>
    <row r="230" spans="1:17" s="7" customFormat="1" ht="75" x14ac:dyDescent="0.25">
      <c r="A230" s="11" t="s">
        <v>840</v>
      </c>
      <c r="B230" s="11" t="s">
        <v>22</v>
      </c>
      <c r="C230" s="9">
        <v>42131</v>
      </c>
      <c r="D230" s="13"/>
      <c r="E230" s="3">
        <v>42159</v>
      </c>
      <c r="F230" s="17">
        <v>42142</v>
      </c>
      <c r="G230" s="2" t="str">
        <f t="shared" si="8"/>
        <v>Terminada</v>
      </c>
      <c r="H230" s="27">
        <f t="shared" si="9"/>
        <v>8</v>
      </c>
      <c r="I230" s="18" t="s">
        <v>55</v>
      </c>
      <c r="J230" s="31" t="s">
        <v>852</v>
      </c>
      <c r="K230" s="16" t="s">
        <v>11</v>
      </c>
      <c r="L230" s="12">
        <v>42135</v>
      </c>
      <c r="M230" s="16" t="s">
        <v>939</v>
      </c>
      <c r="N230" s="18" t="s">
        <v>58</v>
      </c>
      <c r="O230" s="16" t="s">
        <v>60</v>
      </c>
      <c r="P230" s="16" t="s">
        <v>59</v>
      </c>
      <c r="Q230" s="18" t="s">
        <v>58</v>
      </c>
    </row>
    <row r="231" spans="1:17" s="7" customFormat="1" ht="45" x14ac:dyDescent="0.25">
      <c r="A231" s="11" t="s">
        <v>873</v>
      </c>
      <c r="B231" s="11" t="s">
        <v>22</v>
      </c>
      <c r="C231" s="9">
        <v>42132</v>
      </c>
      <c r="D231" s="13"/>
      <c r="E231" s="3">
        <v>42160</v>
      </c>
      <c r="F231" s="17">
        <v>42137</v>
      </c>
      <c r="G231" s="2" t="str">
        <f t="shared" si="8"/>
        <v>Terminada</v>
      </c>
      <c r="H231" s="27">
        <f t="shared" si="9"/>
        <v>4</v>
      </c>
      <c r="I231" s="18" t="s">
        <v>55</v>
      </c>
      <c r="J231" s="29" t="s">
        <v>885</v>
      </c>
      <c r="K231" s="18" t="s">
        <v>11</v>
      </c>
      <c r="L231" s="17">
        <v>42135</v>
      </c>
      <c r="M231" s="16" t="s">
        <v>904</v>
      </c>
      <c r="N231" s="18" t="s">
        <v>58</v>
      </c>
      <c r="O231" s="16" t="s">
        <v>60</v>
      </c>
      <c r="P231" s="16" t="s">
        <v>59</v>
      </c>
      <c r="Q231" s="18" t="s">
        <v>58</v>
      </c>
    </row>
    <row r="232" spans="1:17" s="7" customFormat="1" ht="45" x14ac:dyDescent="0.25">
      <c r="A232" s="11" t="s">
        <v>874</v>
      </c>
      <c r="B232" s="11" t="s">
        <v>22</v>
      </c>
      <c r="C232" s="9">
        <v>42132</v>
      </c>
      <c r="D232" s="13"/>
      <c r="E232" s="3">
        <v>42160</v>
      </c>
      <c r="F232" s="17">
        <v>42137</v>
      </c>
      <c r="G232" s="2" t="str">
        <f t="shared" si="8"/>
        <v>Terminada</v>
      </c>
      <c r="H232" s="27">
        <f t="shared" si="9"/>
        <v>4</v>
      </c>
      <c r="I232" s="18" t="s">
        <v>55</v>
      </c>
      <c r="J232" s="31" t="s">
        <v>886</v>
      </c>
      <c r="K232" s="18" t="s">
        <v>11</v>
      </c>
      <c r="L232" s="12">
        <v>42135</v>
      </c>
      <c r="M232" s="16" t="s">
        <v>905</v>
      </c>
      <c r="N232" s="16" t="s">
        <v>58</v>
      </c>
      <c r="O232" s="16" t="s">
        <v>60</v>
      </c>
      <c r="P232" s="16" t="s">
        <v>59</v>
      </c>
      <c r="Q232" s="18" t="s">
        <v>58</v>
      </c>
    </row>
    <row r="233" spans="1:17" s="7" customFormat="1" ht="45" x14ac:dyDescent="0.25">
      <c r="A233" s="11" t="s">
        <v>875</v>
      </c>
      <c r="B233" s="11" t="s">
        <v>22</v>
      </c>
      <c r="C233" s="9">
        <v>42132</v>
      </c>
      <c r="D233" s="13"/>
      <c r="E233" s="3">
        <v>42160</v>
      </c>
      <c r="F233" s="17">
        <v>42137</v>
      </c>
      <c r="G233" s="2" t="str">
        <f t="shared" si="8"/>
        <v>Terminada</v>
      </c>
      <c r="H233" s="27">
        <f t="shared" si="9"/>
        <v>4</v>
      </c>
      <c r="I233" s="18" t="s">
        <v>55</v>
      </c>
      <c r="J233" s="29" t="s">
        <v>887</v>
      </c>
      <c r="K233" s="16" t="s">
        <v>11</v>
      </c>
      <c r="L233" s="12">
        <v>42135</v>
      </c>
      <c r="M233" s="16" t="s">
        <v>906</v>
      </c>
      <c r="N233" s="18" t="s">
        <v>58</v>
      </c>
      <c r="O233" s="16" t="s">
        <v>60</v>
      </c>
      <c r="P233" s="16" t="s">
        <v>59</v>
      </c>
      <c r="Q233" s="18" t="s">
        <v>58</v>
      </c>
    </row>
    <row r="234" spans="1:17" s="7" customFormat="1" ht="45" x14ac:dyDescent="0.25">
      <c r="A234" s="11" t="s">
        <v>876</v>
      </c>
      <c r="B234" s="11" t="s">
        <v>22</v>
      </c>
      <c r="C234" s="9">
        <v>42132</v>
      </c>
      <c r="D234" s="13"/>
      <c r="E234" s="3">
        <v>42160</v>
      </c>
      <c r="F234" s="17">
        <v>42137</v>
      </c>
      <c r="G234" s="2" t="str">
        <f t="shared" si="8"/>
        <v>Terminada</v>
      </c>
      <c r="H234" s="27">
        <f t="shared" si="9"/>
        <v>4</v>
      </c>
      <c r="I234" s="18" t="s">
        <v>55</v>
      </c>
      <c r="J234" s="31" t="s">
        <v>888</v>
      </c>
      <c r="K234" s="16" t="s">
        <v>11</v>
      </c>
      <c r="L234" s="12">
        <v>42135</v>
      </c>
      <c r="M234" s="16" t="s">
        <v>907</v>
      </c>
      <c r="N234" s="18" t="s">
        <v>58</v>
      </c>
      <c r="O234" s="16" t="s">
        <v>60</v>
      </c>
      <c r="P234" s="16" t="s">
        <v>59</v>
      </c>
      <c r="Q234" s="18" t="s">
        <v>58</v>
      </c>
    </row>
    <row r="235" spans="1:17" s="7" customFormat="1" ht="45" x14ac:dyDescent="0.25">
      <c r="A235" s="11" t="s">
        <v>877</v>
      </c>
      <c r="B235" s="11" t="s">
        <v>22</v>
      </c>
      <c r="C235" s="9">
        <v>42132</v>
      </c>
      <c r="D235" s="13"/>
      <c r="E235" s="3">
        <v>42160</v>
      </c>
      <c r="F235" s="17">
        <v>42137</v>
      </c>
      <c r="G235" s="2" t="str">
        <f t="shared" si="8"/>
        <v>Terminada</v>
      </c>
      <c r="H235" s="27">
        <f t="shared" si="9"/>
        <v>4</v>
      </c>
      <c r="I235" s="18" t="s">
        <v>55</v>
      </c>
      <c r="J235" s="31" t="s">
        <v>889</v>
      </c>
      <c r="K235" s="16" t="s">
        <v>11</v>
      </c>
      <c r="L235" s="12">
        <v>42135</v>
      </c>
      <c r="M235" s="16" t="s">
        <v>908</v>
      </c>
      <c r="N235" s="18" t="s">
        <v>58</v>
      </c>
      <c r="O235" s="16" t="s">
        <v>60</v>
      </c>
      <c r="P235" s="16" t="s">
        <v>59</v>
      </c>
      <c r="Q235" s="18" t="s">
        <v>58</v>
      </c>
    </row>
    <row r="236" spans="1:17" s="7" customFormat="1" ht="45" x14ac:dyDescent="0.25">
      <c r="A236" s="11" t="s">
        <v>878</v>
      </c>
      <c r="B236" s="11" t="s">
        <v>22</v>
      </c>
      <c r="C236" s="9">
        <v>42132</v>
      </c>
      <c r="D236" s="13"/>
      <c r="E236" s="3">
        <v>42160</v>
      </c>
      <c r="F236" s="17">
        <v>42137</v>
      </c>
      <c r="G236" s="2" t="str">
        <f t="shared" si="8"/>
        <v>Terminada</v>
      </c>
      <c r="H236" s="27">
        <f t="shared" si="9"/>
        <v>4</v>
      </c>
      <c r="I236" s="18" t="s">
        <v>55</v>
      </c>
      <c r="J236" s="31" t="s">
        <v>890</v>
      </c>
      <c r="K236" s="18" t="s">
        <v>11</v>
      </c>
      <c r="L236" s="17">
        <v>42135</v>
      </c>
      <c r="M236" s="16" t="s">
        <v>909</v>
      </c>
      <c r="N236" s="18" t="s">
        <v>58</v>
      </c>
      <c r="O236" s="16" t="s">
        <v>60</v>
      </c>
      <c r="P236" s="16" t="s">
        <v>59</v>
      </c>
      <c r="Q236" s="18" t="s">
        <v>58</v>
      </c>
    </row>
    <row r="237" spans="1:17" s="7" customFormat="1" ht="45" x14ac:dyDescent="0.25">
      <c r="A237" s="11" t="s">
        <v>879</v>
      </c>
      <c r="B237" s="11" t="s">
        <v>22</v>
      </c>
      <c r="C237" s="9">
        <v>42132</v>
      </c>
      <c r="D237" s="13"/>
      <c r="E237" s="3">
        <v>42160</v>
      </c>
      <c r="F237" s="17">
        <v>42142</v>
      </c>
      <c r="G237" s="2" t="str">
        <f t="shared" si="8"/>
        <v>Terminada</v>
      </c>
      <c r="H237" s="27">
        <f t="shared" si="9"/>
        <v>7</v>
      </c>
      <c r="I237" s="18" t="s">
        <v>55</v>
      </c>
      <c r="J237" s="29" t="s">
        <v>891</v>
      </c>
      <c r="K237" s="18" t="s">
        <v>11</v>
      </c>
      <c r="L237" s="17">
        <v>42135</v>
      </c>
      <c r="M237" s="16" t="s">
        <v>940</v>
      </c>
      <c r="N237" s="18" t="s">
        <v>58</v>
      </c>
      <c r="O237" s="16" t="s">
        <v>60</v>
      </c>
      <c r="P237" s="16" t="s">
        <v>59</v>
      </c>
      <c r="Q237" s="18" t="s">
        <v>58</v>
      </c>
    </row>
    <row r="238" spans="1:17" s="7" customFormat="1" ht="45" x14ac:dyDescent="0.25">
      <c r="A238" s="11" t="s">
        <v>880</v>
      </c>
      <c r="B238" s="11" t="s">
        <v>22</v>
      </c>
      <c r="C238" s="9">
        <v>42135</v>
      </c>
      <c r="D238" s="13"/>
      <c r="E238" s="3">
        <v>42163</v>
      </c>
      <c r="F238" s="17">
        <v>42142</v>
      </c>
      <c r="G238" s="2" t="str">
        <f t="shared" si="8"/>
        <v>Terminada</v>
      </c>
      <c r="H238" s="27">
        <f t="shared" si="9"/>
        <v>6</v>
      </c>
      <c r="I238" s="18" t="s">
        <v>55</v>
      </c>
      <c r="J238" s="31" t="s">
        <v>892</v>
      </c>
      <c r="K238" s="16" t="s">
        <v>11</v>
      </c>
      <c r="L238" s="12">
        <v>42136</v>
      </c>
      <c r="M238" s="16" t="s">
        <v>941</v>
      </c>
      <c r="N238" s="16" t="s">
        <v>58</v>
      </c>
      <c r="O238" s="16" t="s">
        <v>60</v>
      </c>
      <c r="P238" s="16" t="s">
        <v>59</v>
      </c>
      <c r="Q238" s="18" t="s">
        <v>58</v>
      </c>
    </row>
    <row r="239" spans="1:17" s="7" customFormat="1" ht="285" x14ac:dyDescent="0.25">
      <c r="A239" s="11" t="s">
        <v>882</v>
      </c>
      <c r="B239" s="11" t="s">
        <v>22</v>
      </c>
      <c r="C239" s="9">
        <v>42135</v>
      </c>
      <c r="D239" s="13"/>
      <c r="E239" s="3">
        <v>42163</v>
      </c>
      <c r="F239" s="17">
        <v>42144</v>
      </c>
      <c r="G239" s="2" t="str">
        <f t="shared" si="8"/>
        <v>Terminada</v>
      </c>
      <c r="H239" s="27">
        <f t="shared" si="9"/>
        <v>8</v>
      </c>
      <c r="I239" s="18" t="s">
        <v>55</v>
      </c>
      <c r="J239" s="16" t="s">
        <v>893</v>
      </c>
      <c r="K239" s="16" t="s">
        <v>41</v>
      </c>
      <c r="L239" s="17">
        <v>42135</v>
      </c>
      <c r="M239" s="16" t="s">
        <v>899</v>
      </c>
      <c r="N239" s="16" t="s">
        <v>953</v>
      </c>
      <c r="O239" s="16" t="s">
        <v>256</v>
      </c>
      <c r="P239" s="16" t="s">
        <v>59</v>
      </c>
      <c r="Q239" s="18" t="s">
        <v>58</v>
      </c>
    </row>
    <row r="240" spans="1:17" s="7" customFormat="1" ht="60" x14ac:dyDescent="0.25">
      <c r="A240" s="11" t="s">
        <v>883</v>
      </c>
      <c r="B240" s="11" t="s">
        <v>22</v>
      </c>
      <c r="C240" s="9">
        <v>42135</v>
      </c>
      <c r="D240" s="13"/>
      <c r="E240" s="3">
        <v>42163</v>
      </c>
      <c r="F240" s="17">
        <v>42142</v>
      </c>
      <c r="G240" s="2" t="str">
        <f t="shared" si="8"/>
        <v>Terminada</v>
      </c>
      <c r="H240" s="27">
        <f t="shared" si="9"/>
        <v>6</v>
      </c>
      <c r="I240" s="18" t="s">
        <v>55</v>
      </c>
      <c r="J240" s="31" t="s">
        <v>894</v>
      </c>
      <c r="K240" s="16" t="s">
        <v>11</v>
      </c>
      <c r="L240" s="12">
        <v>42135</v>
      </c>
      <c r="M240" s="16" t="s">
        <v>942</v>
      </c>
      <c r="N240" s="16" t="s">
        <v>58</v>
      </c>
      <c r="O240" s="16" t="s">
        <v>60</v>
      </c>
      <c r="P240" s="16" t="s">
        <v>59</v>
      </c>
      <c r="Q240" s="18" t="s">
        <v>58</v>
      </c>
    </row>
    <row r="241" spans="1:17" s="7" customFormat="1" ht="150" x14ac:dyDescent="0.25">
      <c r="A241" s="11" t="s">
        <v>881</v>
      </c>
      <c r="B241" s="11" t="s">
        <v>22</v>
      </c>
      <c r="C241" s="9">
        <v>42135</v>
      </c>
      <c r="D241" s="13"/>
      <c r="E241" s="3">
        <v>42163</v>
      </c>
      <c r="F241" s="17">
        <v>42145</v>
      </c>
      <c r="G241" s="2" t="str">
        <f t="shared" si="8"/>
        <v>Terminada</v>
      </c>
      <c r="H241" s="27">
        <f t="shared" si="9"/>
        <v>9</v>
      </c>
      <c r="I241" s="18" t="s">
        <v>55</v>
      </c>
      <c r="J241" s="29" t="s">
        <v>895</v>
      </c>
      <c r="K241" s="16" t="s">
        <v>41</v>
      </c>
      <c r="L241" s="12">
        <v>42137</v>
      </c>
      <c r="M241" s="16" t="s">
        <v>910</v>
      </c>
      <c r="N241" s="16" t="s">
        <v>922</v>
      </c>
      <c r="O241" s="16" t="s">
        <v>60</v>
      </c>
      <c r="P241" s="16" t="s">
        <v>59</v>
      </c>
      <c r="Q241" s="18" t="s">
        <v>58</v>
      </c>
    </row>
    <row r="242" spans="1:17" s="7" customFormat="1" ht="45" x14ac:dyDescent="0.25">
      <c r="A242" s="11" t="s">
        <v>871</v>
      </c>
      <c r="B242" s="11" t="s">
        <v>22</v>
      </c>
      <c r="C242" s="9">
        <v>42135</v>
      </c>
      <c r="D242" s="13"/>
      <c r="E242" s="3">
        <v>42163</v>
      </c>
      <c r="F242" s="17">
        <v>42145</v>
      </c>
      <c r="G242" s="2" t="str">
        <f t="shared" si="8"/>
        <v>Terminada</v>
      </c>
      <c r="H242" s="27">
        <f t="shared" si="9"/>
        <v>9</v>
      </c>
      <c r="I242" s="18" t="s">
        <v>55</v>
      </c>
      <c r="J242" s="29" t="s">
        <v>896</v>
      </c>
      <c r="K242" s="16" t="s">
        <v>43</v>
      </c>
      <c r="L242" s="17">
        <v>42136</v>
      </c>
      <c r="M242" s="16" t="s">
        <v>900</v>
      </c>
      <c r="N242" s="16" t="s">
        <v>948</v>
      </c>
      <c r="O242" s="16" t="s">
        <v>60</v>
      </c>
      <c r="P242" s="16" t="s">
        <v>59</v>
      </c>
      <c r="Q242" s="18" t="s">
        <v>58</v>
      </c>
    </row>
    <row r="243" spans="1:17" s="7" customFormat="1" ht="60" x14ac:dyDescent="0.25">
      <c r="A243" s="11" t="s">
        <v>872</v>
      </c>
      <c r="B243" s="11" t="s">
        <v>22</v>
      </c>
      <c r="C243" s="9">
        <v>42136</v>
      </c>
      <c r="D243" s="13"/>
      <c r="E243" s="3">
        <v>42164</v>
      </c>
      <c r="F243" s="17">
        <v>42150</v>
      </c>
      <c r="G243" s="2" t="str">
        <f t="shared" si="8"/>
        <v>Terminada</v>
      </c>
      <c r="H243" s="27">
        <f t="shared" si="9"/>
        <v>11</v>
      </c>
      <c r="I243" s="18" t="s">
        <v>55</v>
      </c>
      <c r="J243" s="29" t="s">
        <v>897</v>
      </c>
      <c r="K243" s="16" t="s">
        <v>43</v>
      </c>
      <c r="L243" s="12">
        <v>42136</v>
      </c>
      <c r="M243" s="16" t="s">
        <v>901</v>
      </c>
      <c r="N243" s="16" t="s">
        <v>990</v>
      </c>
      <c r="O243" s="16" t="s">
        <v>60</v>
      </c>
      <c r="P243" s="16" t="s">
        <v>59</v>
      </c>
      <c r="Q243" s="18" t="s">
        <v>58</v>
      </c>
    </row>
    <row r="244" spans="1:17" s="7" customFormat="1" ht="75" x14ac:dyDescent="0.25">
      <c r="A244" s="11" t="s">
        <v>884</v>
      </c>
      <c r="B244" s="11" t="s">
        <v>22</v>
      </c>
      <c r="C244" s="9">
        <v>42136</v>
      </c>
      <c r="D244" s="13"/>
      <c r="E244" s="3">
        <v>42164</v>
      </c>
      <c r="F244" s="17">
        <v>42142</v>
      </c>
      <c r="G244" s="2" t="str">
        <f t="shared" si="8"/>
        <v>Terminada</v>
      </c>
      <c r="H244" s="27">
        <f t="shared" si="9"/>
        <v>5</v>
      </c>
      <c r="I244" s="18" t="s">
        <v>55</v>
      </c>
      <c r="J244" s="88" t="s">
        <v>898</v>
      </c>
      <c r="K244" s="16" t="s">
        <v>11</v>
      </c>
      <c r="L244" s="17">
        <v>42136</v>
      </c>
      <c r="M244" s="16" t="s">
        <v>943</v>
      </c>
      <c r="N244" s="18" t="s">
        <v>58</v>
      </c>
      <c r="O244" s="16" t="s">
        <v>60</v>
      </c>
      <c r="P244" s="16" t="s">
        <v>59</v>
      </c>
      <c r="Q244" s="18" t="s">
        <v>58</v>
      </c>
    </row>
    <row r="245" spans="1:17" s="7" customFormat="1" ht="45" x14ac:dyDescent="0.25">
      <c r="A245" s="11" t="s">
        <v>923</v>
      </c>
      <c r="B245" s="11" t="s">
        <v>22</v>
      </c>
      <c r="C245" s="9">
        <v>42137</v>
      </c>
      <c r="D245" s="13"/>
      <c r="E245" s="3">
        <v>42165</v>
      </c>
      <c r="F245" s="17">
        <v>42142</v>
      </c>
      <c r="G245" s="2" t="str">
        <f t="shared" si="8"/>
        <v>Terminada</v>
      </c>
      <c r="H245" s="27">
        <f t="shared" si="9"/>
        <v>4</v>
      </c>
      <c r="I245" s="18" t="s">
        <v>55</v>
      </c>
      <c r="J245" s="31" t="s">
        <v>924</v>
      </c>
      <c r="K245" s="18" t="s">
        <v>11</v>
      </c>
      <c r="L245" s="17">
        <v>42138</v>
      </c>
      <c r="M245" s="16" t="s">
        <v>944</v>
      </c>
      <c r="N245" s="18" t="s">
        <v>58</v>
      </c>
      <c r="O245" s="16" t="s">
        <v>60</v>
      </c>
      <c r="P245" s="16" t="s">
        <v>59</v>
      </c>
      <c r="Q245" s="18" t="s">
        <v>58</v>
      </c>
    </row>
    <row r="246" spans="1:17" s="7" customFormat="1" ht="45" x14ac:dyDescent="0.25">
      <c r="A246" s="11" t="s">
        <v>925</v>
      </c>
      <c r="B246" s="11" t="s">
        <v>22</v>
      </c>
      <c r="C246" s="9">
        <v>42138</v>
      </c>
      <c r="D246" s="13"/>
      <c r="E246" s="3">
        <v>42166</v>
      </c>
      <c r="F246" s="17">
        <v>42142</v>
      </c>
      <c r="G246" s="2" t="str">
        <f t="shared" si="8"/>
        <v>Terminada</v>
      </c>
      <c r="H246" s="27">
        <f t="shared" si="9"/>
        <v>3</v>
      </c>
      <c r="I246" s="18" t="s">
        <v>55</v>
      </c>
      <c r="J246" s="29" t="s">
        <v>926</v>
      </c>
      <c r="K246" s="16" t="s">
        <v>11</v>
      </c>
      <c r="L246" s="12">
        <v>42138</v>
      </c>
      <c r="M246" s="16" t="s">
        <v>945</v>
      </c>
      <c r="N246" s="18" t="s">
        <v>58</v>
      </c>
      <c r="O246" s="16" t="s">
        <v>60</v>
      </c>
      <c r="P246" s="16" t="s">
        <v>59</v>
      </c>
      <c r="Q246" s="18" t="s">
        <v>58</v>
      </c>
    </row>
    <row r="247" spans="1:17" s="7" customFormat="1" ht="45" x14ac:dyDescent="0.25">
      <c r="A247" s="11" t="s">
        <v>927</v>
      </c>
      <c r="B247" s="11" t="s">
        <v>22</v>
      </c>
      <c r="C247" s="9">
        <v>42142</v>
      </c>
      <c r="D247" s="13"/>
      <c r="E247" s="3">
        <v>42170</v>
      </c>
      <c r="F247" s="17">
        <v>42142</v>
      </c>
      <c r="G247" s="2" t="str">
        <f t="shared" si="8"/>
        <v>Terminada</v>
      </c>
      <c r="H247" s="27">
        <f t="shared" si="9"/>
        <v>1</v>
      </c>
      <c r="I247" s="18" t="s">
        <v>55</v>
      </c>
      <c r="J247" s="31" t="s">
        <v>930</v>
      </c>
      <c r="K247" s="16" t="s">
        <v>11</v>
      </c>
      <c r="L247" s="17">
        <v>42142</v>
      </c>
      <c r="M247" s="16" t="s">
        <v>946</v>
      </c>
      <c r="N247" s="18" t="s">
        <v>58</v>
      </c>
      <c r="O247" s="16" t="s">
        <v>60</v>
      </c>
      <c r="P247" s="16" t="s">
        <v>59</v>
      </c>
      <c r="Q247" s="18" t="s">
        <v>58</v>
      </c>
    </row>
    <row r="248" spans="1:17" s="7" customFormat="1" ht="45" x14ac:dyDescent="0.25">
      <c r="A248" s="11" t="s">
        <v>928</v>
      </c>
      <c r="B248" s="11" t="s">
        <v>22</v>
      </c>
      <c r="C248" s="9">
        <v>42142</v>
      </c>
      <c r="D248" s="13"/>
      <c r="E248" s="3">
        <v>42170</v>
      </c>
      <c r="F248" s="17">
        <v>42142</v>
      </c>
      <c r="G248" s="2" t="str">
        <f t="shared" si="8"/>
        <v>Terminada</v>
      </c>
      <c r="H248" s="27">
        <f t="shared" si="9"/>
        <v>1</v>
      </c>
      <c r="I248" s="18" t="s">
        <v>55</v>
      </c>
      <c r="J248" s="31" t="s">
        <v>931</v>
      </c>
      <c r="K248" s="18" t="s">
        <v>11</v>
      </c>
      <c r="L248" s="12">
        <v>42142</v>
      </c>
      <c r="M248" s="16" t="s">
        <v>947</v>
      </c>
      <c r="N248" s="16" t="s">
        <v>58</v>
      </c>
      <c r="O248" s="16" t="s">
        <v>60</v>
      </c>
      <c r="P248" s="16" t="s">
        <v>59</v>
      </c>
      <c r="Q248" s="18" t="s">
        <v>58</v>
      </c>
    </row>
    <row r="249" spans="1:17" s="7" customFormat="1" ht="45" x14ac:dyDescent="0.25">
      <c r="A249" s="11" t="s">
        <v>929</v>
      </c>
      <c r="B249" s="11" t="s">
        <v>22</v>
      </c>
      <c r="C249" s="9">
        <v>42142</v>
      </c>
      <c r="D249" s="13"/>
      <c r="E249" s="3">
        <v>42170</v>
      </c>
      <c r="F249" s="17">
        <v>42153</v>
      </c>
      <c r="G249" s="2" t="str">
        <f t="shared" si="8"/>
        <v>Terminada</v>
      </c>
      <c r="H249" s="27">
        <f t="shared" si="9"/>
        <v>10</v>
      </c>
      <c r="I249" s="18" t="s">
        <v>55</v>
      </c>
      <c r="J249" s="29" t="s">
        <v>932</v>
      </c>
      <c r="K249" s="16" t="s">
        <v>41</v>
      </c>
      <c r="L249" s="17">
        <v>42142</v>
      </c>
      <c r="M249" s="16" t="s">
        <v>936</v>
      </c>
      <c r="N249" s="16" t="s">
        <v>1022</v>
      </c>
      <c r="O249" s="16" t="s">
        <v>60</v>
      </c>
      <c r="P249" s="16" t="s">
        <v>59</v>
      </c>
      <c r="Q249" s="18" t="s">
        <v>58</v>
      </c>
    </row>
    <row r="250" spans="1:17" s="7" customFormat="1" ht="45" x14ac:dyDescent="0.25">
      <c r="A250" s="11" t="s">
        <v>933</v>
      </c>
      <c r="B250" s="11" t="s">
        <v>22</v>
      </c>
      <c r="C250" s="9">
        <v>42142</v>
      </c>
      <c r="D250" s="13"/>
      <c r="E250" s="3">
        <v>42170</v>
      </c>
      <c r="F250" s="17">
        <v>42149</v>
      </c>
      <c r="G250" s="2" t="str">
        <f t="shared" si="8"/>
        <v>Terminada</v>
      </c>
      <c r="H250" s="27">
        <f t="shared" si="9"/>
        <v>6</v>
      </c>
      <c r="I250" s="18" t="s">
        <v>55</v>
      </c>
      <c r="J250" s="31" t="s">
        <v>934</v>
      </c>
      <c r="K250" s="16" t="s">
        <v>41</v>
      </c>
      <c r="L250" s="17">
        <v>42142</v>
      </c>
      <c r="M250" s="16" t="s">
        <v>937</v>
      </c>
      <c r="N250" s="16" t="s">
        <v>989</v>
      </c>
      <c r="O250" s="16" t="s">
        <v>60</v>
      </c>
      <c r="P250" s="16" t="s">
        <v>59</v>
      </c>
      <c r="Q250" s="18" t="s">
        <v>58</v>
      </c>
    </row>
    <row r="251" spans="1:17" s="7" customFormat="1" ht="45" x14ac:dyDescent="0.25">
      <c r="A251" s="11" t="s">
        <v>949</v>
      </c>
      <c r="B251" s="11" t="s">
        <v>22</v>
      </c>
      <c r="C251" s="9">
        <v>42142</v>
      </c>
      <c r="D251" s="13"/>
      <c r="E251" s="3">
        <v>42170</v>
      </c>
      <c r="F251" s="17">
        <v>42145</v>
      </c>
      <c r="G251" s="2" t="str">
        <f t="shared" si="8"/>
        <v>Terminada</v>
      </c>
      <c r="H251" s="27">
        <f t="shared" si="9"/>
        <v>4</v>
      </c>
      <c r="I251" s="18" t="s">
        <v>55</v>
      </c>
      <c r="J251" s="29" t="s">
        <v>950</v>
      </c>
      <c r="K251" s="16" t="s">
        <v>11</v>
      </c>
      <c r="L251" s="12">
        <v>42143</v>
      </c>
      <c r="M251" s="16" t="s">
        <v>957</v>
      </c>
      <c r="N251" s="16" t="s">
        <v>58</v>
      </c>
      <c r="O251" s="16" t="s">
        <v>256</v>
      </c>
      <c r="P251" s="16" t="s">
        <v>59</v>
      </c>
      <c r="Q251" s="18" t="s">
        <v>58</v>
      </c>
    </row>
    <row r="252" spans="1:17" s="7" customFormat="1" ht="90" x14ac:dyDescent="0.25">
      <c r="A252" s="11" t="s">
        <v>951</v>
      </c>
      <c r="B252" s="11" t="s">
        <v>22</v>
      </c>
      <c r="C252" s="9">
        <v>42143</v>
      </c>
      <c r="D252" s="13"/>
      <c r="E252" s="3">
        <v>42171</v>
      </c>
      <c r="F252" s="17">
        <v>42165</v>
      </c>
      <c r="G252" s="2" t="str">
        <f t="shared" si="8"/>
        <v>Terminada</v>
      </c>
      <c r="H252" s="27">
        <f t="shared" si="9"/>
        <v>17</v>
      </c>
      <c r="I252" s="18" t="s">
        <v>55</v>
      </c>
      <c r="J252" s="31" t="s">
        <v>952</v>
      </c>
      <c r="K252" s="16" t="s">
        <v>43</v>
      </c>
      <c r="L252" s="12">
        <v>42143</v>
      </c>
      <c r="M252" s="16" t="s">
        <v>982</v>
      </c>
      <c r="N252" s="16" t="s">
        <v>1090</v>
      </c>
      <c r="O252" s="16" t="s">
        <v>60</v>
      </c>
      <c r="P252" s="16" t="s">
        <v>59</v>
      </c>
      <c r="Q252" s="18" t="s">
        <v>58</v>
      </c>
    </row>
    <row r="253" spans="1:17" s="7" customFormat="1" ht="45" x14ac:dyDescent="0.25">
      <c r="A253" s="11" t="s">
        <v>958</v>
      </c>
      <c r="B253" s="11" t="s">
        <v>22</v>
      </c>
      <c r="C253" s="9">
        <v>42143</v>
      </c>
      <c r="D253" s="13"/>
      <c r="E253" s="3">
        <v>42171</v>
      </c>
      <c r="F253" s="17">
        <v>42171</v>
      </c>
      <c r="G253" s="2" t="str">
        <f t="shared" si="8"/>
        <v>Terminada</v>
      </c>
      <c r="H253" s="27">
        <f t="shared" si="9"/>
        <v>21</v>
      </c>
      <c r="I253" s="18" t="s">
        <v>55</v>
      </c>
      <c r="J253" s="29" t="s">
        <v>965</v>
      </c>
      <c r="K253" s="16" t="s">
        <v>41</v>
      </c>
      <c r="L253" s="17">
        <v>42144</v>
      </c>
      <c r="M253" s="16" t="s">
        <v>976</v>
      </c>
      <c r="N253" s="16" t="s">
        <v>1126</v>
      </c>
      <c r="O253" s="16" t="s">
        <v>60</v>
      </c>
      <c r="P253" s="16" t="s">
        <v>59</v>
      </c>
      <c r="Q253" s="18" t="s">
        <v>1170</v>
      </c>
    </row>
    <row r="254" spans="1:17" s="7" customFormat="1" ht="45" x14ac:dyDescent="0.25">
      <c r="A254" s="11" t="s">
        <v>959</v>
      </c>
      <c r="B254" s="11" t="s">
        <v>22</v>
      </c>
      <c r="C254" s="9">
        <v>42143</v>
      </c>
      <c r="D254" s="13"/>
      <c r="E254" s="3">
        <v>42171</v>
      </c>
      <c r="F254" s="17">
        <v>42171</v>
      </c>
      <c r="G254" s="2" t="str">
        <f t="shared" si="8"/>
        <v>Terminada</v>
      </c>
      <c r="H254" s="27">
        <f t="shared" si="9"/>
        <v>21</v>
      </c>
      <c r="I254" s="18" t="s">
        <v>55</v>
      </c>
      <c r="J254" s="79" t="s">
        <v>966</v>
      </c>
      <c r="K254" s="16" t="s">
        <v>41</v>
      </c>
      <c r="L254" s="12">
        <v>42144</v>
      </c>
      <c r="M254" s="16" t="s">
        <v>977</v>
      </c>
      <c r="N254" s="16" t="s">
        <v>1125</v>
      </c>
      <c r="O254" s="16" t="s">
        <v>60</v>
      </c>
      <c r="P254" s="16" t="s">
        <v>59</v>
      </c>
      <c r="Q254" s="18" t="s">
        <v>58</v>
      </c>
    </row>
    <row r="255" spans="1:17" s="7" customFormat="1" ht="210" x14ac:dyDescent="0.25">
      <c r="A255" s="11" t="s">
        <v>960</v>
      </c>
      <c r="B255" s="11" t="s">
        <v>22</v>
      </c>
      <c r="C255" s="9">
        <v>42143</v>
      </c>
      <c r="D255" s="13"/>
      <c r="E255" s="3">
        <v>42171</v>
      </c>
      <c r="F255" s="17">
        <v>42156</v>
      </c>
      <c r="G255" s="2" t="str">
        <f t="shared" si="8"/>
        <v>Terminada</v>
      </c>
      <c r="H255" s="27">
        <f t="shared" si="9"/>
        <v>10</v>
      </c>
      <c r="I255" s="18" t="s">
        <v>55</v>
      </c>
      <c r="J255" s="29" t="s">
        <v>967</v>
      </c>
      <c r="K255" s="16" t="s">
        <v>35</v>
      </c>
      <c r="L255" s="17">
        <v>42144</v>
      </c>
      <c r="M255" s="16" t="s">
        <v>978</v>
      </c>
      <c r="N255" s="16" t="s">
        <v>1025</v>
      </c>
      <c r="O255" s="16" t="s">
        <v>60</v>
      </c>
      <c r="P255" s="16" t="s">
        <v>59</v>
      </c>
      <c r="Q255" s="18" t="s">
        <v>58</v>
      </c>
    </row>
    <row r="256" spans="1:17" s="7" customFormat="1" ht="75" x14ac:dyDescent="0.25">
      <c r="A256" s="11" t="s">
        <v>961</v>
      </c>
      <c r="B256" s="11" t="s">
        <v>22</v>
      </c>
      <c r="C256" s="9">
        <v>42143</v>
      </c>
      <c r="D256" s="13"/>
      <c r="E256" s="3">
        <v>42171</v>
      </c>
      <c r="F256" s="17">
        <v>42171</v>
      </c>
      <c r="G256" s="2" t="str">
        <f t="shared" si="8"/>
        <v>Terminada</v>
      </c>
      <c r="H256" s="27">
        <f t="shared" si="9"/>
        <v>21</v>
      </c>
      <c r="I256" s="18" t="s">
        <v>55</v>
      </c>
      <c r="J256" s="31" t="s">
        <v>968</v>
      </c>
      <c r="K256" s="16" t="s">
        <v>41</v>
      </c>
      <c r="L256" s="17">
        <v>42144</v>
      </c>
      <c r="M256" s="16" t="s">
        <v>979</v>
      </c>
      <c r="N256" s="16" t="s">
        <v>1128</v>
      </c>
      <c r="O256" s="16" t="s">
        <v>60</v>
      </c>
      <c r="P256" s="16" t="s">
        <v>59</v>
      </c>
      <c r="Q256" s="18" t="s">
        <v>58</v>
      </c>
    </row>
    <row r="257" spans="1:17" s="7" customFormat="1" ht="75" x14ac:dyDescent="0.25">
      <c r="A257" s="11" t="s">
        <v>962</v>
      </c>
      <c r="B257" s="11" t="s">
        <v>22</v>
      </c>
      <c r="C257" s="9">
        <v>42143</v>
      </c>
      <c r="D257" s="13"/>
      <c r="E257" s="3">
        <v>42171</v>
      </c>
      <c r="F257" s="17">
        <v>42171</v>
      </c>
      <c r="G257" s="2" t="str">
        <f t="shared" si="8"/>
        <v>Terminada</v>
      </c>
      <c r="H257" s="27">
        <f t="shared" si="9"/>
        <v>21</v>
      </c>
      <c r="I257" s="18" t="s">
        <v>55</v>
      </c>
      <c r="J257" s="31" t="s">
        <v>969</v>
      </c>
      <c r="K257" s="16" t="s">
        <v>41</v>
      </c>
      <c r="L257" s="12">
        <v>42144</v>
      </c>
      <c r="M257" s="16" t="s">
        <v>980</v>
      </c>
      <c r="N257" s="16" t="s">
        <v>1127</v>
      </c>
      <c r="O257" s="16" t="s">
        <v>60</v>
      </c>
      <c r="P257" s="16" t="s">
        <v>59</v>
      </c>
      <c r="Q257" s="18" t="s">
        <v>58</v>
      </c>
    </row>
    <row r="258" spans="1:17" s="7" customFormat="1" ht="45" x14ac:dyDescent="0.25">
      <c r="A258" s="11" t="s">
        <v>963</v>
      </c>
      <c r="B258" s="11" t="s">
        <v>22</v>
      </c>
      <c r="C258" s="9">
        <v>42143</v>
      </c>
      <c r="D258" s="13"/>
      <c r="E258" s="3">
        <v>42171</v>
      </c>
      <c r="F258" s="17">
        <v>42144</v>
      </c>
      <c r="G258" s="2" t="str">
        <f t="shared" si="8"/>
        <v>Terminada</v>
      </c>
      <c r="H258" s="27">
        <f t="shared" si="9"/>
        <v>2</v>
      </c>
      <c r="I258" s="18" t="s">
        <v>55</v>
      </c>
      <c r="J258" s="29" t="s">
        <v>970</v>
      </c>
      <c r="K258" s="16" t="s">
        <v>11</v>
      </c>
      <c r="L258" s="17">
        <v>42144</v>
      </c>
      <c r="M258" s="16" t="s">
        <v>984</v>
      </c>
      <c r="N258" s="18" t="s">
        <v>58</v>
      </c>
      <c r="O258" s="16" t="s">
        <v>60</v>
      </c>
      <c r="P258" s="16" t="s">
        <v>59</v>
      </c>
      <c r="Q258" s="18" t="s">
        <v>58</v>
      </c>
    </row>
    <row r="259" spans="1:17" s="7" customFormat="1" ht="45" x14ac:dyDescent="0.25">
      <c r="A259" s="11" t="s">
        <v>964</v>
      </c>
      <c r="B259" s="11" t="s">
        <v>22</v>
      </c>
      <c r="C259" s="9">
        <v>42143</v>
      </c>
      <c r="D259" s="13"/>
      <c r="E259" s="3">
        <v>42171</v>
      </c>
      <c r="F259" s="17">
        <v>42158</v>
      </c>
      <c r="G259" s="2" t="str">
        <f t="shared" ref="G259:G322" si="10">IF(F259&lt;&gt;"","Terminada","Pendiente")</f>
        <v>Terminada</v>
      </c>
      <c r="H259" s="27">
        <f t="shared" si="9"/>
        <v>12</v>
      </c>
      <c r="I259" s="18" t="s">
        <v>55</v>
      </c>
      <c r="J259" s="29" t="s">
        <v>971</v>
      </c>
      <c r="K259" s="16" t="s">
        <v>12</v>
      </c>
      <c r="L259" s="12">
        <v>42145</v>
      </c>
      <c r="M259" s="16" t="s">
        <v>983</v>
      </c>
      <c r="N259" s="16" t="s">
        <v>1044</v>
      </c>
      <c r="O259" s="16" t="s">
        <v>60</v>
      </c>
      <c r="P259" s="16" t="s">
        <v>59</v>
      </c>
      <c r="Q259" s="18" t="s">
        <v>58</v>
      </c>
    </row>
    <row r="260" spans="1:17" s="7" customFormat="1" ht="75" x14ac:dyDescent="0.25">
      <c r="A260" s="11" t="s">
        <v>972</v>
      </c>
      <c r="B260" s="11" t="s">
        <v>22</v>
      </c>
      <c r="C260" s="9">
        <v>42144</v>
      </c>
      <c r="D260" s="13"/>
      <c r="E260" s="3">
        <v>42172</v>
      </c>
      <c r="F260" s="17">
        <v>42167</v>
      </c>
      <c r="G260" s="2" t="str">
        <f t="shared" si="10"/>
        <v>Terminada</v>
      </c>
      <c r="H260" s="27">
        <f t="shared" si="9"/>
        <v>18</v>
      </c>
      <c r="I260" s="18" t="s">
        <v>55</v>
      </c>
      <c r="J260" s="31" t="s">
        <v>974</v>
      </c>
      <c r="K260" s="21" t="s">
        <v>43</v>
      </c>
      <c r="L260" s="15">
        <v>42144</v>
      </c>
      <c r="M260" s="21" t="s">
        <v>981</v>
      </c>
      <c r="N260" s="16" t="s">
        <v>1101</v>
      </c>
      <c r="O260" s="16" t="s">
        <v>60</v>
      </c>
      <c r="P260" s="16" t="s">
        <v>59</v>
      </c>
      <c r="Q260" s="18" t="s">
        <v>58</v>
      </c>
    </row>
    <row r="261" spans="1:17" s="7" customFormat="1" ht="110.25" x14ac:dyDescent="0.25">
      <c r="A261" s="11" t="s">
        <v>973</v>
      </c>
      <c r="B261" s="11" t="s">
        <v>22</v>
      </c>
      <c r="C261" s="9">
        <v>42144</v>
      </c>
      <c r="D261" s="13"/>
      <c r="E261" s="3">
        <v>42172</v>
      </c>
      <c r="F261" s="17">
        <v>42171</v>
      </c>
      <c r="G261" s="2" t="str">
        <f t="shared" si="10"/>
        <v>Terminada</v>
      </c>
      <c r="H261" s="27">
        <f t="shared" si="9"/>
        <v>20</v>
      </c>
      <c r="I261" s="18" t="s">
        <v>55</v>
      </c>
      <c r="J261" s="89" t="s">
        <v>975</v>
      </c>
      <c r="K261" s="16" t="s">
        <v>43</v>
      </c>
      <c r="L261" s="17">
        <v>42144</v>
      </c>
      <c r="M261" s="16" t="s">
        <v>1114</v>
      </c>
      <c r="N261" s="16" t="s">
        <v>1102</v>
      </c>
      <c r="O261" s="16" t="s">
        <v>60</v>
      </c>
      <c r="P261" s="16" t="s">
        <v>59</v>
      </c>
      <c r="Q261" s="18" t="s">
        <v>58</v>
      </c>
    </row>
    <row r="262" spans="1:17" s="7" customFormat="1" ht="105" x14ac:dyDescent="0.25">
      <c r="A262" s="11" t="s">
        <v>985</v>
      </c>
      <c r="B262" s="11" t="s">
        <v>22</v>
      </c>
      <c r="C262" s="9">
        <v>42145</v>
      </c>
      <c r="D262" s="13"/>
      <c r="E262" s="3">
        <v>42173</v>
      </c>
      <c r="F262" s="17">
        <v>42202</v>
      </c>
      <c r="G262" s="2" t="str">
        <f t="shared" si="10"/>
        <v>Terminada</v>
      </c>
      <c r="H262" s="27">
        <f t="shared" si="9"/>
        <v>42</v>
      </c>
      <c r="I262" s="18" t="s">
        <v>55</v>
      </c>
      <c r="J262" s="29" t="s">
        <v>987</v>
      </c>
      <c r="K262" s="16" t="s">
        <v>41</v>
      </c>
      <c r="L262" s="17">
        <v>42146</v>
      </c>
      <c r="M262" s="16" t="s">
        <v>1139</v>
      </c>
      <c r="N262" s="18" t="s">
        <v>1347</v>
      </c>
      <c r="O262" s="16" t="s">
        <v>60</v>
      </c>
      <c r="P262" s="16" t="s">
        <v>59</v>
      </c>
      <c r="Q262" s="18" t="s">
        <v>58</v>
      </c>
    </row>
    <row r="263" spans="1:17" s="7" customFormat="1" ht="45" x14ac:dyDescent="0.25">
      <c r="A263" s="11" t="s">
        <v>986</v>
      </c>
      <c r="B263" s="11" t="s">
        <v>22</v>
      </c>
      <c r="C263" s="9">
        <v>42145</v>
      </c>
      <c r="D263" s="13"/>
      <c r="E263" s="3">
        <v>42173</v>
      </c>
      <c r="F263" s="17">
        <v>42149</v>
      </c>
      <c r="G263" s="2" t="str">
        <f t="shared" si="10"/>
        <v>Terminada</v>
      </c>
      <c r="H263" s="27">
        <f t="shared" si="9"/>
        <v>3</v>
      </c>
      <c r="I263" s="18" t="s">
        <v>55</v>
      </c>
      <c r="J263" s="31" t="s">
        <v>988</v>
      </c>
      <c r="K263" s="21" t="s">
        <v>11</v>
      </c>
      <c r="L263" s="15">
        <v>42146</v>
      </c>
      <c r="M263" s="16" t="s">
        <v>991</v>
      </c>
      <c r="N263" s="16" t="s">
        <v>58</v>
      </c>
      <c r="O263" s="16" t="s">
        <v>60</v>
      </c>
      <c r="P263" s="16" t="s">
        <v>59</v>
      </c>
      <c r="Q263" s="18" t="s">
        <v>58</v>
      </c>
    </row>
    <row r="264" spans="1:17" s="7" customFormat="1" ht="45" x14ac:dyDescent="0.25">
      <c r="A264" s="11" t="s">
        <v>992</v>
      </c>
      <c r="B264" s="11" t="s">
        <v>22</v>
      </c>
      <c r="C264" s="9">
        <v>42146</v>
      </c>
      <c r="D264" s="13"/>
      <c r="E264" s="3">
        <v>42174</v>
      </c>
      <c r="F264" s="17">
        <v>42149</v>
      </c>
      <c r="G264" s="2" t="str">
        <f t="shared" si="10"/>
        <v>Terminada</v>
      </c>
      <c r="H264" s="27">
        <f t="shared" si="9"/>
        <v>2</v>
      </c>
      <c r="I264" s="18" t="s">
        <v>55</v>
      </c>
      <c r="J264" s="20" t="s">
        <v>993</v>
      </c>
      <c r="K264" s="18" t="s">
        <v>11</v>
      </c>
      <c r="L264" s="17">
        <v>42146</v>
      </c>
      <c r="M264" s="16" t="s">
        <v>994</v>
      </c>
      <c r="N264" s="18" t="s">
        <v>58</v>
      </c>
      <c r="O264" s="16" t="s">
        <v>60</v>
      </c>
      <c r="P264" s="16" t="s">
        <v>59</v>
      </c>
      <c r="Q264" s="18" t="s">
        <v>58</v>
      </c>
    </row>
    <row r="265" spans="1:17" s="7" customFormat="1" ht="45" x14ac:dyDescent="0.25">
      <c r="A265" s="11" t="s">
        <v>995</v>
      </c>
      <c r="B265" s="11" t="s">
        <v>22</v>
      </c>
      <c r="C265" s="9">
        <v>42146</v>
      </c>
      <c r="D265" s="13"/>
      <c r="E265" s="3">
        <v>42174</v>
      </c>
      <c r="F265" s="17">
        <v>42150</v>
      </c>
      <c r="G265" s="2" t="str">
        <f t="shared" si="10"/>
        <v>Terminada</v>
      </c>
      <c r="H265" s="27">
        <f t="shared" si="9"/>
        <v>3</v>
      </c>
      <c r="I265" s="18" t="s">
        <v>55</v>
      </c>
      <c r="J265" s="29" t="s">
        <v>996</v>
      </c>
      <c r="K265" s="16" t="s">
        <v>11</v>
      </c>
      <c r="L265" s="12">
        <v>42146</v>
      </c>
      <c r="M265" s="16" t="s">
        <v>1010</v>
      </c>
      <c r="N265" s="16" t="s">
        <v>58</v>
      </c>
      <c r="O265" s="16" t="s">
        <v>60</v>
      </c>
      <c r="P265" s="16" t="s">
        <v>59</v>
      </c>
      <c r="Q265" s="18" t="s">
        <v>58</v>
      </c>
    </row>
    <row r="266" spans="1:17" s="7" customFormat="1" ht="45" x14ac:dyDescent="0.25">
      <c r="A266" s="11" t="s">
        <v>997</v>
      </c>
      <c r="B266" s="11" t="s">
        <v>22</v>
      </c>
      <c r="C266" s="9">
        <v>42149</v>
      </c>
      <c r="D266" s="13"/>
      <c r="E266" s="3">
        <v>42177</v>
      </c>
      <c r="F266" s="17">
        <v>42156</v>
      </c>
      <c r="G266" s="2" t="str">
        <f t="shared" si="10"/>
        <v>Terminada</v>
      </c>
      <c r="H266" s="27">
        <f t="shared" si="9"/>
        <v>6</v>
      </c>
      <c r="I266" s="18" t="s">
        <v>55</v>
      </c>
      <c r="J266" s="31" t="s">
        <v>998</v>
      </c>
      <c r="K266" s="16" t="s">
        <v>41</v>
      </c>
      <c r="L266" s="12">
        <v>42150</v>
      </c>
      <c r="M266" s="16" t="s">
        <v>1038</v>
      </c>
      <c r="N266" s="16" t="s">
        <v>58</v>
      </c>
      <c r="O266" s="16" t="s">
        <v>60</v>
      </c>
      <c r="P266" s="16" t="s">
        <v>59</v>
      </c>
      <c r="Q266" s="18" t="s">
        <v>58</v>
      </c>
    </row>
    <row r="267" spans="1:17" s="7" customFormat="1" ht="105" x14ac:dyDescent="0.25">
      <c r="A267" s="11" t="s">
        <v>999</v>
      </c>
      <c r="B267" s="11" t="s">
        <v>22</v>
      </c>
      <c r="C267" s="9">
        <v>42149</v>
      </c>
      <c r="D267" s="13"/>
      <c r="E267" s="3">
        <v>42177</v>
      </c>
      <c r="F267" s="17">
        <v>42177</v>
      </c>
      <c r="G267" s="2" t="str">
        <f t="shared" si="10"/>
        <v>Terminada</v>
      </c>
      <c r="H267" s="27">
        <f t="shared" si="9"/>
        <v>21</v>
      </c>
      <c r="I267" s="18" t="s">
        <v>55</v>
      </c>
      <c r="J267" s="29" t="s">
        <v>1000</v>
      </c>
      <c r="K267" s="16" t="s">
        <v>41</v>
      </c>
      <c r="L267" s="17">
        <v>42150</v>
      </c>
      <c r="M267" s="16" t="s">
        <v>1071</v>
      </c>
      <c r="N267" s="16" t="s">
        <v>1174</v>
      </c>
      <c r="O267" s="16" t="s">
        <v>60</v>
      </c>
      <c r="P267" s="16" t="s">
        <v>59</v>
      </c>
      <c r="Q267" s="18" t="s">
        <v>58</v>
      </c>
    </row>
    <row r="268" spans="1:17" s="7" customFormat="1" ht="105" x14ac:dyDescent="0.25">
      <c r="A268" s="11" t="s">
        <v>1001</v>
      </c>
      <c r="B268" s="11" t="s">
        <v>22</v>
      </c>
      <c r="C268" s="9">
        <v>42149</v>
      </c>
      <c r="D268" s="13"/>
      <c r="E268" s="3">
        <v>42177</v>
      </c>
      <c r="F268" s="17">
        <v>42177</v>
      </c>
      <c r="G268" s="2" t="str">
        <f t="shared" si="10"/>
        <v>Terminada</v>
      </c>
      <c r="H268" s="27">
        <f t="shared" si="9"/>
        <v>21</v>
      </c>
      <c r="I268" s="18" t="s">
        <v>55</v>
      </c>
      <c r="J268" s="31" t="s">
        <v>1002</v>
      </c>
      <c r="K268" s="16" t="s">
        <v>41</v>
      </c>
      <c r="L268" s="12">
        <v>42150</v>
      </c>
      <c r="M268" s="16" t="s">
        <v>1072</v>
      </c>
      <c r="N268" s="16" t="s">
        <v>1175</v>
      </c>
      <c r="O268" s="16" t="s">
        <v>60</v>
      </c>
      <c r="P268" s="16" t="s">
        <v>59</v>
      </c>
      <c r="Q268" s="18" t="s">
        <v>58</v>
      </c>
    </row>
    <row r="269" spans="1:17" s="7" customFormat="1" ht="105" x14ac:dyDescent="0.25">
      <c r="A269" s="11" t="s">
        <v>1003</v>
      </c>
      <c r="B269" s="11" t="s">
        <v>22</v>
      </c>
      <c r="C269" s="9">
        <v>42149</v>
      </c>
      <c r="D269" s="13"/>
      <c r="E269" s="3">
        <v>42177</v>
      </c>
      <c r="F269" s="17">
        <v>42177</v>
      </c>
      <c r="G269" s="2" t="str">
        <f t="shared" si="10"/>
        <v>Terminada</v>
      </c>
      <c r="H269" s="27">
        <f t="shared" si="9"/>
        <v>21</v>
      </c>
      <c r="I269" s="18" t="s">
        <v>55</v>
      </c>
      <c r="J269" s="29" t="s">
        <v>1004</v>
      </c>
      <c r="K269" s="16" t="s">
        <v>41</v>
      </c>
      <c r="L269" s="12">
        <v>42150</v>
      </c>
      <c r="M269" s="16" t="s">
        <v>1073</v>
      </c>
      <c r="N269" s="16" t="s">
        <v>1176</v>
      </c>
      <c r="O269" s="16" t="s">
        <v>60</v>
      </c>
      <c r="P269" s="16" t="s">
        <v>59</v>
      </c>
      <c r="Q269" s="18" t="s">
        <v>58</v>
      </c>
    </row>
    <row r="270" spans="1:17" s="7" customFormat="1" ht="60" x14ac:dyDescent="0.25">
      <c r="A270" s="11" t="s">
        <v>1005</v>
      </c>
      <c r="B270" s="11" t="s">
        <v>22</v>
      </c>
      <c r="C270" s="9">
        <v>42149</v>
      </c>
      <c r="D270" s="13"/>
      <c r="E270" s="3">
        <v>42177</v>
      </c>
      <c r="F270" s="17">
        <v>42177</v>
      </c>
      <c r="G270" s="2" t="str">
        <f t="shared" si="10"/>
        <v>Terminada</v>
      </c>
      <c r="H270" s="27">
        <f t="shared" si="9"/>
        <v>21</v>
      </c>
      <c r="I270" s="18" t="s">
        <v>55</v>
      </c>
      <c r="J270" s="29" t="s">
        <v>1006</v>
      </c>
      <c r="K270" s="16" t="s">
        <v>41</v>
      </c>
      <c r="L270" s="12">
        <v>42150</v>
      </c>
      <c r="M270" s="16" t="s">
        <v>1074</v>
      </c>
      <c r="N270" s="16" t="s">
        <v>1177</v>
      </c>
      <c r="O270" s="16" t="s">
        <v>60</v>
      </c>
      <c r="P270" s="16" t="s">
        <v>59</v>
      </c>
      <c r="Q270" s="18" t="s">
        <v>58</v>
      </c>
    </row>
    <row r="271" spans="1:17" s="7" customFormat="1" ht="45" x14ac:dyDescent="0.25">
      <c r="A271" s="11" t="s">
        <v>1007</v>
      </c>
      <c r="B271" s="11" t="s">
        <v>22</v>
      </c>
      <c r="C271" s="9">
        <v>42149</v>
      </c>
      <c r="D271" s="13"/>
      <c r="E271" s="3">
        <v>42177</v>
      </c>
      <c r="F271" s="17">
        <v>42150</v>
      </c>
      <c r="G271" s="2" t="str">
        <f t="shared" si="10"/>
        <v>Terminada</v>
      </c>
      <c r="H271" s="27">
        <f t="shared" si="9"/>
        <v>2</v>
      </c>
      <c r="I271" s="18" t="s">
        <v>55</v>
      </c>
      <c r="J271" s="31" t="s">
        <v>1008</v>
      </c>
      <c r="K271" s="18" t="s">
        <v>11</v>
      </c>
      <c r="L271" s="12">
        <v>42150</v>
      </c>
      <c r="M271" s="16" t="s">
        <v>1009</v>
      </c>
      <c r="N271" s="16" t="s">
        <v>58</v>
      </c>
      <c r="O271" s="16" t="s">
        <v>60</v>
      </c>
      <c r="P271" s="16" t="s">
        <v>59</v>
      </c>
      <c r="Q271" s="18" t="s">
        <v>58</v>
      </c>
    </row>
    <row r="272" spans="1:17" ht="45" x14ac:dyDescent="0.25">
      <c r="A272" s="11" t="s">
        <v>1011</v>
      </c>
      <c r="B272" s="11" t="s">
        <v>22</v>
      </c>
      <c r="C272" s="12">
        <v>42150</v>
      </c>
      <c r="D272" s="13"/>
      <c r="E272" s="3">
        <v>42178</v>
      </c>
      <c r="F272" s="17">
        <v>42151</v>
      </c>
      <c r="G272" s="2" t="str">
        <f t="shared" si="10"/>
        <v>Terminada</v>
      </c>
      <c r="H272" s="27">
        <f t="shared" si="9"/>
        <v>2</v>
      </c>
      <c r="I272" s="16" t="s">
        <v>55</v>
      </c>
      <c r="J272" s="29" t="s">
        <v>1012</v>
      </c>
      <c r="K272" s="16" t="s">
        <v>11</v>
      </c>
      <c r="L272" s="12">
        <v>42151</v>
      </c>
      <c r="M272" s="16" t="s">
        <v>1016</v>
      </c>
      <c r="N272" s="16" t="s">
        <v>58</v>
      </c>
      <c r="O272" s="16" t="s">
        <v>60</v>
      </c>
      <c r="P272" s="16" t="s">
        <v>59</v>
      </c>
      <c r="Q272" s="18" t="s">
        <v>58</v>
      </c>
    </row>
    <row r="273" spans="1:17" ht="60" x14ac:dyDescent="0.25">
      <c r="A273" s="11" t="s">
        <v>1013</v>
      </c>
      <c r="B273" s="11" t="s">
        <v>22</v>
      </c>
      <c r="C273" s="12">
        <v>42151</v>
      </c>
      <c r="D273" s="13"/>
      <c r="E273" s="3">
        <v>42179</v>
      </c>
      <c r="F273" s="17">
        <v>42151</v>
      </c>
      <c r="G273" s="2" t="str">
        <f t="shared" si="10"/>
        <v>Terminada</v>
      </c>
      <c r="H273" s="27">
        <f t="shared" si="9"/>
        <v>1</v>
      </c>
      <c r="I273" s="18" t="s">
        <v>55</v>
      </c>
      <c r="J273" s="31" t="s">
        <v>1014</v>
      </c>
      <c r="K273" s="16" t="s">
        <v>11</v>
      </c>
      <c r="L273" s="17">
        <v>42151</v>
      </c>
      <c r="M273" s="16" t="s">
        <v>1017</v>
      </c>
      <c r="N273" s="18" t="s">
        <v>58</v>
      </c>
      <c r="O273" s="16" t="s">
        <v>60</v>
      </c>
      <c r="P273" s="16" t="s">
        <v>59</v>
      </c>
      <c r="Q273" s="18" t="s">
        <v>58</v>
      </c>
    </row>
    <row r="274" spans="1:17" ht="45" x14ac:dyDescent="0.25">
      <c r="A274" s="11" t="s">
        <v>1018</v>
      </c>
      <c r="B274" s="11" t="s">
        <v>22</v>
      </c>
      <c r="C274" s="12">
        <v>42151</v>
      </c>
      <c r="D274" s="13"/>
      <c r="E274" s="3">
        <v>42165</v>
      </c>
      <c r="F274" s="17">
        <v>42153</v>
      </c>
      <c r="G274" s="2" t="str">
        <f t="shared" si="10"/>
        <v>Terminada</v>
      </c>
      <c r="H274" s="27">
        <f t="shared" si="9"/>
        <v>3</v>
      </c>
      <c r="I274" s="18" t="s">
        <v>55</v>
      </c>
      <c r="J274" s="29" t="s">
        <v>1019</v>
      </c>
      <c r="K274" s="16" t="s">
        <v>11</v>
      </c>
      <c r="L274" s="12">
        <v>42152</v>
      </c>
      <c r="M274" s="16" t="s">
        <v>1024</v>
      </c>
      <c r="N274" s="16" t="s">
        <v>58</v>
      </c>
      <c r="O274" s="16" t="s">
        <v>60</v>
      </c>
      <c r="P274" s="16" t="s">
        <v>59</v>
      </c>
      <c r="Q274" s="18" t="s">
        <v>58</v>
      </c>
    </row>
    <row r="275" spans="1:17" ht="45" x14ac:dyDescent="0.25">
      <c r="A275" s="11" t="s">
        <v>1020</v>
      </c>
      <c r="B275" s="11" t="s">
        <v>22</v>
      </c>
      <c r="C275" s="12">
        <v>42151</v>
      </c>
      <c r="D275" s="13"/>
      <c r="E275" s="3">
        <v>42179</v>
      </c>
      <c r="F275" s="17">
        <v>42153</v>
      </c>
      <c r="G275" s="2" t="str">
        <f t="shared" si="10"/>
        <v>Terminada</v>
      </c>
      <c r="H275" s="27">
        <f t="shared" ref="H275:H338" si="11">IF(F275&lt;&gt;"",(NETWORKDAYS(C275,F275)),0)</f>
        <v>3</v>
      </c>
      <c r="I275" s="16" t="s">
        <v>55</v>
      </c>
      <c r="J275" s="31" t="s">
        <v>1021</v>
      </c>
      <c r="K275" s="16" t="s">
        <v>11</v>
      </c>
      <c r="L275" s="17">
        <v>42151</v>
      </c>
      <c r="M275" s="16" t="s">
        <v>1023</v>
      </c>
      <c r="N275" s="16" t="s">
        <v>58</v>
      </c>
      <c r="O275" s="16" t="s">
        <v>60</v>
      </c>
      <c r="P275" s="16" t="s">
        <v>59</v>
      </c>
      <c r="Q275" s="18" t="s">
        <v>58</v>
      </c>
    </row>
    <row r="276" spans="1:17" ht="75" x14ac:dyDescent="0.25">
      <c r="A276" s="11" t="s">
        <v>1026</v>
      </c>
      <c r="B276" s="11" t="s">
        <v>22</v>
      </c>
      <c r="C276" s="12">
        <v>42152</v>
      </c>
      <c r="D276" s="13"/>
      <c r="E276" s="3">
        <v>42180</v>
      </c>
      <c r="F276" s="17">
        <v>42156</v>
      </c>
      <c r="G276" s="2" t="str">
        <f t="shared" si="10"/>
        <v>Terminada</v>
      </c>
      <c r="H276" s="27">
        <f t="shared" si="11"/>
        <v>3</v>
      </c>
      <c r="I276" s="18" t="s">
        <v>55</v>
      </c>
      <c r="J276" s="29" t="s">
        <v>1027</v>
      </c>
      <c r="K276" s="16" t="s">
        <v>11</v>
      </c>
      <c r="L276" s="12">
        <v>42153</v>
      </c>
      <c r="M276" s="16" t="s">
        <v>1028</v>
      </c>
      <c r="N276" s="16" t="s">
        <v>58</v>
      </c>
      <c r="O276" s="16" t="s">
        <v>60</v>
      </c>
      <c r="P276" s="16" t="s">
        <v>59</v>
      </c>
      <c r="Q276" s="16" t="s">
        <v>58</v>
      </c>
    </row>
    <row r="277" spans="1:17" ht="45" x14ac:dyDescent="0.25">
      <c r="A277" s="11" t="s">
        <v>1029</v>
      </c>
      <c r="B277" s="11" t="s">
        <v>23</v>
      </c>
      <c r="C277" s="12">
        <v>42156</v>
      </c>
      <c r="D277" s="13"/>
      <c r="E277" s="3">
        <v>42184</v>
      </c>
      <c r="F277" s="17">
        <v>42156</v>
      </c>
      <c r="G277" s="2" t="str">
        <f t="shared" si="10"/>
        <v>Terminada</v>
      </c>
      <c r="H277" s="27">
        <f t="shared" si="11"/>
        <v>1</v>
      </c>
      <c r="I277" s="16" t="s">
        <v>55</v>
      </c>
      <c r="J277" s="31" t="s">
        <v>1030</v>
      </c>
      <c r="K277" s="16" t="s">
        <v>11</v>
      </c>
      <c r="L277" s="12">
        <v>42156</v>
      </c>
      <c r="M277" s="16" t="s">
        <v>1037</v>
      </c>
      <c r="N277" s="16" t="s">
        <v>58</v>
      </c>
      <c r="O277" s="16" t="s">
        <v>60</v>
      </c>
      <c r="P277" s="16" t="s">
        <v>59</v>
      </c>
      <c r="Q277" s="16" t="s">
        <v>58</v>
      </c>
    </row>
    <row r="278" spans="1:17" ht="90" x14ac:dyDescent="0.25">
      <c r="A278" s="11" t="s">
        <v>1031</v>
      </c>
      <c r="B278" s="11" t="s">
        <v>23</v>
      </c>
      <c r="C278" s="12">
        <v>42156</v>
      </c>
      <c r="D278" s="13"/>
      <c r="E278" s="3">
        <v>42184</v>
      </c>
      <c r="F278" s="17">
        <v>42184</v>
      </c>
      <c r="G278" s="2" t="str">
        <f t="shared" si="10"/>
        <v>Terminada</v>
      </c>
      <c r="H278" s="27">
        <f t="shared" si="11"/>
        <v>21</v>
      </c>
      <c r="I278" s="18" t="s">
        <v>55</v>
      </c>
      <c r="J278" s="29" t="s">
        <v>1032</v>
      </c>
      <c r="K278" s="16" t="s">
        <v>41</v>
      </c>
      <c r="L278" s="12">
        <v>42156</v>
      </c>
      <c r="M278" s="16" t="s">
        <v>1230</v>
      </c>
      <c r="N278" s="16" t="s">
        <v>1540</v>
      </c>
      <c r="O278" s="16" t="s">
        <v>1140</v>
      </c>
      <c r="P278" s="16" t="s">
        <v>59</v>
      </c>
      <c r="Q278" s="16" t="s">
        <v>58</v>
      </c>
    </row>
    <row r="279" spans="1:17" ht="30" x14ac:dyDescent="0.25">
      <c r="A279" s="11" t="s">
        <v>1039</v>
      </c>
      <c r="B279" s="11" t="s">
        <v>23</v>
      </c>
      <c r="C279" s="12">
        <v>42156</v>
      </c>
      <c r="D279" s="13"/>
      <c r="E279" s="3">
        <v>42184</v>
      </c>
      <c r="F279" s="17">
        <v>42184</v>
      </c>
      <c r="G279" s="2" t="str">
        <f t="shared" si="10"/>
        <v>Terminada</v>
      </c>
      <c r="H279" s="27">
        <f t="shared" si="11"/>
        <v>21</v>
      </c>
      <c r="I279" s="18" t="s">
        <v>55</v>
      </c>
      <c r="J279" s="31" t="s">
        <v>1040</v>
      </c>
      <c r="K279" s="16" t="s">
        <v>41</v>
      </c>
      <c r="L279" s="12">
        <v>42156</v>
      </c>
      <c r="M279" s="16" t="s">
        <v>1041</v>
      </c>
      <c r="N279" s="16" t="s">
        <v>1539</v>
      </c>
      <c r="O279" s="16" t="s">
        <v>1140</v>
      </c>
      <c r="P279" s="18" t="s">
        <v>59</v>
      </c>
      <c r="Q279" s="18" t="s">
        <v>58</v>
      </c>
    </row>
    <row r="280" spans="1:17" ht="45" x14ac:dyDescent="0.25">
      <c r="A280" s="30" t="s">
        <v>1042</v>
      </c>
      <c r="B280" s="11" t="s">
        <v>23</v>
      </c>
      <c r="C280" s="12">
        <v>42158</v>
      </c>
      <c r="D280" s="13"/>
      <c r="E280" s="3">
        <v>42186</v>
      </c>
      <c r="F280" s="12">
        <v>42186</v>
      </c>
      <c r="G280" s="2" t="str">
        <f t="shared" si="10"/>
        <v>Terminada</v>
      </c>
      <c r="H280" s="27">
        <f t="shared" si="11"/>
        <v>21</v>
      </c>
      <c r="I280" s="16" t="s">
        <v>55</v>
      </c>
      <c r="J280" s="33" t="s">
        <v>1043</v>
      </c>
      <c r="K280" s="16" t="s">
        <v>41</v>
      </c>
      <c r="L280" s="12">
        <v>42158</v>
      </c>
      <c r="M280" s="16" t="s">
        <v>1045</v>
      </c>
      <c r="N280" s="16" t="s">
        <v>1241</v>
      </c>
      <c r="O280" s="16" t="s">
        <v>60</v>
      </c>
      <c r="P280" s="16" t="s">
        <v>59</v>
      </c>
      <c r="Q280" s="16" t="s">
        <v>58</v>
      </c>
    </row>
    <row r="281" spans="1:17" ht="45" x14ac:dyDescent="0.25">
      <c r="A281" s="11" t="s">
        <v>1046</v>
      </c>
      <c r="B281" s="11" t="s">
        <v>23</v>
      </c>
      <c r="C281" s="12">
        <v>42158</v>
      </c>
      <c r="D281" s="13"/>
      <c r="E281" s="3">
        <v>42186</v>
      </c>
      <c r="F281" s="17">
        <v>42160</v>
      </c>
      <c r="G281" s="2" t="str">
        <f t="shared" si="10"/>
        <v>Terminada</v>
      </c>
      <c r="H281" s="27">
        <f t="shared" si="11"/>
        <v>3</v>
      </c>
      <c r="I281" s="16" t="s">
        <v>55</v>
      </c>
      <c r="J281" s="31" t="s">
        <v>1047</v>
      </c>
      <c r="K281" s="16" t="s">
        <v>11</v>
      </c>
      <c r="L281" s="12">
        <v>42159</v>
      </c>
      <c r="M281" s="16" t="s">
        <v>1048</v>
      </c>
      <c r="N281" s="16" t="s">
        <v>58</v>
      </c>
      <c r="O281" s="16" t="s">
        <v>60</v>
      </c>
      <c r="P281" s="18" t="s">
        <v>59</v>
      </c>
      <c r="Q281" s="16" t="s">
        <v>58</v>
      </c>
    </row>
    <row r="282" spans="1:17" ht="90" x14ac:dyDescent="0.25">
      <c r="A282" s="11" t="s">
        <v>1049</v>
      </c>
      <c r="B282" s="11" t="s">
        <v>23</v>
      </c>
      <c r="C282" s="12">
        <v>42159</v>
      </c>
      <c r="D282" s="13"/>
      <c r="E282" s="3">
        <v>42187</v>
      </c>
      <c r="F282" s="17">
        <v>42180</v>
      </c>
      <c r="G282" s="2" t="str">
        <f t="shared" si="10"/>
        <v>Terminada</v>
      </c>
      <c r="H282" s="27">
        <f t="shared" si="11"/>
        <v>16</v>
      </c>
      <c r="I282" s="16" t="s">
        <v>55</v>
      </c>
      <c r="J282" s="29" t="s">
        <v>1050</v>
      </c>
      <c r="K282" s="16" t="s">
        <v>41</v>
      </c>
      <c r="L282" s="17">
        <v>42159</v>
      </c>
      <c r="M282" s="16" t="s">
        <v>1051</v>
      </c>
      <c r="N282" s="16" t="s">
        <v>1159</v>
      </c>
      <c r="O282" s="16" t="s">
        <v>60</v>
      </c>
      <c r="P282" s="16" t="s">
        <v>59</v>
      </c>
      <c r="Q282" s="18" t="s">
        <v>58</v>
      </c>
    </row>
    <row r="283" spans="1:17" ht="45" x14ac:dyDescent="0.25">
      <c r="A283" s="11" t="s">
        <v>1052</v>
      </c>
      <c r="B283" s="11" t="s">
        <v>23</v>
      </c>
      <c r="C283" s="12">
        <v>42159</v>
      </c>
      <c r="D283" s="13"/>
      <c r="E283" s="3">
        <v>42187</v>
      </c>
      <c r="F283" s="17">
        <v>42165</v>
      </c>
      <c r="G283" s="2" t="str">
        <f t="shared" si="10"/>
        <v>Terminada</v>
      </c>
      <c r="H283" s="27">
        <f t="shared" si="11"/>
        <v>5</v>
      </c>
      <c r="I283" s="16" t="s">
        <v>55</v>
      </c>
      <c r="J283" s="31" t="s">
        <v>1053</v>
      </c>
      <c r="K283" s="16" t="s">
        <v>43</v>
      </c>
      <c r="L283" s="12">
        <v>42160</v>
      </c>
      <c r="M283" s="16" t="s">
        <v>1058</v>
      </c>
      <c r="N283" s="16" t="s">
        <v>1091</v>
      </c>
      <c r="O283" s="16" t="s">
        <v>60</v>
      </c>
      <c r="P283" s="18" t="s">
        <v>59</v>
      </c>
      <c r="Q283" s="18" t="s">
        <v>58</v>
      </c>
    </row>
    <row r="284" spans="1:17" ht="45" x14ac:dyDescent="0.25">
      <c r="A284" s="11" t="s">
        <v>1054</v>
      </c>
      <c r="B284" s="11" t="s">
        <v>23</v>
      </c>
      <c r="C284" s="12">
        <v>42160</v>
      </c>
      <c r="D284" s="13"/>
      <c r="E284" s="3">
        <v>42188</v>
      </c>
      <c r="F284" s="17">
        <v>42164</v>
      </c>
      <c r="G284" s="2" t="str">
        <f t="shared" si="10"/>
        <v>Terminada</v>
      </c>
      <c r="H284" s="27">
        <f t="shared" si="11"/>
        <v>3</v>
      </c>
      <c r="I284" s="16" t="s">
        <v>55</v>
      </c>
      <c r="J284" s="29" t="s">
        <v>1055</v>
      </c>
      <c r="K284" s="16" t="s">
        <v>11</v>
      </c>
      <c r="L284" s="12">
        <v>42160</v>
      </c>
      <c r="M284" s="16" t="s">
        <v>1082</v>
      </c>
      <c r="N284" s="16" t="s">
        <v>58</v>
      </c>
      <c r="O284" s="16" t="s">
        <v>60</v>
      </c>
      <c r="P284" s="18" t="s">
        <v>59</v>
      </c>
      <c r="Q284" s="18" t="s">
        <v>58</v>
      </c>
    </row>
    <row r="285" spans="1:17" ht="45" x14ac:dyDescent="0.25">
      <c r="A285" s="11" t="s">
        <v>1056</v>
      </c>
      <c r="B285" s="11" t="s">
        <v>23</v>
      </c>
      <c r="C285" s="12">
        <v>42161</v>
      </c>
      <c r="D285" s="13"/>
      <c r="E285" s="3">
        <v>42188</v>
      </c>
      <c r="F285" s="17">
        <v>42164</v>
      </c>
      <c r="G285" s="2" t="str">
        <f t="shared" si="10"/>
        <v>Terminada</v>
      </c>
      <c r="H285" s="27">
        <f t="shared" si="11"/>
        <v>2</v>
      </c>
      <c r="I285" s="16" t="s">
        <v>55</v>
      </c>
      <c r="J285" s="31" t="s">
        <v>1057</v>
      </c>
      <c r="K285" s="16" t="s">
        <v>11</v>
      </c>
      <c r="L285" s="17">
        <v>42160</v>
      </c>
      <c r="M285" s="16" t="s">
        <v>1084</v>
      </c>
      <c r="N285" s="16" t="s">
        <v>58</v>
      </c>
      <c r="O285" s="16" t="s">
        <v>256</v>
      </c>
      <c r="P285" s="16" t="s">
        <v>59</v>
      </c>
      <c r="Q285" s="18" t="s">
        <v>58</v>
      </c>
    </row>
    <row r="286" spans="1:17" ht="45" x14ac:dyDescent="0.25">
      <c r="A286" s="11" t="s">
        <v>1059</v>
      </c>
      <c r="B286" s="11" t="s">
        <v>23</v>
      </c>
      <c r="C286" s="12">
        <v>42160</v>
      </c>
      <c r="D286" s="13"/>
      <c r="E286" s="3">
        <v>42188</v>
      </c>
      <c r="F286" s="17">
        <v>42164</v>
      </c>
      <c r="G286" s="2" t="str">
        <f t="shared" si="10"/>
        <v>Terminada</v>
      </c>
      <c r="H286" s="27">
        <f t="shared" si="11"/>
        <v>3</v>
      </c>
      <c r="I286" s="18" t="s">
        <v>55</v>
      </c>
      <c r="J286" s="31" t="s">
        <v>1060</v>
      </c>
      <c r="K286" s="16" t="s">
        <v>11</v>
      </c>
      <c r="L286" s="12">
        <v>42163</v>
      </c>
      <c r="M286" s="16" t="s">
        <v>1083</v>
      </c>
      <c r="N286" s="16" t="s">
        <v>58</v>
      </c>
      <c r="O286" s="16" t="s">
        <v>60</v>
      </c>
      <c r="P286" s="16" t="s">
        <v>59</v>
      </c>
      <c r="Q286" s="18" t="s">
        <v>58</v>
      </c>
    </row>
    <row r="287" spans="1:17" ht="75" x14ac:dyDescent="0.25">
      <c r="A287" s="11" t="s">
        <v>1061</v>
      </c>
      <c r="B287" s="11" t="s">
        <v>23</v>
      </c>
      <c r="C287" s="12">
        <v>42163</v>
      </c>
      <c r="D287" s="13"/>
      <c r="E287" s="3">
        <v>42191</v>
      </c>
      <c r="F287" s="17">
        <v>42172</v>
      </c>
      <c r="G287" s="2" t="str">
        <f t="shared" si="10"/>
        <v>Terminada</v>
      </c>
      <c r="H287" s="27">
        <f t="shared" si="11"/>
        <v>8</v>
      </c>
      <c r="I287" s="18" t="s">
        <v>55</v>
      </c>
      <c r="J287" s="31" t="s">
        <v>1062</v>
      </c>
      <c r="K287" s="16" t="s">
        <v>43</v>
      </c>
      <c r="L287" s="12">
        <v>42163</v>
      </c>
      <c r="M287" s="16" t="s">
        <v>1069</v>
      </c>
      <c r="N287" s="16" t="s">
        <v>1129</v>
      </c>
      <c r="O287" s="16" t="s">
        <v>60</v>
      </c>
      <c r="P287" s="16" t="s">
        <v>59</v>
      </c>
      <c r="Q287" s="18" t="s">
        <v>58</v>
      </c>
    </row>
    <row r="288" spans="1:17" ht="45" x14ac:dyDescent="0.25">
      <c r="A288" s="11" t="s">
        <v>1063</v>
      </c>
      <c r="B288" s="11" t="s">
        <v>23</v>
      </c>
      <c r="C288" s="12">
        <v>42163</v>
      </c>
      <c r="D288" s="13"/>
      <c r="E288" s="3">
        <v>42191</v>
      </c>
      <c r="F288" s="17">
        <v>42164</v>
      </c>
      <c r="G288" s="2" t="str">
        <f t="shared" si="10"/>
        <v>Terminada</v>
      </c>
      <c r="H288" s="27">
        <f t="shared" si="11"/>
        <v>2</v>
      </c>
      <c r="I288" s="18" t="s">
        <v>55</v>
      </c>
      <c r="J288" s="29" t="s">
        <v>1064</v>
      </c>
      <c r="K288" s="16" t="s">
        <v>11</v>
      </c>
      <c r="L288" s="12">
        <v>42163</v>
      </c>
      <c r="M288" s="16" t="s">
        <v>1085</v>
      </c>
      <c r="N288" s="16" t="s">
        <v>58</v>
      </c>
      <c r="O288" s="16" t="s">
        <v>60</v>
      </c>
      <c r="P288" s="18" t="s">
        <v>59</v>
      </c>
      <c r="Q288" s="18" t="s">
        <v>58</v>
      </c>
    </row>
    <row r="289" spans="1:17" ht="45" x14ac:dyDescent="0.25">
      <c r="A289" s="11" t="s">
        <v>1065</v>
      </c>
      <c r="B289" s="11" t="s">
        <v>23</v>
      </c>
      <c r="C289" s="12">
        <v>42163</v>
      </c>
      <c r="D289" s="13"/>
      <c r="E289" s="3">
        <v>42191</v>
      </c>
      <c r="F289" s="17">
        <v>42171</v>
      </c>
      <c r="G289" s="2" t="str">
        <f t="shared" si="10"/>
        <v>Terminada</v>
      </c>
      <c r="H289" s="27">
        <f t="shared" si="11"/>
        <v>7</v>
      </c>
      <c r="I289" s="18" t="s">
        <v>55</v>
      </c>
      <c r="J289" s="31" t="s">
        <v>1066</v>
      </c>
      <c r="K289" s="16" t="s">
        <v>12</v>
      </c>
      <c r="L289" s="12">
        <v>42163</v>
      </c>
      <c r="M289" s="16" t="s">
        <v>1122</v>
      </c>
      <c r="N289" s="16" t="s">
        <v>1121</v>
      </c>
      <c r="O289" s="16" t="s">
        <v>256</v>
      </c>
      <c r="P289" s="18" t="s">
        <v>59</v>
      </c>
      <c r="Q289" s="18" t="s">
        <v>58</v>
      </c>
    </row>
    <row r="290" spans="1:17" ht="45" x14ac:dyDescent="0.25">
      <c r="A290" s="11" t="s">
        <v>1067</v>
      </c>
      <c r="B290" s="11" t="s">
        <v>23</v>
      </c>
      <c r="C290" s="12">
        <v>42163</v>
      </c>
      <c r="D290" s="13"/>
      <c r="E290" s="3">
        <v>42191</v>
      </c>
      <c r="F290" s="17">
        <v>42180</v>
      </c>
      <c r="G290" s="2" t="str">
        <f t="shared" si="10"/>
        <v>Terminada</v>
      </c>
      <c r="H290" s="27">
        <f t="shared" si="11"/>
        <v>14</v>
      </c>
      <c r="I290" s="18" t="s">
        <v>55</v>
      </c>
      <c r="J290" s="29" t="s">
        <v>1068</v>
      </c>
      <c r="K290" s="16" t="s">
        <v>41</v>
      </c>
      <c r="L290" s="12">
        <v>42164</v>
      </c>
      <c r="M290" s="16" t="s">
        <v>1070</v>
      </c>
      <c r="N290" s="16" t="s">
        <v>1160</v>
      </c>
      <c r="O290" s="16" t="s">
        <v>60</v>
      </c>
      <c r="P290" s="18" t="s">
        <v>59</v>
      </c>
      <c r="Q290" s="18" t="s">
        <v>1238</v>
      </c>
    </row>
    <row r="291" spans="1:17" ht="30" x14ac:dyDescent="0.25">
      <c r="A291" s="11" t="s">
        <v>1075</v>
      </c>
      <c r="B291" s="11" t="s">
        <v>23</v>
      </c>
      <c r="C291" s="12">
        <v>42163</v>
      </c>
      <c r="D291" s="13"/>
      <c r="E291" s="3">
        <v>42191</v>
      </c>
      <c r="F291" s="17">
        <v>42191</v>
      </c>
      <c r="G291" s="2" t="str">
        <f t="shared" si="10"/>
        <v>Terminada</v>
      </c>
      <c r="H291" s="27">
        <f t="shared" si="11"/>
        <v>21</v>
      </c>
      <c r="I291" s="18" t="s">
        <v>55</v>
      </c>
      <c r="J291" s="31" t="s">
        <v>1076</v>
      </c>
      <c r="K291" s="16" t="s">
        <v>41</v>
      </c>
      <c r="L291" s="17">
        <v>42164</v>
      </c>
      <c r="M291" s="16" t="s">
        <v>1077</v>
      </c>
      <c r="N291" s="16" t="s">
        <v>1537</v>
      </c>
      <c r="O291" s="16" t="s">
        <v>1140</v>
      </c>
      <c r="P291" s="18" t="s">
        <v>59</v>
      </c>
      <c r="Q291" s="18" t="s">
        <v>58</v>
      </c>
    </row>
    <row r="292" spans="1:17" ht="45" x14ac:dyDescent="0.25">
      <c r="A292" s="11" t="s">
        <v>1078</v>
      </c>
      <c r="B292" s="11" t="s">
        <v>23</v>
      </c>
      <c r="C292" s="12">
        <v>42163</v>
      </c>
      <c r="D292" s="13"/>
      <c r="E292" s="3">
        <v>42191</v>
      </c>
      <c r="F292" s="17">
        <v>42165</v>
      </c>
      <c r="G292" s="2" t="str">
        <f t="shared" si="10"/>
        <v>Terminada</v>
      </c>
      <c r="H292" s="27">
        <f t="shared" si="11"/>
        <v>3</v>
      </c>
      <c r="I292" s="18" t="s">
        <v>55</v>
      </c>
      <c r="J292" s="31" t="s">
        <v>1079</v>
      </c>
      <c r="K292" s="16" t="s">
        <v>11</v>
      </c>
      <c r="L292" s="17">
        <v>42164</v>
      </c>
      <c r="M292" s="16" t="s">
        <v>1093</v>
      </c>
      <c r="N292" s="18" t="s">
        <v>58</v>
      </c>
      <c r="O292" s="16" t="s">
        <v>60</v>
      </c>
      <c r="P292" s="18" t="s">
        <v>59</v>
      </c>
      <c r="Q292" s="18" t="s">
        <v>58</v>
      </c>
    </row>
    <row r="293" spans="1:17" ht="75" x14ac:dyDescent="0.25">
      <c r="A293" s="11" t="s">
        <v>1080</v>
      </c>
      <c r="B293" s="11" t="s">
        <v>23</v>
      </c>
      <c r="C293" s="12">
        <v>42164</v>
      </c>
      <c r="D293" s="13"/>
      <c r="E293" s="3">
        <v>42192</v>
      </c>
      <c r="F293" s="17">
        <v>42166</v>
      </c>
      <c r="G293" s="2" t="str">
        <f t="shared" si="10"/>
        <v>Terminada</v>
      </c>
      <c r="H293" s="27">
        <f t="shared" si="11"/>
        <v>3</v>
      </c>
      <c r="I293" s="18" t="s">
        <v>55</v>
      </c>
      <c r="J293" s="31" t="s">
        <v>1081</v>
      </c>
      <c r="K293" s="16" t="s">
        <v>11</v>
      </c>
      <c r="L293" s="17">
        <v>42166</v>
      </c>
      <c r="M293" s="16" t="s">
        <v>1123</v>
      </c>
      <c r="N293" s="16" t="s">
        <v>58</v>
      </c>
      <c r="O293" s="16" t="s">
        <v>60</v>
      </c>
      <c r="P293" s="18" t="s">
        <v>59</v>
      </c>
      <c r="Q293" s="18" t="s">
        <v>1171</v>
      </c>
    </row>
    <row r="294" spans="1:17" ht="60" x14ac:dyDescent="0.25">
      <c r="A294" s="11" t="s">
        <v>1086</v>
      </c>
      <c r="B294" s="11" t="s">
        <v>23</v>
      </c>
      <c r="C294" s="12">
        <v>42164</v>
      </c>
      <c r="D294" s="13"/>
      <c r="E294" s="3">
        <v>42192</v>
      </c>
      <c r="F294" s="17">
        <v>42180</v>
      </c>
      <c r="G294" s="2" t="str">
        <f t="shared" si="10"/>
        <v>Terminada</v>
      </c>
      <c r="H294" s="27">
        <f t="shared" si="11"/>
        <v>13</v>
      </c>
      <c r="I294" s="18" t="s">
        <v>55</v>
      </c>
      <c r="J294" s="29" t="s">
        <v>1087</v>
      </c>
      <c r="K294" s="16" t="s">
        <v>41</v>
      </c>
      <c r="L294" s="17">
        <v>42165</v>
      </c>
      <c r="M294" s="16" t="s">
        <v>1092</v>
      </c>
      <c r="N294" s="16" t="s">
        <v>1161</v>
      </c>
      <c r="O294" s="16" t="s">
        <v>60</v>
      </c>
      <c r="P294" s="18" t="s">
        <v>59</v>
      </c>
      <c r="Q294" s="18" t="s">
        <v>58</v>
      </c>
    </row>
    <row r="295" spans="1:17" ht="45" x14ac:dyDescent="0.25">
      <c r="A295" s="11" t="s">
        <v>1088</v>
      </c>
      <c r="B295" s="11" t="s">
        <v>23</v>
      </c>
      <c r="C295" s="12">
        <v>42164</v>
      </c>
      <c r="D295" s="13"/>
      <c r="E295" s="3">
        <v>42192</v>
      </c>
      <c r="F295" s="17">
        <v>42166</v>
      </c>
      <c r="G295" s="2" t="str">
        <f t="shared" si="10"/>
        <v>Terminada</v>
      </c>
      <c r="H295" s="27">
        <f t="shared" si="11"/>
        <v>3</v>
      </c>
      <c r="I295" s="16" t="s">
        <v>55</v>
      </c>
      <c r="J295" s="31" t="s">
        <v>1089</v>
      </c>
      <c r="K295" s="16" t="s">
        <v>11</v>
      </c>
      <c r="L295" s="12">
        <v>42165</v>
      </c>
      <c r="M295" s="16" t="s">
        <v>1097</v>
      </c>
      <c r="N295" s="16" t="s">
        <v>58</v>
      </c>
      <c r="O295" s="16" t="s">
        <v>60</v>
      </c>
      <c r="P295" s="16" t="s">
        <v>59</v>
      </c>
      <c r="Q295" s="16" t="s">
        <v>58</v>
      </c>
    </row>
    <row r="296" spans="1:17" ht="45" x14ac:dyDescent="0.25">
      <c r="A296" s="11" t="s">
        <v>1094</v>
      </c>
      <c r="B296" s="11" t="s">
        <v>23</v>
      </c>
      <c r="C296" s="12">
        <v>42166</v>
      </c>
      <c r="D296" s="13"/>
      <c r="E296" s="3">
        <v>42194</v>
      </c>
      <c r="F296" s="17">
        <v>42166</v>
      </c>
      <c r="G296" s="2" t="str">
        <f t="shared" si="10"/>
        <v>Terminada</v>
      </c>
      <c r="H296" s="27">
        <f t="shared" si="11"/>
        <v>1</v>
      </c>
      <c r="I296" s="18" t="s">
        <v>55</v>
      </c>
      <c r="J296" s="29" t="s">
        <v>1095</v>
      </c>
      <c r="K296" s="16" t="s">
        <v>11</v>
      </c>
      <c r="L296" s="12">
        <v>42166</v>
      </c>
      <c r="M296" s="16" t="s">
        <v>1096</v>
      </c>
      <c r="N296" s="16" t="s">
        <v>58</v>
      </c>
      <c r="O296" s="16" t="s">
        <v>60</v>
      </c>
      <c r="P296" s="16" t="s">
        <v>59</v>
      </c>
      <c r="Q296" s="16" t="s">
        <v>58</v>
      </c>
    </row>
    <row r="297" spans="1:17" ht="255" x14ac:dyDescent="0.25">
      <c r="A297" s="11" t="s">
        <v>1098</v>
      </c>
      <c r="B297" s="11" t="s">
        <v>23</v>
      </c>
      <c r="C297" s="12">
        <v>42167</v>
      </c>
      <c r="D297" s="13"/>
      <c r="E297" s="3">
        <v>42195</v>
      </c>
      <c r="F297" s="17">
        <v>42180</v>
      </c>
      <c r="G297" s="2" t="str">
        <f t="shared" si="10"/>
        <v>Terminada</v>
      </c>
      <c r="H297" s="27">
        <f t="shared" si="11"/>
        <v>10</v>
      </c>
      <c r="I297" s="18" t="s">
        <v>55</v>
      </c>
      <c r="J297" s="31" t="s">
        <v>1099</v>
      </c>
      <c r="K297" s="16" t="s">
        <v>41</v>
      </c>
      <c r="L297" s="17">
        <v>42167</v>
      </c>
      <c r="M297" s="16" t="s">
        <v>1100</v>
      </c>
      <c r="N297" s="16" t="s">
        <v>1162</v>
      </c>
      <c r="O297" s="16" t="s">
        <v>60</v>
      </c>
      <c r="P297" s="16" t="s">
        <v>59</v>
      </c>
      <c r="Q297" s="16" t="s">
        <v>58</v>
      </c>
    </row>
    <row r="298" spans="1:17" ht="120" x14ac:dyDescent="0.25">
      <c r="A298" s="11" t="s">
        <v>1103</v>
      </c>
      <c r="B298" s="11" t="s">
        <v>23</v>
      </c>
      <c r="C298" s="12">
        <v>42167</v>
      </c>
      <c r="D298" s="13"/>
      <c r="E298" s="3">
        <v>42195</v>
      </c>
      <c r="F298" s="17">
        <v>42195</v>
      </c>
      <c r="G298" s="2" t="str">
        <f t="shared" si="10"/>
        <v>Terminada</v>
      </c>
      <c r="H298" s="27">
        <f t="shared" si="11"/>
        <v>21</v>
      </c>
      <c r="I298" s="18" t="s">
        <v>55</v>
      </c>
      <c r="J298" s="31" t="s">
        <v>1104</v>
      </c>
      <c r="K298" s="16" t="s">
        <v>40</v>
      </c>
      <c r="L298" s="17">
        <v>42167</v>
      </c>
      <c r="M298" s="16" t="s">
        <v>1105</v>
      </c>
      <c r="N298" s="16"/>
      <c r="O298" s="16" t="s">
        <v>1140</v>
      </c>
      <c r="P298" s="18" t="s">
        <v>59</v>
      </c>
      <c r="Q298" s="18" t="s">
        <v>58</v>
      </c>
    </row>
    <row r="299" spans="1:17" ht="75" x14ac:dyDescent="0.25">
      <c r="A299" s="11" t="s">
        <v>1106</v>
      </c>
      <c r="B299" s="11" t="s">
        <v>23</v>
      </c>
      <c r="C299" s="12">
        <v>42170</v>
      </c>
      <c r="D299" s="13"/>
      <c r="E299" s="3">
        <v>42198</v>
      </c>
      <c r="F299" s="17">
        <v>42188</v>
      </c>
      <c r="G299" s="2" t="str">
        <f t="shared" si="10"/>
        <v>Terminada</v>
      </c>
      <c r="H299" s="27">
        <f t="shared" si="11"/>
        <v>15</v>
      </c>
      <c r="I299" s="18" t="s">
        <v>55</v>
      </c>
      <c r="J299" s="29" t="s">
        <v>1109</v>
      </c>
      <c r="K299" s="16" t="s">
        <v>41</v>
      </c>
      <c r="L299" s="17">
        <v>42170</v>
      </c>
      <c r="M299" s="16" t="s">
        <v>1112</v>
      </c>
      <c r="N299" s="16" t="s">
        <v>1247</v>
      </c>
      <c r="O299" s="16" t="s">
        <v>60</v>
      </c>
      <c r="P299" s="18" t="s">
        <v>59</v>
      </c>
      <c r="Q299" s="18" t="s">
        <v>58</v>
      </c>
    </row>
    <row r="300" spans="1:17" ht="45" x14ac:dyDescent="0.25">
      <c r="A300" s="11" t="s">
        <v>1107</v>
      </c>
      <c r="B300" s="11" t="s">
        <v>23</v>
      </c>
      <c r="C300" s="12">
        <v>42170</v>
      </c>
      <c r="D300" s="13"/>
      <c r="E300" s="3">
        <v>42198</v>
      </c>
      <c r="F300" s="17">
        <v>42180</v>
      </c>
      <c r="G300" s="2" t="str">
        <f t="shared" si="10"/>
        <v>Terminada</v>
      </c>
      <c r="H300" s="27">
        <f t="shared" si="11"/>
        <v>9</v>
      </c>
      <c r="I300" s="18" t="s">
        <v>55</v>
      </c>
      <c r="J300" s="31" t="s">
        <v>1110</v>
      </c>
      <c r="K300" s="16" t="s">
        <v>41</v>
      </c>
      <c r="L300" s="12">
        <v>42170</v>
      </c>
      <c r="M300" s="16" t="s">
        <v>1113</v>
      </c>
      <c r="N300" s="16" t="s">
        <v>1163</v>
      </c>
      <c r="O300" s="16" t="s">
        <v>60</v>
      </c>
      <c r="P300" s="18" t="s">
        <v>59</v>
      </c>
      <c r="Q300" s="18" t="s">
        <v>58</v>
      </c>
    </row>
    <row r="301" spans="1:17" ht="75" x14ac:dyDescent="0.25">
      <c r="A301" s="11" t="s">
        <v>1108</v>
      </c>
      <c r="B301" s="11" t="s">
        <v>23</v>
      </c>
      <c r="C301" s="12">
        <v>42170</v>
      </c>
      <c r="D301" s="13"/>
      <c r="E301" s="3">
        <v>42198</v>
      </c>
      <c r="F301" s="17">
        <v>42171</v>
      </c>
      <c r="G301" s="2" t="str">
        <f t="shared" si="10"/>
        <v>Terminada</v>
      </c>
      <c r="H301" s="27">
        <f t="shared" si="11"/>
        <v>2</v>
      </c>
      <c r="I301" s="18" t="s">
        <v>55</v>
      </c>
      <c r="J301" s="29" t="s">
        <v>1111</v>
      </c>
      <c r="K301" s="16" t="s">
        <v>11</v>
      </c>
      <c r="L301" s="12">
        <v>42170</v>
      </c>
      <c r="M301" s="16" t="s">
        <v>1124</v>
      </c>
      <c r="N301" s="16" t="s">
        <v>58</v>
      </c>
      <c r="O301" s="16" t="s">
        <v>60</v>
      </c>
      <c r="P301" s="18" t="s">
        <v>59</v>
      </c>
      <c r="Q301" s="18" t="s">
        <v>58</v>
      </c>
    </row>
    <row r="302" spans="1:17" ht="45" x14ac:dyDescent="0.25">
      <c r="A302" s="11" t="s">
        <v>1115</v>
      </c>
      <c r="B302" s="11" t="s">
        <v>23</v>
      </c>
      <c r="C302" s="12">
        <v>42170</v>
      </c>
      <c r="D302" s="13"/>
      <c r="E302" s="3">
        <v>42198</v>
      </c>
      <c r="F302" s="17">
        <v>42198</v>
      </c>
      <c r="G302" s="2" t="str">
        <f t="shared" si="10"/>
        <v>Terminada</v>
      </c>
      <c r="H302" s="27">
        <f t="shared" si="11"/>
        <v>21</v>
      </c>
      <c r="I302" s="18" t="s">
        <v>55</v>
      </c>
      <c r="J302" s="31" t="s">
        <v>1116</v>
      </c>
      <c r="K302" s="16" t="s">
        <v>35</v>
      </c>
      <c r="L302" s="12">
        <v>42171</v>
      </c>
      <c r="M302" s="16" t="s">
        <v>1119</v>
      </c>
      <c r="N302" s="16" t="s">
        <v>1303</v>
      </c>
      <c r="O302" s="16" t="s">
        <v>60</v>
      </c>
      <c r="P302" s="18" t="s">
        <v>59</v>
      </c>
      <c r="Q302" s="18" t="s">
        <v>58</v>
      </c>
    </row>
    <row r="303" spans="1:17" ht="45" x14ac:dyDescent="0.25">
      <c r="A303" s="11" t="s">
        <v>1117</v>
      </c>
      <c r="B303" s="11" t="s">
        <v>23</v>
      </c>
      <c r="C303" s="12">
        <v>42170</v>
      </c>
      <c r="D303" s="13"/>
      <c r="E303" s="3">
        <v>42198</v>
      </c>
      <c r="F303" s="17">
        <v>42186</v>
      </c>
      <c r="G303" s="2" t="str">
        <f t="shared" si="10"/>
        <v>Terminada</v>
      </c>
      <c r="H303" s="27">
        <f t="shared" si="11"/>
        <v>13</v>
      </c>
      <c r="I303" s="18" t="s">
        <v>55</v>
      </c>
      <c r="J303" s="29" t="s">
        <v>1118</v>
      </c>
      <c r="K303" s="16" t="s">
        <v>35</v>
      </c>
      <c r="L303" s="17">
        <v>42171</v>
      </c>
      <c r="M303" s="16" t="s">
        <v>1120</v>
      </c>
      <c r="N303" s="16" t="s">
        <v>1210</v>
      </c>
      <c r="O303" s="16" t="s">
        <v>60</v>
      </c>
      <c r="P303" s="16" t="s">
        <v>59</v>
      </c>
      <c r="Q303" s="16" t="s">
        <v>58</v>
      </c>
    </row>
    <row r="304" spans="1:17" ht="45" x14ac:dyDescent="0.25">
      <c r="A304" s="11" t="s">
        <v>1130</v>
      </c>
      <c r="B304" s="11" t="s">
        <v>23</v>
      </c>
      <c r="C304" s="12">
        <v>42172</v>
      </c>
      <c r="D304" s="13"/>
      <c r="E304" s="3">
        <v>42186</v>
      </c>
      <c r="F304" s="17">
        <v>42186</v>
      </c>
      <c r="G304" s="2" t="str">
        <f t="shared" si="10"/>
        <v>Terminada</v>
      </c>
      <c r="H304" s="27">
        <f t="shared" si="11"/>
        <v>11</v>
      </c>
      <c r="I304" s="18" t="s">
        <v>55</v>
      </c>
      <c r="J304" s="31" t="s">
        <v>1133</v>
      </c>
      <c r="K304" s="16" t="s">
        <v>41</v>
      </c>
      <c r="L304" s="12">
        <v>42173</v>
      </c>
      <c r="M304" s="16" t="s">
        <v>1136</v>
      </c>
      <c r="N304" s="16" t="s">
        <v>1212</v>
      </c>
      <c r="O304" s="16" t="s">
        <v>60</v>
      </c>
      <c r="P304" s="16" t="s">
        <v>59</v>
      </c>
      <c r="Q304" s="16" t="s">
        <v>58</v>
      </c>
    </row>
    <row r="305" spans="1:17" ht="60" x14ac:dyDescent="0.25">
      <c r="A305" s="11" t="s">
        <v>1131</v>
      </c>
      <c r="B305" s="11" t="s">
        <v>23</v>
      </c>
      <c r="C305" s="12">
        <v>42172</v>
      </c>
      <c r="D305" s="13"/>
      <c r="E305" s="3">
        <v>42200</v>
      </c>
      <c r="F305" s="17">
        <v>42173</v>
      </c>
      <c r="G305" s="2" t="str">
        <f t="shared" si="10"/>
        <v>Terminada</v>
      </c>
      <c r="H305" s="27">
        <f t="shared" si="11"/>
        <v>2</v>
      </c>
      <c r="I305" s="18" t="s">
        <v>55</v>
      </c>
      <c r="J305" s="31" t="s">
        <v>1132</v>
      </c>
      <c r="K305" s="16" t="s">
        <v>11</v>
      </c>
      <c r="L305" s="12">
        <v>42172</v>
      </c>
      <c r="M305" s="16" t="s">
        <v>1137</v>
      </c>
      <c r="N305" s="16" t="s">
        <v>58</v>
      </c>
      <c r="O305" s="16" t="s">
        <v>60</v>
      </c>
      <c r="P305" s="16" t="s">
        <v>59</v>
      </c>
      <c r="Q305" s="16" t="s">
        <v>58</v>
      </c>
    </row>
    <row r="306" spans="1:17" ht="45" x14ac:dyDescent="0.25">
      <c r="A306" s="11" t="s">
        <v>1134</v>
      </c>
      <c r="B306" s="11" t="s">
        <v>23</v>
      </c>
      <c r="C306" s="12">
        <v>42173</v>
      </c>
      <c r="D306" s="13"/>
      <c r="E306" s="3">
        <v>42201</v>
      </c>
      <c r="F306" s="17">
        <v>42173</v>
      </c>
      <c r="G306" s="2" t="str">
        <f t="shared" si="10"/>
        <v>Terminada</v>
      </c>
      <c r="H306" s="27">
        <f t="shared" si="11"/>
        <v>1</v>
      </c>
      <c r="I306" s="18" t="s">
        <v>55</v>
      </c>
      <c r="J306" s="29" t="s">
        <v>1135</v>
      </c>
      <c r="K306" s="16" t="s">
        <v>11</v>
      </c>
      <c r="L306" s="12">
        <v>42173</v>
      </c>
      <c r="M306" s="16" t="s">
        <v>1138</v>
      </c>
      <c r="N306" s="16" t="s">
        <v>58</v>
      </c>
      <c r="O306" s="16" t="s">
        <v>60</v>
      </c>
      <c r="P306" s="16" t="s">
        <v>59</v>
      </c>
      <c r="Q306" s="16" t="s">
        <v>58</v>
      </c>
    </row>
    <row r="307" spans="1:17" ht="45" x14ac:dyDescent="0.25">
      <c r="A307" s="11" t="s">
        <v>1141</v>
      </c>
      <c r="B307" s="11" t="s">
        <v>23</v>
      </c>
      <c r="C307" s="12">
        <v>42174</v>
      </c>
      <c r="D307" s="13"/>
      <c r="E307" s="3">
        <v>42202</v>
      </c>
      <c r="F307" s="17">
        <v>42180</v>
      </c>
      <c r="G307" s="2" t="str">
        <f t="shared" si="10"/>
        <v>Terminada</v>
      </c>
      <c r="H307" s="27">
        <f t="shared" si="11"/>
        <v>5</v>
      </c>
      <c r="I307" s="16" t="s">
        <v>55</v>
      </c>
      <c r="J307" s="31" t="s">
        <v>1149</v>
      </c>
      <c r="K307" s="16" t="s">
        <v>41</v>
      </c>
      <c r="L307" s="12">
        <v>42174</v>
      </c>
      <c r="M307" s="16" t="s">
        <v>1157</v>
      </c>
      <c r="N307" s="16" t="s">
        <v>1178</v>
      </c>
      <c r="O307" s="16" t="s">
        <v>60</v>
      </c>
      <c r="P307" s="16" t="s">
        <v>59</v>
      </c>
      <c r="Q307" s="16" t="s">
        <v>58</v>
      </c>
    </row>
    <row r="308" spans="1:17" ht="45" x14ac:dyDescent="0.25">
      <c r="A308" s="11" t="s">
        <v>1142</v>
      </c>
      <c r="B308" s="11" t="s">
        <v>23</v>
      </c>
      <c r="C308" s="12">
        <v>42174</v>
      </c>
      <c r="D308" s="13"/>
      <c r="E308" s="3">
        <v>42202</v>
      </c>
      <c r="F308" s="17">
        <v>42186</v>
      </c>
      <c r="G308" s="2" t="str">
        <f t="shared" si="10"/>
        <v>Terminada</v>
      </c>
      <c r="H308" s="27">
        <f t="shared" si="11"/>
        <v>9</v>
      </c>
      <c r="I308" s="16" t="s">
        <v>55</v>
      </c>
      <c r="J308" s="29" t="s">
        <v>1150</v>
      </c>
      <c r="K308" s="16" t="s">
        <v>41</v>
      </c>
      <c r="L308" s="12">
        <v>42174</v>
      </c>
      <c r="M308" s="16" t="s">
        <v>1158</v>
      </c>
      <c r="N308" s="16" t="s">
        <v>1242</v>
      </c>
      <c r="O308" s="16" t="s">
        <v>60</v>
      </c>
      <c r="P308" s="16" t="s">
        <v>59</v>
      </c>
      <c r="Q308" s="16" t="s">
        <v>58</v>
      </c>
    </row>
    <row r="309" spans="1:17" ht="45" x14ac:dyDescent="0.25">
      <c r="A309" s="11" t="s">
        <v>1143</v>
      </c>
      <c r="B309" s="11" t="s">
        <v>23</v>
      </c>
      <c r="C309" s="12">
        <v>42174</v>
      </c>
      <c r="D309" s="13"/>
      <c r="E309" s="3">
        <v>42202</v>
      </c>
      <c r="F309" s="17">
        <v>42177</v>
      </c>
      <c r="G309" s="2" t="str">
        <f t="shared" si="10"/>
        <v>Terminada</v>
      </c>
      <c r="H309" s="27">
        <f t="shared" si="11"/>
        <v>2</v>
      </c>
      <c r="I309" s="16" t="s">
        <v>55</v>
      </c>
      <c r="J309" s="31" t="s">
        <v>1151</v>
      </c>
      <c r="K309" s="16" t="s">
        <v>11</v>
      </c>
      <c r="L309" s="12">
        <v>42174</v>
      </c>
      <c r="M309" s="16" t="s">
        <v>1179</v>
      </c>
      <c r="N309" s="16" t="s">
        <v>58</v>
      </c>
      <c r="O309" s="16" t="s">
        <v>60</v>
      </c>
      <c r="P309" s="16" t="s">
        <v>59</v>
      </c>
      <c r="Q309" s="16" t="s">
        <v>58</v>
      </c>
    </row>
    <row r="310" spans="1:17" ht="45" x14ac:dyDescent="0.25">
      <c r="A310" s="11" t="s">
        <v>1144</v>
      </c>
      <c r="B310" s="11" t="s">
        <v>23</v>
      </c>
      <c r="C310" s="12">
        <v>42174</v>
      </c>
      <c r="D310" s="13"/>
      <c r="E310" s="3">
        <v>42202</v>
      </c>
      <c r="F310" s="17">
        <v>42180</v>
      </c>
      <c r="G310" s="2" t="str">
        <f t="shared" si="10"/>
        <v>Terminada</v>
      </c>
      <c r="H310" s="27">
        <f t="shared" si="11"/>
        <v>5</v>
      </c>
      <c r="I310" s="16" t="s">
        <v>55</v>
      </c>
      <c r="J310" s="31" t="s">
        <v>1152</v>
      </c>
      <c r="K310" s="16" t="s">
        <v>11</v>
      </c>
      <c r="L310" s="12">
        <v>42174</v>
      </c>
      <c r="M310" s="16" t="s">
        <v>1180</v>
      </c>
      <c r="N310" s="16" t="s">
        <v>58</v>
      </c>
      <c r="O310" s="16" t="s">
        <v>60</v>
      </c>
      <c r="P310" s="16" t="s">
        <v>59</v>
      </c>
      <c r="Q310" s="16" t="s">
        <v>58</v>
      </c>
    </row>
    <row r="311" spans="1:17" ht="45" x14ac:dyDescent="0.25">
      <c r="A311" s="11" t="s">
        <v>1145</v>
      </c>
      <c r="B311" s="11" t="s">
        <v>23</v>
      </c>
      <c r="C311" s="12">
        <v>42174</v>
      </c>
      <c r="D311" s="13"/>
      <c r="E311" s="3">
        <v>42202</v>
      </c>
      <c r="F311" s="17">
        <v>42177</v>
      </c>
      <c r="G311" s="2" t="str">
        <f t="shared" si="10"/>
        <v>Terminada</v>
      </c>
      <c r="H311" s="27">
        <f t="shared" si="11"/>
        <v>2</v>
      </c>
      <c r="I311" s="16" t="s">
        <v>55</v>
      </c>
      <c r="J311" s="31" t="s">
        <v>1153</v>
      </c>
      <c r="K311" s="16" t="s">
        <v>11</v>
      </c>
      <c r="L311" s="12">
        <v>42174</v>
      </c>
      <c r="M311" s="16" t="s">
        <v>1181</v>
      </c>
      <c r="N311" s="16" t="s">
        <v>58</v>
      </c>
      <c r="O311" s="16" t="s">
        <v>60</v>
      </c>
      <c r="P311" s="16" t="s">
        <v>59</v>
      </c>
      <c r="Q311" s="16" t="s">
        <v>58</v>
      </c>
    </row>
    <row r="312" spans="1:17" ht="45" x14ac:dyDescent="0.25">
      <c r="A312" s="11" t="s">
        <v>1146</v>
      </c>
      <c r="B312" s="11" t="s">
        <v>23</v>
      </c>
      <c r="C312" s="12">
        <v>42174</v>
      </c>
      <c r="D312" s="13"/>
      <c r="E312" s="3">
        <v>42202</v>
      </c>
      <c r="F312" s="17">
        <v>42177</v>
      </c>
      <c r="G312" s="2" t="str">
        <f t="shared" si="10"/>
        <v>Terminada</v>
      </c>
      <c r="H312" s="27">
        <f t="shared" si="11"/>
        <v>2</v>
      </c>
      <c r="I312" s="16" t="s">
        <v>55</v>
      </c>
      <c r="J312" s="29" t="s">
        <v>1154</v>
      </c>
      <c r="K312" s="16" t="s">
        <v>11</v>
      </c>
      <c r="L312" s="12">
        <v>42174</v>
      </c>
      <c r="M312" s="16" t="s">
        <v>1182</v>
      </c>
      <c r="N312" s="16" t="s">
        <v>58</v>
      </c>
      <c r="O312" s="16" t="s">
        <v>60</v>
      </c>
      <c r="P312" s="16" t="s">
        <v>59</v>
      </c>
      <c r="Q312" s="16" t="s">
        <v>58</v>
      </c>
    </row>
    <row r="313" spans="1:17" ht="45" x14ac:dyDescent="0.25">
      <c r="A313" s="11" t="s">
        <v>1147</v>
      </c>
      <c r="B313" s="11" t="s">
        <v>23</v>
      </c>
      <c r="C313" s="12">
        <v>42174</v>
      </c>
      <c r="D313" s="13"/>
      <c r="E313" s="3">
        <v>42202</v>
      </c>
      <c r="F313" s="17">
        <v>42177</v>
      </c>
      <c r="G313" s="2" t="str">
        <f t="shared" si="10"/>
        <v>Terminada</v>
      </c>
      <c r="H313" s="27">
        <f t="shared" si="11"/>
        <v>2</v>
      </c>
      <c r="I313" s="16" t="s">
        <v>55</v>
      </c>
      <c r="J313" s="31" t="s">
        <v>1155</v>
      </c>
      <c r="K313" s="16" t="s">
        <v>11</v>
      </c>
      <c r="L313" s="12">
        <v>42174</v>
      </c>
      <c r="M313" s="16" t="s">
        <v>1183</v>
      </c>
      <c r="N313" s="18" t="s">
        <v>58</v>
      </c>
      <c r="O313" s="16" t="s">
        <v>60</v>
      </c>
      <c r="P313" s="16" t="s">
        <v>59</v>
      </c>
      <c r="Q313" s="16" t="s">
        <v>58</v>
      </c>
    </row>
    <row r="314" spans="1:17" ht="45" x14ac:dyDescent="0.25">
      <c r="A314" s="11" t="s">
        <v>1148</v>
      </c>
      <c r="B314" s="11" t="s">
        <v>23</v>
      </c>
      <c r="C314" s="12">
        <v>42174</v>
      </c>
      <c r="D314" s="13"/>
      <c r="E314" s="3">
        <v>42202</v>
      </c>
      <c r="F314" s="17">
        <v>42177</v>
      </c>
      <c r="G314" s="2" t="str">
        <f t="shared" si="10"/>
        <v>Terminada</v>
      </c>
      <c r="H314" s="27">
        <f t="shared" si="11"/>
        <v>2</v>
      </c>
      <c r="I314" s="16" t="s">
        <v>55</v>
      </c>
      <c r="J314" s="31" t="s">
        <v>1156</v>
      </c>
      <c r="K314" s="16" t="s">
        <v>11</v>
      </c>
      <c r="L314" s="12">
        <v>42174</v>
      </c>
      <c r="M314" s="16" t="s">
        <v>1184</v>
      </c>
      <c r="N314" s="16" t="s">
        <v>58</v>
      </c>
      <c r="O314" s="16" t="s">
        <v>60</v>
      </c>
      <c r="P314" s="16" t="s">
        <v>59</v>
      </c>
      <c r="Q314" s="16" t="s">
        <v>58</v>
      </c>
    </row>
    <row r="315" spans="1:17" ht="45" x14ac:dyDescent="0.25">
      <c r="A315" s="11" t="s">
        <v>1166</v>
      </c>
      <c r="B315" s="11" t="s">
        <v>23</v>
      </c>
      <c r="C315" s="12">
        <v>42177</v>
      </c>
      <c r="D315" s="13"/>
      <c r="E315" s="3">
        <v>42219</v>
      </c>
      <c r="F315" s="17">
        <v>42186</v>
      </c>
      <c r="G315" s="2" t="str">
        <f t="shared" si="10"/>
        <v>Terminada</v>
      </c>
      <c r="H315" s="27">
        <f t="shared" si="11"/>
        <v>8</v>
      </c>
      <c r="I315" s="16" t="s">
        <v>55</v>
      </c>
      <c r="J315" s="31" t="s">
        <v>1187</v>
      </c>
      <c r="K315" s="16" t="s">
        <v>12</v>
      </c>
      <c r="L315" s="12">
        <v>42177</v>
      </c>
      <c r="M315" s="16" t="s">
        <v>1165</v>
      </c>
      <c r="N315" s="16" t="s">
        <v>1209</v>
      </c>
      <c r="O315" s="16" t="s">
        <v>60</v>
      </c>
      <c r="P315" s="16" t="s">
        <v>59</v>
      </c>
      <c r="Q315" s="16" t="s">
        <v>58</v>
      </c>
    </row>
    <row r="316" spans="1:17" ht="60" x14ac:dyDescent="0.25">
      <c r="A316" s="11" t="s">
        <v>1164</v>
      </c>
      <c r="B316" s="11" t="s">
        <v>23</v>
      </c>
      <c r="C316" s="12">
        <v>42177</v>
      </c>
      <c r="D316" s="13"/>
      <c r="E316" s="3">
        <v>42219</v>
      </c>
      <c r="F316" s="17">
        <v>42186</v>
      </c>
      <c r="G316" s="2" t="str">
        <f t="shared" si="10"/>
        <v>Terminada</v>
      </c>
      <c r="H316" s="27">
        <f t="shared" si="11"/>
        <v>8</v>
      </c>
      <c r="I316" s="16" t="s">
        <v>55</v>
      </c>
      <c r="J316" s="31" t="s">
        <v>1188</v>
      </c>
      <c r="K316" s="16" t="s">
        <v>41</v>
      </c>
      <c r="L316" s="12">
        <v>42177</v>
      </c>
      <c r="M316" s="16" t="s">
        <v>1167</v>
      </c>
      <c r="N316" s="16" t="s">
        <v>1211</v>
      </c>
      <c r="O316" s="16" t="s">
        <v>60</v>
      </c>
      <c r="P316" s="16" t="s">
        <v>59</v>
      </c>
      <c r="Q316" s="16" t="s">
        <v>58</v>
      </c>
    </row>
    <row r="317" spans="1:17" ht="45" x14ac:dyDescent="0.25">
      <c r="A317" s="11" t="s">
        <v>1185</v>
      </c>
      <c r="B317" s="11" t="s">
        <v>23</v>
      </c>
      <c r="C317" s="12">
        <v>42177</v>
      </c>
      <c r="D317" s="13"/>
      <c r="E317" s="3">
        <v>42219</v>
      </c>
      <c r="F317" s="17">
        <v>42180</v>
      </c>
      <c r="G317" s="2" t="str">
        <f t="shared" si="10"/>
        <v>Terminada</v>
      </c>
      <c r="H317" s="27">
        <f t="shared" si="11"/>
        <v>4</v>
      </c>
      <c r="I317" s="16" t="s">
        <v>55</v>
      </c>
      <c r="J317" s="91" t="s">
        <v>1189</v>
      </c>
      <c r="K317" s="16" t="s">
        <v>41</v>
      </c>
      <c r="L317" s="17">
        <v>42177</v>
      </c>
      <c r="M317" s="16" t="s">
        <v>1186</v>
      </c>
      <c r="N317" s="18" t="s">
        <v>58</v>
      </c>
      <c r="O317" s="16" t="s">
        <v>60</v>
      </c>
      <c r="P317" s="16" t="s">
        <v>59</v>
      </c>
      <c r="Q317" s="16" t="s">
        <v>58</v>
      </c>
    </row>
    <row r="318" spans="1:17" ht="45" x14ac:dyDescent="0.25">
      <c r="A318" s="11" t="s">
        <v>1190</v>
      </c>
      <c r="B318" s="11" t="s">
        <v>23</v>
      </c>
      <c r="C318" s="12">
        <v>42177</v>
      </c>
      <c r="D318" s="13"/>
      <c r="E318" s="3">
        <v>42191</v>
      </c>
      <c r="F318" s="17">
        <v>42191</v>
      </c>
      <c r="G318" s="2" t="str">
        <f t="shared" si="10"/>
        <v>Terminada</v>
      </c>
      <c r="H318" s="27">
        <f t="shared" si="11"/>
        <v>11</v>
      </c>
      <c r="I318" s="16" t="s">
        <v>55</v>
      </c>
      <c r="J318" s="31" t="s">
        <v>1191</v>
      </c>
      <c r="K318" s="16" t="s">
        <v>41</v>
      </c>
      <c r="L318" s="17">
        <v>42178</v>
      </c>
      <c r="M318" s="16" t="s">
        <v>1168</v>
      </c>
      <c r="N318" s="16" t="s">
        <v>1271</v>
      </c>
      <c r="O318" s="16" t="s">
        <v>60</v>
      </c>
      <c r="P318" s="18" t="s">
        <v>59</v>
      </c>
      <c r="Q318" s="16" t="s">
        <v>58</v>
      </c>
    </row>
    <row r="319" spans="1:17" ht="45" x14ac:dyDescent="0.25">
      <c r="A319" s="11" t="s">
        <v>1192</v>
      </c>
      <c r="B319" s="11" t="s">
        <v>23</v>
      </c>
      <c r="C319" s="12">
        <v>42177</v>
      </c>
      <c r="D319" s="13"/>
      <c r="E319" s="3">
        <v>42219</v>
      </c>
      <c r="F319" s="17">
        <v>42188</v>
      </c>
      <c r="G319" s="2" t="str">
        <f t="shared" si="10"/>
        <v>Terminada</v>
      </c>
      <c r="H319" s="27">
        <f t="shared" si="11"/>
        <v>10</v>
      </c>
      <c r="I319" s="16" t="s">
        <v>55</v>
      </c>
      <c r="J319" s="31" t="s">
        <v>1193</v>
      </c>
      <c r="K319" s="16" t="s">
        <v>43</v>
      </c>
      <c r="L319" s="12">
        <v>42178</v>
      </c>
      <c r="M319" s="16" t="s">
        <v>1169</v>
      </c>
      <c r="N319" s="16" t="s">
        <v>1246</v>
      </c>
      <c r="O319" s="16" t="s">
        <v>60</v>
      </c>
      <c r="P319" s="18" t="s">
        <v>59</v>
      </c>
      <c r="Q319" s="16" t="s">
        <v>58</v>
      </c>
    </row>
    <row r="320" spans="1:17" ht="45" x14ac:dyDescent="0.25">
      <c r="A320" s="11" t="s">
        <v>1194</v>
      </c>
      <c r="B320" s="11" t="s">
        <v>23</v>
      </c>
      <c r="C320" s="12">
        <v>42178</v>
      </c>
      <c r="D320" s="13"/>
      <c r="E320" s="3">
        <v>42220</v>
      </c>
      <c r="F320" s="17">
        <v>42193</v>
      </c>
      <c r="G320" s="2" t="str">
        <f t="shared" si="10"/>
        <v>Terminada</v>
      </c>
      <c r="H320" s="27">
        <f t="shared" si="11"/>
        <v>12</v>
      </c>
      <c r="I320" s="16" t="s">
        <v>55</v>
      </c>
      <c r="J320" s="29" t="s">
        <v>1200</v>
      </c>
      <c r="K320" s="16" t="s">
        <v>41</v>
      </c>
      <c r="L320" s="12">
        <v>42181</v>
      </c>
      <c r="M320" s="16" t="s">
        <v>1213</v>
      </c>
      <c r="N320" s="16" t="s">
        <v>1279</v>
      </c>
      <c r="O320" s="16" t="s">
        <v>60</v>
      </c>
      <c r="P320" s="18" t="s">
        <v>59</v>
      </c>
      <c r="Q320" s="16" t="s">
        <v>58</v>
      </c>
    </row>
    <row r="321" spans="1:17" ht="60" x14ac:dyDescent="0.25">
      <c r="A321" s="11" t="s">
        <v>1195</v>
      </c>
      <c r="B321" s="11" t="s">
        <v>23</v>
      </c>
      <c r="C321" s="12">
        <v>42178</v>
      </c>
      <c r="D321" s="13"/>
      <c r="E321" s="3">
        <v>42220</v>
      </c>
      <c r="F321" s="17">
        <v>42220</v>
      </c>
      <c r="G321" s="2" t="str">
        <f t="shared" si="10"/>
        <v>Terminada</v>
      </c>
      <c r="H321" s="27">
        <f t="shared" si="11"/>
        <v>31</v>
      </c>
      <c r="I321" s="16" t="s">
        <v>55</v>
      </c>
      <c r="J321" s="31" t="s">
        <v>1201</v>
      </c>
      <c r="K321" s="16" t="s">
        <v>40</v>
      </c>
      <c r="L321" s="12">
        <v>42179</v>
      </c>
      <c r="M321" s="16" t="s">
        <v>920</v>
      </c>
      <c r="N321" s="16" t="s">
        <v>920</v>
      </c>
      <c r="O321" s="16" t="s">
        <v>60</v>
      </c>
      <c r="P321" s="18" t="s">
        <v>59</v>
      </c>
      <c r="Q321" s="16" t="s">
        <v>58</v>
      </c>
    </row>
    <row r="322" spans="1:17" ht="45" x14ac:dyDescent="0.25">
      <c r="A322" s="11" t="s">
        <v>1196</v>
      </c>
      <c r="B322" s="11" t="s">
        <v>23</v>
      </c>
      <c r="C322" s="12">
        <v>42178</v>
      </c>
      <c r="D322" s="13"/>
      <c r="E322" s="3">
        <v>42220</v>
      </c>
      <c r="F322" s="17">
        <v>42192</v>
      </c>
      <c r="G322" s="2" t="str">
        <f t="shared" si="10"/>
        <v>Terminada</v>
      </c>
      <c r="H322" s="27">
        <f t="shared" si="11"/>
        <v>11</v>
      </c>
      <c r="I322" s="18" t="s">
        <v>55</v>
      </c>
      <c r="J322" s="29" t="s">
        <v>1202</v>
      </c>
      <c r="K322" s="16" t="s">
        <v>41</v>
      </c>
      <c r="L322" s="12">
        <v>42179</v>
      </c>
      <c r="M322" s="16" t="s">
        <v>1172</v>
      </c>
      <c r="N322" s="16" t="s">
        <v>1272</v>
      </c>
      <c r="O322" s="16" t="s">
        <v>60</v>
      </c>
      <c r="P322" s="18" t="s">
        <v>59</v>
      </c>
      <c r="Q322" s="16" t="s">
        <v>58</v>
      </c>
    </row>
    <row r="323" spans="1:17" ht="120" x14ac:dyDescent="0.25">
      <c r="A323" s="11" t="s">
        <v>1197</v>
      </c>
      <c r="B323" s="11" t="s">
        <v>23</v>
      </c>
      <c r="C323" s="12">
        <v>42179</v>
      </c>
      <c r="D323" s="13"/>
      <c r="E323" s="3">
        <v>42221</v>
      </c>
      <c r="F323" s="17">
        <v>42198</v>
      </c>
      <c r="G323" s="2" t="str">
        <f t="shared" ref="G323:G386" si="12">IF(F323&lt;&gt;"","Terminada","Pendiente")</f>
        <v>Terminada</v>
      </c>
      <c r="H323" s="27">
        <f t="shared" si="11"/>
        <v>14</v>
      </c>
      <c r="I323" s="16" t="s">
        <v>55</v>
      </c>
      <c r="J323" s="31" t="s">
        <v>1203</v>
      </c>
      <c r="K323" s="16" t="s">
        <v>43</v>
      </c>
      <c r="L323" s="12">
        <v>42179</v>
      </c>
      <c r="M323" s="16" t="s">
        <v>1173</v>
      </c>
      <c r="N323" s="16" t="s">
        <v>1302</v>
      </c>
      <c r="O323" s="16" t="s">
        <v>60</v>
      </c>
      <c r="P323" s="18" t="s">
        <v>59</v>
      </c>
      <c r="Q323" s="16" t="s">
        <v>58</v>
      </c>
    </row>
    <row r="324" spans="1:17" ht="75" x14ac:dyDescent="0.25">
      <c r="A324" s="11" t="s">
        <v>1198</v>
      </c>
      <c r="B324" s="11" t="s">
        <v>23</v>
      </c>
      <c r="C324" s="12">
        <v>42179</v>
      </c>
      <c r="D324" s="13"/>
      <c r="E324" s="3">
        <v>42221</v>
      </c>
      <c r="F324" s="17">
        <v>42192</v>
      </c>
      <c r="G324" s="2" t="str">
        <f t="shared" si="12"/>
        <v>Terminada</v>
      </c>
      <c r="H324" s="27">
        <f t="shared" si="11"/>
        <v>10</v>
      </c>
      <c r="I324" s="18" t="s">
        <v>55</v>
      </c>
      <c r="J324" s="29" t="s">
        <v>1204</v>
      </c>
      <c r="K324" s="16" t="s">
        <v>41</v>
      </c>
      <c r="L324" s="12">
        <v>42180</v>
      </c>
      <c r="M324" s="16" t="s">
        <v>1205</v>
      </c>
      <c r="N324" s="16" t="s">
        <v>1275</v>
      </c>
      <c r="O324" s="16" t="s">
        <v>60</v>
      </c>
      <c r="P324" s="18" t="s">
        <v>59</v>
      </c>
      <c r="Q324" s="16" t="s">
        <v>58</v>
      </c>
    </row>
    <row r="325" spans="1:17" ht="45" x14ac:dyDescent="0.25">
      <c r="A325" s="11" t="s">
        <v>1199</v>
      </c>
      <c r="B325" s="11" t="s">
        <v>23</v>
      </c>
      <c r="C325" s="12">
        <v>42180</v>
      </c>
      <c r="D325" s="13"/>
      <c r="E325" s="3">
        <v>42222</v>
      </c>
      <c r="F325" s="17">
        <v>42186</v>
      </c>
      <c r="G325" s="2" t="str">
        <f t="shared" si="12"/>
        <v>Terminada</v>
      </c>
      <c r="H325" s="27">
        <f t="shared" si="11"/>
        <v>5</v>
      </c>
      <c r="I325" s="16" t="s">
        <v>55</v>
      </c>
      <c r="J325" s="31" t="s">
        <v>1206</v>
      </c>
      <c r="K325" s="16" t="s">
        <v>11</v>
      </c>
      <c r="L325" s="12">
        <v>42180</v>
      </c>
      <c r="M325" s="16" t="s">
        <v>1243</v>
      </c>
      <c r="N325" s="16" t="s">
        <v>58</v>
      </c>
      <c r="O325" s="16" t="s">
        <v>60</v>
      </c>
      <c r="P325" s="18" t="s">
        <v>59</v>
      </c>
      <c r="Q325" s="16" t="s">
        <v>58</v>
      </c>
    </row>
    <row r="326" spans="1:17" ht="45" x14ac:dyDescent="0.25">
      <c r="A326" s="11" t="s">
        <v>1207</v>
      </c>
      <c r="B326" s="11" t="s">
        <v>23</v>
      </c>
      <c r="C326" s="12">
        <v>42181</v>
      </c>
      <c r="D326" s="13"/>
      <c r="E326" s="3">
        <v>42223</v>
      </c>
      <c r="F326" s="17">
        <v>42209</v>
      </c>
      <c r="G326" s="2" t="str">
        <f t="shared" si="12"/>
        <v>Terminada</v>
      </c>
      <c r="H326" s="27">
        <f t="shared" si="11"/>
        <v>21</v>
      </c>
      <c r="I326" s="18" t="s">
        <v>55</v>
      </c>
      <c r="J326" s="29" t="s">
        <v>1208</v>
      </c>
      <c r="K326" s="16" t="s">
        <v>35</v>
      </c>
      <c r="L326" s="12">
        <v>42181</v>
      </c>
      <c r="M326" s="16" t="s">
        <v>1409</v>
      </c>
      <c r="N326" s="16" t="s">
        <v>1410</v>
      </c>
      <c r="O326" s="16" t="s">
        <v>60</v>
      </c>
      <c r="P326" s="16" t="s">
        <v>59</v>
      </c>
      <c r="Q326" s="16" t="s">
        <v>58</v>
      </c>
    </row>
    <row r="327" spans="1:17" ht="45" x14ac:dyDescent="0.25">
      <c r="A327" s="11" t="s">
        <v>1217</v>
      </c>
      <c r="B327" s="11" t="s">
        <v>23</v>
      </c>
      <c r="C327" s="12">
        <v>42184</v>
      </c>
      <c r="D327" s="13"/>
      <c r="E327" s="3">
        <v>42226</v>
      </c>
      <c r="F327" s="17">
        <v>42195</v>
      </c>
      <c r="G327" s="2" t="str">
        <f t="shared" si="12"/>
        <v>Terminada</v>
      </c>
      <c r="H327" s="27">
        <f t="shared" si="11"/>
        <v>10</v>
      </c>
      <c r="I327" s="18" t="s">
        <v>55</v>
      </c>
      <c r="J327" s="31" t="s">
        <v>1227</v>
      </c>
      <c r="K327" s="16" t="s">
        <v>41</v>
      </c>
      <c r="L327" s="17">
        <v>42185</v>
      </c>
      <c r="M327" s="16" t="s">
        <v>1215</v>
      </c>
      <c r="N327" s="16" t="s">
        <v>1280</v>
      </c>
      <c r="O327" s="16" t="s">
        <v>60</v>
      </c>
      <c r="P327" s="16" t="s">
        <v>59</v>
      </c>
      <c r="Q327" s="16" t="s">
        <v>58</v>
      </c>
    </row>
    <row r="328" spans="1:17" ht="45" x14ac:dyDescent="0.25">
      <c r="A328" s="11" t="s">
        <v>1218</v>
      </c>
      <c r="B328" s="11" t="s">
        <v>23</v>
      </c>
      <c r="C328" s="12">
        <v>42184</v>
      </c>
      <c r="D328" s="13"/>
      <c r="E328" s="3">
        <v>42226</v>
      </c>
      <c r="F328" s="17">
        <v>42188</v>
      </c>
      <c r="G328" s="2" t="str">
        <f t="shared" si="12"/>
        <v>Terminada</v>
      </c>
      <c r="H328" s="27">
        <f t="shared" si="11"/>
        <v>5</v>
      </c>
      <c r="I328" s="18" t="s">
        <v>55</v>
      </c>
      <c r="J328" s="31" t="s">
        <v>1228</v>
      </c>
      <c r="K328" s="16" t="s">
        <v>11</v>
      </c>
      <c r="L328" s="12">
        <v>42185</v>
      </c>
      <c r="M328" s="16" t="s">
        <v>1252</v>
      </c>
      <c r="N328" s="16" t="s">
        <v>58</v>
      </c>
      <c r="O328" s="16" t="s">
        <v>60</v>
      </c>
      <c r="P328" s="16" t="s">
        <v>59</v>
      </c>
      <c r="Q328" s="16" t="s">
        <v>58</v>
      </c>
    </row>
    <row r="329" spans="1:17" ht="45" x14ac:dyDescent="0.25">
      <c r="A329" s="11" t="s">
        <v>1219</v>
      </c>
      <c r="B329" s="11" t="s">
        <v>23</v>
      </c>
      <c r="C329" s="12">
        <v>42184</v>
      </c>
      <c r="D329" s="13"/>
      <c r="E329" s="3">
        <v>42226</v>
      </c>
      <c r="F329" s="12">
        <v>42226</v>
      </c>
      <c r="G329" s="2" t="str">
        <f t="shared" si="12"/>
        <v>Terminada</v>
      </c>
      <c r="H329" s="27">
        <f t="shared" si="11"/>
        <v>31</v>
      </c>
      <c r="I329" s="18" t="s">
        <v>55</v>
      </c>
      <c r="J329" s="29" t="s">
        <v>1229</v>
      </c>
      <c r="K329" s="16" t="s">
        <v>41</v>
      </c>
      <c r="L329" s="12">
        <v>42185</v>
      </c>
      <c r="M329" s="16" t="s">
        <v>1216</v>
      </c>
      <c r="N329" s="16" t="s">
        <v>1538</v>
      </c>
      <c r="O329" s="16" t="s">
        <v>60</v>
      </c>
      <c r="P329" s="16" t="s">
        <v>59</v>
      </c>
      <c r="Q329" s="16" t="s">
        <v>58</v>
      </c>
    </row>
    <row r="330" spans="1:17" ht="45" x14ac:dyDescent="0.25">
      <c r="A330" s="11" t="s">
        <v>1220</v>
      </c>
      <c r="B330" s="11" t="s">
        <v>23</v>
      </c>
      <c r="C330" s="12">
        <v>42184</v>
      </c>
      <c r="D330" s="13"/>
      <c r="E330" s="3">
        <v>42226</v>
      </c>
      <c r="F330" s="17">
        <v>42188</v>
      </c>
      <c r="G330" s="2" t="str">
        <f t="shared" si="12"/>
        <v>Terminada</v>
      </c>
      <c r="H330" s="27">
        <f t="shared" si="11"/>
        <v>5</v>
      </c>
      <c r="I330" s="18" t="s">
        <v>55</v>
      </c>
      <c r="J330" s="31" t="s">
        <v>1231</v>
      </c>
      <c r="K330" s="16" t="s">
        <v>11</v>
      </c>
      <c r="L330" s="17">
        <v>42185</v>
      </c>
      <c r="M330" s="16" t="s">
        <v>1253</v>
      </c>
      <c r="N330" s="18" t="s">
        <v>58</v>
      </c>
      <c r="O330" s="16" t="s">
        <v>60</v>
      </c>
      <c r="P330" s="16" t="s">
        <v>59</v>
      </c>
      <c r="Q330" s="16" t="s">
        <v>58</v>
      </c>
    </row>
    <row r="331" spans="1:17" ht="45" x14ac:dyDescent="0.25">
      <c r="A331" s="11" t="s">
        <v>1221</v>
      </c>
      <c r="B331" s="11" t="s">
        <v>23</v>
      </c>
      <c r="C331" s="12">
        <v>42184</v>
      </c>
      <c r="D331" s="13"/>
      <c r="E331" s="3">
        <v>42226</v>
      </c>
      <c r="F331" s="17">
        <v>42188</v>
      </c>
      <c r="G331" s="2" t="str">
        <f t="shared" si="12"/>
        <v>Terminada</v>
      </c>
      <c r="H331" s="27">
        <f t="shared" si="11"/>
        <v>5</v>
      </c>
      <c r="I331" s="18" t="s">
        <v>55</v>
      </c>
      <c r="J331" s="29" t="s">
        <v>1232</v>
      </c>
      <c r="K331" s="16" t="s">
        <v>11</v>
      </c>
      <c r="L331" s="12">
        <v>42185</v>
      </c>
      <c r="M331" s="16" t="s">
        <v>1254</v>
      </c>
      <c r="N331" s="16" t="s">
        <v>58</v>
      </c>
      <c r="O331" s="16" t="s">
        <v>60</v>
      </c>
      <c r="P331" s="16" t="s">
        <v>59</v>
      </c>
      <c r="Q331" s="16" t="s">
        <v>58</v>
      </c>
    </row>
    <row r="332" spans="1:17" ht="45" x14ac:dyDescent="0.25">
      <c r="A332" s="11" t="s">
        <v>1222</v>
      </c>
      <c r="B332" s="11" t="s">
        <v>23</v>
      </c>
      <c r="C332" s="12">
        <v>42184</v>
      </c>
      <c r="D332" s="13"/>
      <c r="E332" s="3">
        <v>42226</v>
      </c>
      <c r="F332" s="17">
        <v>42188</v>
      </c>
      <c r="G332" s="2" t="str">
        <f t="shared" si="12"/>
        <v>Terminada</v>
      </c>
      <c r="H332" s="27">
        <f t="shared" si="11"/>
        <v>5</v>
      </c>
      <c r="I332" s="18" t="s">
        <v>55</v>
      </c>
      <c r="J332" s="31" t="s">
        <v>1233</v>
      </c>
      <c r="K332" s="21" t="s">
        <v>11</v>
      </c>
      <c r="L332" s="15">
        <v>42185</v>
      </c>
      <c r="M332" s="16" t="s">
        <v>1255</v>
      </c>
      <c r="N332" s="16" t="s">
        <v>58</v>
      </c>
      <c r="O332" s="16" t="s">
        <v>60</v>
      </c>
      <c r="P332" s="16" t="s">
        <v>59</v>
      </c>
      <c r="Q332" s="16" t="s">
        <v>58</v>
      </c>
    </row>
    <row r="333" spans="1:17" ht="75" x14ac:dyDescent="0.25">
      <c r="A333" s="11" t="s">
        <v>1223</v>
      </c>
      <c r="B333" s="11" t="s">
        <v>23</v>
      </c>
      <c r="C333" s="12">
        <v>42184</v>
      </c>
      <c r="D333" s="13"/>
      <c r="E333" s="3">
        <v>42226</v>
      </c>
      <c r="F333" s="17">
        <v>42200</v>
      </c>
      <c r="G333" s="2" t="str">
        <f t="shared" si="12"/>
        <v>Terminada</v>
      </c>
      <c r="H333" s="27">
        <f t="shared" si="11"/>
        <v>13</v>
      </c>
      <c r="I333" s="18" t="s">
        <v>55</v>
      </c>
      <c r="J333" s="31" t="s">
        <v>1234</v>
      </c>
      <c r="K333" s="16" t="s">
        <v>12</v>
      </c>
      <c r="L333" s="12">
        <v>42185</v>
      </c>
      <c r="M333" s="16" t="s">
        <v>1251</v>
      </c>
      <c r="N333" s="16" t="s">
        <v>1306</v>
      </c>
      <c r="O333" s="16" t="s">
        <v>60</v>
      </c>
      <c r="P333" s="16" t="s">
        <v>59</v>
      </c>
      <c r="Q333" s="16" t="s">
        <v>58</v>
      </c>
    </row>
    <row r="334" spans="1:17" ht="45" x14ac:dyDescent="0.25">
      <c r="A334" s="11" t="s">
        <v>1224</v>
      </c>
      <c r="B334" s="11" t="s">
        <v>23</v>
      </c>
      <c r="C334" s="12">
        <v>42184</v>
      </c>
      <c r="D334" s="13"/>
      <c r="E334" s="3">
        <v>42226</v>
      </c>
      <c r="F334" s="17">
        <v>42195</v>
      </c>
      <c r="G334" s="2" t="str">
        <f t="shared" si="12"/>
        <v>Terminada</v>
      </c>
      <c r="H334" s="27">
        <f t="shared" si="11"/>
        <v>10</v>
      </c>
      <c r="I334" s="18" t="s">
        <v>55</v>
      </c>
      <c r="J334" s="29" t="s">
        <v>1235</v>
      </c>
      <c r="K334" s="16" t="s">
        <v>41</v>
      </c>
      <c r="L334" s="17">
        <v>42185</v>
      </c>
      <c r="M334" s="16" t="s">
        <v>1214</v>
      </c>
      <c r="N334" s="16" t="s">
        <v>1296</v>
      </c>
      <c r="O334" s="16" t="s">
        <v>60</v>
      </c>
      <c r="P334" s="16" t="s">
        <v>59</v>
      </c>
      <c r="Q334" s="16" t="s">
        <v>58</v>
      </c>
    </row>
    <row r="335" spans="1:17" ht="45" x14ac:dyDescent="0.25">
      <c r="A335" s="11" t="s">
        <v>1225</v>
      </c>
      <c r="B335" s="11" t="s">
        <v>24</v>
      </c>
      <c r="C335" s="12">
        <v>42186</v>
      </c>
      <c r="D335" s="13"/>
      <c r="E335" s="3">
        <v>42228</v>
      </c>
      <c r="F335" s="17">
        <v>42228</v>
      </c>
      <c r="G335" s="2" t="str">
        <f t="shared" si="12"/>
        <v>Terminada</v>
      </c>
      <c r="H335" s="27">
        <f t="shared" si="11"/>
        <v>31</v>
      </c>
      <c r="I335" s="18" t="s">
        <v>55</v>
      </c>
      <c r="J335" s="31" t="s">
        <v>1236</v>
      </c>
      <c r="K335" s="16" t="s">
        <v>41</v>
      </c>
      <c r="L335" s="17">
        <v>42186</v>
      </c>
      <c r="M335" s="16" t="s">
        <v>1250</v>
      </c>
      <c r="N335" s="16" t="s">
        <v>1550</v>
      </c>
      <c r="O335" s="16" t="s">
        <v>60</v>
      </c>
      <c r="P335" s="16" t="s">
        <v>59</v>
      </c>
      <c r="Q335" s="16" t="s">
        <v>58</v>
      </c>
    </row>
    <row r="336" spans="1:17" ht="45" x14ac:dyDescent="0.25">
      <c r="A336" s="11" t="s">
        <v>1226</v>
      </c>
      <c r="B336" s="11" t="s">
        <v>24</v>
      </c>
      <c r="C336" s="12">
        <v>42186</v>
      </c>
      <c r="D336" s="13"/>
      <c r="E336" s="3">
        <v>42228</v>
      </c>
      <c r="F336" s="17">
        <v>42228</v>
      </c>
      <c r="G336" s="2" t="str">
        <f t="shared" si="12"/>
        <v>Terminada</v>
      </c>
      <c r="H336" s="27">
        <f t="shared" si="11"/>
        <v>31</v>
      </c>
      <c r="I336" s="18" t="s">
        <v>55</v>
      </c>
      <c r="J336" s="31" t="s">
        <v>1237</v>
      </c>
      <c r="K336" s="16" t="s">
        <v>41</v>
      </c>
      <c r="L336" s="12">
        <v>42186</v>
      </c>
      <c r="M336" s="16" t="s">
        <v>1249</v>
      </c>
      <c r="N336" s="16" t="s">
        <v>1548</v>
      </c>
      <c r="O336" s="16" t="s">
        <v>60</v>
      </c>
      <c r="P336" s="16" t="s">
        <v>59</v>
      </c>
      <c r="Q336" s="16" t="s">
        <v>58</v>
      </c>
    </row>
    <row r="337" spans="1:17" ht="45" x14ac:dyDescent="0.25">
      <c r="A337" s="11" t="s">
        <v>1239</v>
      </c>
      <c r="B337" s="11" t="s">
        <v>24</v>
      </c>
      <c r="C337" s="12">
        <v>42186</v>
      </c>
      <c r="D337" s="13"/>
      <c r="E337" s="3">
        <v>42228</v>
      </c>
      <c r="F337" s="17">
        <v>42228</v>
      </c>
      <c r="G337" s="2" t="str">
        <f t="shared" si="12"/>
        <v>Terminada</v>
      </c>
      <c r="H337" s="27">
        <f t="shared" si="11"/>
        <v>31</v>
      </c>
      <c r="I337" s="18" t="s">
        <v>55</v>
      </c>
      <c r="J337" s="29" t="s">
        <v>1240</v>
      </c>
      <c r="K337" s="16" t="s">
        <v>41</v>
      </c>
      <c r="L337" s="12">
        <v>42186</v>
      </c>
      <c r="M337" s="16" t="s">
        <v>1248</v>
      </c>
      <c r="N337" s="16" t="s">
        <v>1549</v>
      </c>
      <c r="O337" s="16" t="s">
        <v>60</v>
      </c>
      <c r="P337" s="16" t="s">
        <v>59</v>
      </c>
      <c r="Q337" s="16" t="s">
        <v>58</v>
      </c>
    </row>
    <row r="338" spans="1:17" ht="45" x14ac:dyDescent="0.25">
      <c r="A338" s="11" t="s">
        <v>1244</v>
      </c>
      <c r="B338" s="11" t="s">
        <v>24</v>
      </c>
      <c r="C338" s="12">
        <v>42187</v>
      </c>
      <c r="D338" s="13"/>
      <c r="E338" s="3">
        <v>42229</v>
      </c>
      <c r="F338" s="17">
        <v>42191</v>
      </c>
      <c r="G338" s="2" t="str">
        <f t="shared" si="12"/>
        <v>Terminada</v>
      </c>
      <c r="H338" s="27">
        <f t="shared" si="11"/>
        <v>3</v>
      </c>
      <c r="I338" s="16" t="s">
        <v>55</v>
      </c>
      <c r="J338" s="31" t="s">
        <v>1245</v>
      </c>
      <c r="K338" s="16" t="s">
        <v>11</v>
      </c>
      <c r="L338" s="12">
        <v>42187</v>
      </c>
      <c r="M338" s="16" t="s">
        <v>1264</v>
      </c>
      <c r="N338" s="16" t="s">
        <v>58</v>
      </c>
      <c r="O338" s="16" t="s">
        <v>60</v>
      </c>
      <c r="P338" s="16" t="s">
        <v>59</v>
      </c>
      <c r="Q338" s="16" t="s">
        <v>58</v>
      </c>
    </row>
    <row r="339" spans="1:17" ht="90" x14ac:dyDescent="0.25">
      <c r="A339" s="11" t="s">
        <v>1256</v>
      </c>
      <c r="B339" s="11" t="s">
        <v>24</v>
      </c>
      <c r="C339" s="12">
        <v>42187</v>
      </c>
      <c r="D339" s="13"/>
      <c r="E339" s="3">
        <v>42229</v>
      </c>
      <c r="F339" s="17">
        <v>42202</v>
      </c>
      <c r="G339" s="2" t="str">
        <f t="shared" si="12"/>
        <v>Terminada</v>
      </c>
      <c r="H339" s="27">
        <f t="shared" ref="H339:H402" si="13">IF(F339&lt;&gt;"",(NETWORKDAYS(C339,F339)),0)</f>
        <v>12</v>
      </c>
      <c r="I339" s="16" t="s">
        <v>55</v>
      </c>
      <c r="J339" s="29" t="s">
        <v>1259</v>
      </c>
      <c r="K339" s="16" t="s">
        <v>35</v>
      </c>
      <c r="L339" s="12">
        <v>42188</v>
      </c>
      <c r="M339" s="16" t="s">
        <v>1287</v>
      </c>
      <c r="N339" s="16" t="s">
        <v>1335</v>
      </c>
      <c r="O339" s="16" t="s">
        <v>60</v>
      </c>
      <c r="P339" s="16" t="s">
        <v>59</v>
      </c>
      <c r="Q339" s="16" t="s">
        <v>58</v>
      </c>
    </row>
    <row r="340" spans="1:17" ht="45" x14ac:dyDescent="0.25">
      <c r="A340" s="11" t="s">
        <v>1257</v>
      </c>
      <c r="B340" s="11" t="s">
        <v>24</v>
      </c>
      <c r="C340" s="12">
        <v>42188</v>
      </c>
      <c r="D340" s="13"/>
      <c r="E340" s="3">
        <v>42230</v>
      </c>
      <c r="F340" s="17">
        <v>42191</v>
      </c>
      <c r="G340" s="2" t="str">
        <f t="shared" si="12"/>
        <v>Terminada</v>
      </c>
      <c r="H340" s="27">
        <f t="shared" si="13"/>
        <v>2</v>
      </c>
      <c r="I340" s="16" t="s">
        <v>55</v>
      </c>
      <c r="J340" s="31" t="s">
        <v>1260</v>
      </c>
      <c r="K340" s="16" t="s">
        <v>11</v>
      </c>
      <c r="L340" s="12">
        <v>42188</v>
      </c>
      <c r="M340" s="16" t="s">
        <v>1263</v>
      </c>
      <c r="N340" s="16" t="s">
        <v>58</v>
      </c>
      <c r="O340" s="16" t="s">
        <v>60</v>
      </c>
      <c r="P340" s="16" t="s">
        <v>59</v>
      </c>
      <c r="Q340" s="16" t="s">
        <v>58</v>
      </c>
    </row>
    <row r="341" spans="1:17" ht="45" x14ac:dyDescent="0.25">
      <c r="A341" s="11" t="s">
        <v>1258</v>
      </c>
      <c r="B341" s="11" t="s">
        <v>24</v>
      </c>
      <c r="C341" s="12">
        <v>42064</v>
      </c>
      <c r="D341" s="13"/>
      <c r="E341" s="3">
        <v>42230</v>
      </c>
      <c r="F341" s="17">
        <v>42200</v>
      </c>
      <c r="G341" s="2" t="str">
        <f t="shared" si="12"/>
        <v>Terminada</v>
      </c>
      <c r="H341" s="27">
        <f t="shared" si="13"/>
        <v>98</v>
      </c>
      <c r="I341" s="18" t="s">
        <v>55</v>
      </c>
      <c r="J341" s="29" t="s">
        <v>1261</v>
      </c>
      <c r="K341" s="21" t="s">
        <v>41</v>
      </c>
      <c r="L341" s="15">
        <v>42188</v>
      </c>
      <c r="M341" s="16" t="s">
        <v>1262</v>
      </c>
      <c r="N341" s="16" t="s">
        <v>1295</v>
      </c>
      <c r="O341" s="16" t="s">
        <v>60</v>
      </c>
      <c r="P341" s="16" t="s">
        <v>59</v>
      </c>
      <c r="Q341" s="16" t="s">
        <v>58</v>
      </c>
    </row>
    <row r="342" spans="1:17" ht="45" x14ac:dyDescent="0.25">
      <c r="A342" s="11" t="s">
        <v>1265</v>
      </c>
      <c r="B342" s="11" t="s">
        <v>24</v>
      </c>
      <c r="C342" s="12">
        <v>42191</v>
      </c>
      <c r="D342" s="13"/>
      <c r="E342" s="3">
        <v>42233</v>
      </c>
      <c r="F342" s="17">
        <v>42202</v>
      </c>
      <c r="G342" s="2" t="str">
        <f t="shared" si="12"/>
        <v>Terminada</v>
      </c>
      <c r="H342" s="27">
        <f t="shared" si="13"/>
        <v>10</v>
      </c>
      <c r="I342" s="16" t="s">
        <v>55</v>
      </c>
      <c r="J342" s="31" t="s">
        <v>1268</v>
      </c>
      <c r="K342" s="16" t="s">
        <v>43</v>
      </c>
      <c r="L342" s="12">
        <v>42191</v>
      </c>
      <c r="M342" s="16" t="s">
        <v>1273</v>
      </c>
      <c r="N342" s="16" t="s">
        <v>1334</v>
      </c>
      <c r="O342" s="16" t="s">
        <v>60</v>
      </c>
      <c r="P342" s="16" t="s">
        <v>59</v>
      </c>
      <c r="Q342" s="16" t="s">
        <v>58</v>
      </c>
    </row>
    <row r="343" spans="1:17" ht="45" x14ac:dyDescent="0.25">
      <c r="A343" s="11" t="s">
        <v>1266</v>
      </c>
      <c r="B343" s="11" t="s">
        <v>24</v>
      </c>
      <c r="C343" s="12">
        <v>42191</v>
      </c>
      <c r="D343" s="13"/>
      <c r="E343" s="3">
        <v>42233</v>
      </c>
      <c r="F343" s="17">
        <v>42192</v>
      </c>
      <c r="G343" s="2" t="str">
        <f t="shared" si="12"/>
        <v>Terminada</v>
      </c>
      <c r="H343" s="27">
        <f t="shared" si="13"/>
        <v>2</v>
      </c>
      <c r="I343" s="16" t="s">
        <v>55</v>
      </c>
      <c r="J343" s="29" t="s">
        <v>1269</v>
      </c>
      <c r="K343" s="16" t="s">
        <v>11</v>
      </c>
      <c r="L343" s="12">
        <v>42191</v>
      </c>
      <c r="M343" s="16" t="s">
        <v>1276</v>
      </c>
      <c r="N343" s="16" t="s">
        <v>58</v>
      </c>
      <c r="O343" s="16" t="s">
        <v>60</v>
      </c>
      <c r="P343" s="16" t="s">
        <v>59</v>
      </c>
      <c r="Q343" s="16" t="s">
        <v>58</v>
      </c>
    </row>
    <row r="344" spans="1:17" ht="45" x14ac:dyDescent="0.25">
      <c r="A344" s="11" t="s">
        <v>1267</v>
      </c>
      <c r="B344" s="11" t="s">
        <v>24</v>
      </c>
      <c r="C344" s="12">
        <v>42191</v>
      </c>
      <c r="D344" s="13"/>
      <c r="E344" s="3">
        <v>42233</v>
      </c>
      <c r="F344" s="17">
        <v>42192</v>
      </c>
      <c r="G344" s="2" t="str">
        <f t="shared" si="12"/>
        <v>Terminada</v>
      </c>
      <c r="H344" s="27">
        <f t="shared" si="13"/>
        <v>2</v>
      </c>
      <c r="I344" s="16" t="s">
        <v>55</v>
      </c>
      <c r="J344" s="31" t="s">
        <v>1270</v>
      </c>
      <c r="K344" s="16" t="s">
        <v>11</v>
      </c>
      <c r="L344" s="12">
        <v>42191</v>
      </c>
      <c r="M344" s="16" t="s">
        <v>1274</v>
      </c>
      <c r="N344" s="16" t="s">
        <v>58</v>
      </c>
      <c r="O344" s="16" t="s">
        <v>60</v>
      </c>
      <c r="P344" s="16" t="s">
        <v>59</v>
      </c>
      <c r="Q344" s="16" t="s">
        <v>58</v>
      </c>
    </row>
    <row r="345" spans="1:17" ht="45" x14ac:dyDescent="0.25">
      <c r="A345" s="11" t="s">
        <v>1277</v>
      </c>
      <c r="B345" s="11" t="s">
        <v>24</v>
      </c>
      <c r="C345" s="12">
        <v>42192</v>
      </c>
      <c r="D345" s="13"/>
      <c r="E345" s="3">
        <v>42234</v>
      </c>
      <c r="F345" s="17">
        <v>42234</v>
      </c>
      <c r="G345" s="2" t="str">
        <f t="shared" si="12"/>
        <v>Terminada</v>
      </c>
      <c r="H345" s="27">
        <f t="shared" si="13"/>
        <v>31</v>
      </c>
      <c r="I345" s="16" t="s">
        <v>55</v>
      </c>
      <c r="J345" s="31" t="s">
        <v>1278</v>
      </c>
      <c r="K345" s="16" t="s">
        <v>40</v>
      </c>
      <c r="L345" s="12">
        <v>42193</v>
      </c>
      <c r="M345" s="16" t="s">
        <v>920</v>
      </c>
      <c r="N345" s="16" t="s">
        <v>920</v>
      </c>
      <c r="O345" s="16" t="s">
        <v>60</v>
      </c>
      <c r="P345" s="16" t="s">
        <v>59</v>
      </c>
      <c r="Q345" s="16" t="s">
        <v>58</v>
      </c>
    </row>
    <row r="346" spans="1:17" ht="45" x14ac:dyDescent="0.25">
      <c r="A346" s="11" t="s">
        <v>1293</v>
      </c>
      <c r="B346" s="11" t="s">
        <v>24</v>
      </c>
      <c r="C346" s="12">
        <v>42192</v>
      </c>
      <c r="D346" s="13"/>
      <c r="E346" s="3">
        <v>42234</v>
      </c>
      <c r="F346" s="17">
        <v>42195</v>
      </c>
      <c r="G346" s="2" t="str">
        <f t="shared" si="12"/>
        <v>Terminada</v>
      </c>
      <c r="H346" s="27">
        <f t="shared" si="13"/>
        <v>4</v>
      </c>
      <c r="I346" s="18" t="s">
        <v>55</v>
      </c>
      <c r="J346" s="78" t="s">
        <v>1294</v>
      </c>
      <c r="K346" s="16" t="s">
        <v>11</v>
      </c>
      <c r="L346" s="12">
        <v>42194</v>
      </c>
      <c r="M346" s="16" t="s">
        <v>1298</v>
      </c>
      <c r="N346" s="16" t="s">
        <v>58</v>
      </c>
      <c r="O346" s="16" t="s">
        <v>60</v>
      </c>
      <c r="P346" s="16" t="s">
        <v>59</v>
      </c>
      <c r="Q346" s="16" t="s">
        <v>58</v>
      </c>
    </row>
    <row r="347" spans="1:17" ht="45" x14ac:dyDescent="0.25">
      <c r="A347" s="11" t="s">
        <v>1284</v>
      </c>
      <c r="B347" s="11" t="s">
        <v>24</v>
      </c>
      <c r="C347" s="12">
        <v>42193</v>
      </c>
      <c r="D347" s="13"/>
      <c r="E347" s="3">
        <v>42235</v>
      </c>
      <c r="F347" s="17">
        <v>42202</v>
      </c>
      <c r="G347" s="2" t="str">
        <f t="shared" si="12"/>
        <v>Terminada</v>
      </c>
      <c r="H347" s="27">
        <f t="shared" si="13"/>
        <v>8</v>
      </c>
      <c r="I347" s="16" t="s">
        <v>55</v>
      </c>
      <c r="J347" s="31" t="s">
        <v>1285</v>
      </c>
      <c r="K347" s="21" t="s">
        <v>41</v>
      </c>
      <c r="L347" s="15">
        <v>42193</v>
      </c>
      <c r="M347" s="16" t="s">
        <v>1286</v>
      </c>
      <c r="N347" s="16" t="s">
        <v>1333</v>
      </c>
      <c r="O347" s="16" t="s">
        <v>60</v>
      </c>
      <c r="P347" s="16" t="s">
        <v>59</v>
      </c>
      <c r="Q347" s="16" t="s">
        <v>58</v>
      </c>
    </row>
    <row r="348" spans="1:17" ht="75" x14ac:dyDescent="0.25">
      <c r="A348" s="11" t="s">
        <v>1281</v>
      </c>
      <c r="B348" s="11" t="s">
        <v>24</v>
      </c>
      <c r="C348" s="12">
        <v>42193</v>
      </c>
      <c r="D348" s="13"/>
      <c r="E348" s="3">
        <v>42235</v>
      </c>
      <c r="F348" s="17">
        <v>42235</v>
      </c>
      <c r="G348" s="2" t="str">
        <f t="shared" si="12"/>
        <v>Terminada</v>
      </c>
      <c r="H348" s="27">
        <f t="shared" si="13"/>
        <v>31</v>
      </c>
      <c r="I348" s="18" t="s">
        <v>55</v>
      </c>
      <c r="J348" s="31" t="s">
        <v>1282</v>
      </c>
      <c r="K348" s="16" t="s">
        <v>41</v>
      </c>
      <c r="L348" s="12">
        <v>42193</v>
      </c>
      <c r="M348" s="16" t="s">
        <v>1283</v>
      </c>
      <c r="N348" s="16" t="s">
        <v>1358</v>
      </c>
      <c r="O348" s="16" t="s">
        <v>60</v>
      </c>
      <c r="P348" s="16" t="s">
        <v>59</v>
      </c>
      <c r="Q348" s="16" t="s">
        <v>58</v>
      </c>
    </row>
    <row r="349" spans="1:17" ht="45" x14ac:dyDescent="0.25">
      <c r="A349" s="11" t="s">
        <v>1288</v>
      </c>
      <c r="B349" s="11" t="s">
        <v>24</v>
      </c>
      <c r="C349" s="12">
        <v>42193</v>
      </c>
      <c r="D349" s="13"/>
      <c r="E349" s="3">
        <v>42235</v>
      </c>
      <c r="F349" s="17">
        <v>42202</v>
      </c>
      <c r="G349" s="2" t="str">
        <f t="shared" si="12"/>
        <v>Terminada</v>
      </c>
      <c r="H349" s="27">
        <f t="shared" si="13"/>
        <v>8</v>
      </c>
      <c r="I349" s="16" t="s">
        <v>55</v>
      </c>
      <c r="J349" s="31" t="s">
        <v>1290</v>
      </c>
      <c r="K349" s="16" t="s">
        <v>41</v>
      </c>
      <c r="L349" s="12">
        <v>42194</v>
      </c>
      <c r="M349" s="16" t="s">
        <v>1291</v>
      </c>
      <c r="N349" s="16" t="s">
        <v>1332</v>
      </c>
      <c r="O349" s="16" t="s">
        <v>256</v>
      </c>
      <c r="P349" s="16" t="s">
        <v>59</v>
      </c>
      <c r="Q349" s="16" t="s">
        <v>58</v>
      </c>
    </row>
    <row r="350" spans="1:17" ht="45" x14ac:dyDescent="0.25">
      <c r="A350" s="11" t="s">
        <v>1289</v>
      </c>
      <c r="B350" s="11" t="s">
        <v>24</v>
      </c>
      <c r="C350" s="12">
        <v>42193</v>
      </c>
      <c r="D350" s="13"/>
      <c r="E350" s="3">
        <v>42235</v>
      </c>
      <c r="F350" s="17">
        <v>42195</v>
      </c>
      <c r="G350" s="2" t="str">
        <f t="shared" si="12"/>
        <v>Terminada</v>
      </c>
      <c r="H350" s="27">
        <f t="shared" si="13"/>
        <v>3</v>
      </c>
      <c r="I350" s="16" t="s">
        <v>55</v>
      </c>
      <c r="J350" s="31" t="s">
        <v>1292</v>
      </c>
      <c r="K350" s="16" t="s">
        <v>11</v>
      </c>
      <c r="L350" s="17">
        <v>42194</v>
      </c>
      <c r="M350" s="16" t="s">
        <v>1297</v>
      </c>
      <c r="N350" s="18" t="s">
        <v>58</v>
      </c>
      <c r="O350" s="16" t="s">
        <v>60</v>
      </c>
      <c r="P350" s="18" t="s">
        <v>59</v>
      </c>
      <c r="Q350" s="18" t="s">
        <v>58</v>
      </c>
    </row>
    <row r="351" spans="1:17" ht="90" x14ac:dyDescent="0.25">
      <c r="A351" s="11" t="s">
        <v>1299</v>
      </c>
      <c r="B351" s="11" t="s">
        <v>24</v>
      </c>
      <c r="C351" s="12">
        <v>42194</v>
      </c>
      <c r="D351" s="13"/>
      <c r="E351" s="3">
        <v>42236</v>
      </c>
      <c r="F351" s="17">
        <v>42206</v>
      </c>
      <c r="G351" s="2" t="str">
        <f t="shared" si="12"/>
        <v>Terminada</v>
      </c>
      <c r="H351" s="27">
        <f t="shared" si="13"/>
        <v>9</v>
      </c>
      <c r="I351" s="18" t="s">
        <v>55</v>
      </c>
      <c r="J351" s="29" t="s">
        <v>1309</v>
      </c>
      <c r="K351" s="16" t="s">
        <v>41</v>
      </c>
      <c r="L351" s="12">
        <v>42198</v>
      </c>
      <c r="M351" s="16" t="s">
        <v>1310</v>
      </c>
      <c r="N351" s="16" t="s">
        <v>1356</v>
      </c>
      <c r="O351" s="16" t="s">
        <v>60</v>
      </c>
      <c r="P351" s="18" t="s">
        <v>59</v>
      </c>
      <c r="Q351" s="18" t="s">
        <v>58</v>
      </c>
    </row>
    <row r="352" spans="1:17" ht="45" x14ac:dyDescent="0.25">
      <c r="A352" s="11" t="s">
        <v>1301</v>
      </c>
      <c r="B352" s="11" t="s">
        <v>24</v>
      </c>
      <c r="C352" s="12">
        <v>42194</v>
      </c>
      <c r="D352" s="13"/>
      <c r="E352" s="3">
        <v>42236</v>
      </c>
      <c r="F352" s="17">
        <v>42198</v>
      </c>
      <c r="G352" s="2" t="str">
        <f t="shared" si="12"/>
        <v>Terminada</v>
      </c>
      <c r="H352" s="27">
        <f t="shared" si="13"/>
        <v>3</v>
      </c>
      <c r="I352" s="18" t="s">
        <v>55</v>
      </c>
      <c r="J352" s="31" t="s">
        <v>1307</v>
      </c>
      <c r="K352" s="18" t="s">
        <v>11</v>
      </c>
      <c r="L352" s="12">
        <v>42195</v>
      </c>
      <c r="M352" s="16" t="s">
        <v>1308</v>
      </c>
      <c r="N352" s="18" t="s">
        <v>58</v>
      </c>
      <c r="O352" s="16" t="s">
        <v>60</v>
      </c>
      <c r="P352" s="18" t="s">
        <v>59</v>
      </c>
      <c r="Q352" s="18" t="s">
        <v>58</v>
      </c>
    </row>
    <row r="353" spans="1:17" ht="45" x14ac:dyDescent="0.25">
      <c r="A353" s="11" t="s">
        <v>1300</v>
      </c>
      <c r="B353" s="11" t="s">
        <v>24</v>
      </c>
      <c r="C353" s="12">
        <v>42195</v>
      </c>
      <c r="D353" s="13"/>
      <c r="E353" s="3">
        <v>42237</v>
      </c>
      <c r="F353" s="17">
        <v>42198</v>
      </c>
      <c r="G353" s="2" t="str">
        <f t="shared" si="12"/>
        <v>Terminada</v>
      </c>
      <c r="H353" s="27">
        <f t="shared" si="13"/>
        <v>2</v>
      </c>
      <c r="I353" s="18" t="s">
        <v>55</v>
      </c>
      <c r="J353" s="32" t="s">
        <v>1304</v>
      </c>
      <c r="K353" s="16" t="s">
        <v>11</v>
      </c>
      <c r="L353" s="12">
        <v>42195</v>
      </c>
      <c r="M353" s="16" t="s">
        <v>1305</v>
      </c>
      <c r="N353" s="16" t="s">
        <v>58</v>
      </c>
      <c r="O353" s="16" t="s">
        <v>60</v>
      </c>
      <c r="P353" s="18" t="s">
        <v>59</v>
      </c>
      <c r="Q353" s="18" t="s">
        <v>58</v>
      </c>
    </row>
    <row r="354" spans="1:17" ht="45" x14ac:dyDescent="0.25">
      <c r="A354" s="11" t="s">
        <v>1320</v>
      </c>
      <c r="B354" s="11" t="s">
        <v>24</v>
      </c>
      <c r="C354" s="12">
        <v>42198</v>
      </c>
      <c r="D354" s="13"/>
      <c r="E354" s="3">
        <v>42240</v>
      </c>
      <c r="F354" s="17">
        <v>42206</v>
      </c>
      <c r="G354" s="2" t="str">
        <f t="shared" si="12"/>
        <v>Terminada</v>
      </c>
      <c r="H354" s="27">
        <f t="shared" si="13"/>
        <v>7</v>
      </c>
      <c r="I354" s="18" t="s">
        <v>55</v>
      </c>
      <c r="J354" s="29" t="s">
        <v>1323</v>
      </c>
      <c r="K354" s="16" t="s">
        <v>41</v>
      </c>
      <c r="L354" s="17">
        <v>42199</v>
      </c>
      <c r="M354" s="16" t="s">
        <v>1314</v>
      </c>
      <c r="N354" s="16" t="s">
        <v>1357</v>
      </c>
      <c r="O354" s="16" t="s">
        <v>60</v>
      </c>
      <c r="P354" s="18" t="s">
        <v>59</v>
      </c>
      <c r="Q354" s="18" t="s">
        <v>58</v>
      </c>
    </row>
    <row r="355" spans="1:17" ht="45" x14ac:dyDescent="0.25">
      <c r="A355" s="11" t="s">
        <v>1321</v>
      </c>
      <c r="B355" s="11" t="s">
        <v>24</v>
      </c>
      <c r="C355" s="12">
        <v>42198</v>
      </c>
      <c r="D355" s="13"/>
      <c r="E355" s="3">
        <v>42240</v>
      </c>
      <c r="F355" s="17">
        <v>42206</v>
      </c>
      <c r="G355" s="2" t="str">
        <f t="shared" si="12"/>
        <v>Terminada</v>
      </c>
      <c r="H355" s="27">
        <f t="shared" si="13"/>
        <v>7</v>
      </c>
      <c r="I355" s="18" t="s">
        <v>55</v>
      </c>
      <c r="J355" s="31" t="s">
        <v>1324</v>
      </c>
      <c r="K355" s="16" t="s">
        <v>41</v>
      </c>
      <c r="L355" s="17">
        <v>42199</v>
      </c>
      <c r="M355" s="16" t="s">
        <v>1313</v>
      </c>
      <c r="N355" s="16" t="s">
        <v>1348</v>
      </c>
      <c r="O355" s="16" t="s">
        <v>60</v>
      </c>
      <c r="P355" s="18" t="s">
        <v>59</v>
      </c>
      <c r="Q355" s="18" t="s">
        <v>58</v>
      </c>
    </row>
    <row r="356" spans="1:17" ht="45" x14ac:dyDescent="0.25">
      <c r="A356" s="11" t="s">
        <v>1322</v>
      </c>
      <c r="B356" s="11" t="s">
        <v>24</v>
      </c>
      <c r="C356" s="12">
        <v>42198</v>
      </c>
      <c r="D356" s="13"/>
      <c r="E356" s="3">
        <v>42240</v>
      </c>
      <c r="F356" s="17">
        <v>42209</v>
      </c>
      <c r="G356" s="2" t="str">
        <f t="shared" si="12"/>
        <v>Terminada</v>
      </c>
      <c r="H356" s="27">
        <f t="shared" si="13"/>
        <v>10</v>
      </c>
      <c r="I356" s="18" t="s">
        <v>55</v>
      </c>
      <c r="J356" s="31" t="s">
        <v>1325</v>
      </c>
      <c r="K356" s="16" t="s">
        <v>41</v>
      </c>
      <c r="L356" s="17">
        <v>42199</v>
      </c>
      <c r="M356" s="16" t="s">
        <v>1312</v>
      </c>
      <c r="N356" s="16" t="s">
        <v>1412</v>
      </c>
      <c r="O356" s="16" t="s">
        <v>60</v>
      </c>
      <c r="P356" s="18" t="s">
        <v>59</v>
      </c>
      <c r="Q356" s="18" t="s">
        <v>58</v>
      </c>
    </row>
    <row r="357" spans="1:17" ht="75" x14ac:dyDescent="0.25">
      <c r="A357" s="11" t="s">
        <v>1319</v>
      </c>
      <c r="B357" s="11" t="s">
        <v>24</v>
      </c>
      <c r="C357" s="12">
        <v>42198</v>
      </c>
      <c r="D357" s="13"/>
      <c r="E357" s="3">
        <v>42240</v>
      </c>
      <c r="F357" s="17">
        <v>42220</v>
      </c>
      <c r="G357" s="2" t="str">
        <f t="shared" si="12"/>
        <v>Terminada</v>
      </c>
      <c r="H357" s="27">
        <f t="shared" si="13"/>
        <v>17</v>
      </c>
      <c r="I357" s="18" t="s">
        <v>55</v>
      </c>
      <c r="J357" s="29" t="s">
        <v>1326</v>
      </c>
      <c r="K357" s="16" t="s">
        <v>43</v>
      </c>
      <c r="L357" s="17">
        <v>42199</v>
      </c>
      <c r="M357" s="16" t="s">
        <v>1311</v>
      </c>
      <c r="N357" s="16" t="s">
        <v>1491</v>
      </c>
      <c r="O357" s="16" t="s">
        <v>60</v>
      </c>
      <c r="P357" s="18" t="s">
        <v>59</v>
      </c>
      <c r="Q357" s="18" t="s">
        <v>58</v>
      </c>
    </row>
    <row r="358" spans="1:17" ht="75" x14ac:dyDescent="0.25">
      <c r="A358" s="11" t="s">
        <v>1318</v>
      </c>
      <c r="B358" s="11" t="s">
        <v>24</v>
      </c>
      <c r="C358" s="12">
        <v>42199</v>
      </c>
      <c r="D358" s="13"/>
      <c r="E358" s="3">
        <v>42241</v>
      </c>
      <c r="F358" s="17">
        <v>42220</v>
      </c>
      <c r="G358" s="2" t="str">
        <f t="shared" si="12"/>
        <v>Terminada</v>
      </c>
      <c r="H358" s="27">
        <f t="shared" si="13"/>
        <v>16</v>
      </c>
      <c r="I358" s="18" t="s">
        <v>55</v>
      </c>
      <c r="J358" s="31" t="s">
        <v>1327</v>
      </c>
      <c r="K358" s="16" t="s">
        <v>40</v>
      </c>
      <c r="L358" s="12">
        <v>42199</v>
      </c>
      <c r="M358" s="16" t="s">
        <v>1315</v>
      </c>
      <c r="N358" s="16" t="s">
        <v>1411</v>
      </c>
      <c r="O358" s="16" t="s">
        <v>60</v>
      </c>
      <c r="P358" s="18" t="s">
        <v>59</v>
      </c>
      <c r="Q358" s="18" t="s">
        <v>58</v>
      </c>
    </row>
    <row r="359" spans="1:17" ht="45" x14ac:dyDescent="0.25">
      <c r="A359" s="11" t="s">
        <v>1317</v>
      </c>
      <c r="B359" s="11" t="s">
        <v>24</v>
      </c>
      <c r="C359" s="12">
        <v>42199</v>
      </c>
      <c r="D359" s="13"/>
      <c r="E359" s="3">
        <v>42241</v>
      </c>
      <c r="F359" s="17">
        <v>42202</v>
      </c>
      <c r="G359" s="2" t="str">
        <f t="shared" si="12"/>
        <v>Terminada</v>
      </c>
      <c r="H359" s="27">
        <f t="shared" si="13"/>
        <v>4</v>
      </c>
      <c r="I359" s="18" t="s">
        <v>55</v>
      </c>
      <c r="J359" s="29" t="s">
        <v>1328</v>
      </c>
      <c r="K359" s="16" t="s">
        <v>11</v>
      </c>
      <c r="L359" s="12">
        <v>42199</v>
      </c>
      <c r="M359" s="16" t="s">
        <v>1349</v>
      </c>
      <c r="N359" s="16" t="s">
        <v>58</v>
      </c>
      <c r="O359" s="16" t="s">
        <v>60</v>
      </c>
      <c r="P359" s="18" t="s">
        <v>59</v>
      </c>
      <c r="Q359" s="18" t="s">
        <v>58</v>
      </c>
    </row>
    <row r="360" spans="1:17" ht="45" x14ac:dyDescent="0.25">
      <c r="A360" s="11" t="s">
        <v>1316</v>
      </c>
      <c r="B360" s="11" t="s">
        <v>24</v>
      </c>
      <c r="C360" s="12">
        <v>42200</v>
      </c>
      <c r="D360" s="13"/>
      <c r="E360" s="3">
        <v>42242</v>
      </c>
      <c r="F360" s="17">
        <v>42209</v>
      </c>
      <c r="G360" s="2" t="str">
        <f t="shared" si="12"/>
        <v>Terminada</v>
      </c>
      <c r="H360" s="27">
        <f t="shared" si="13"/>
        <v>8</v>
      </c>
      <c r="I360" s="18" t="s">
        <v>55</v>
      </c>
      <c r="J360" s="31" t="s">
        <v>1329</v>
      </c>
      <c r="K360" s="16" t="s">
        <v>35</v>
      </c>
      <c r="L360" s="12">
        <v>42205</v>
      </c>
      <c r="M360" s="16" t="s">
        <v>1407</v>
      </c>
      <c r="N360" s="16" t="s">
        <v>1408</v>
      </c>
      <c r="O360" s="16" t="s">
        <v>60</v>
      </c>
      <c r="P360" s="18" t="s">
        <v>59</v>
      </c>
      <c r="Q360" s="18" t="s">
        <v>58</v>
      </c>
    </row>
    <row r="361" spans="1:17" ht="135" x14ac:dyDescent="0.25">
      <c r="A361" s="11" t="s">
        <v>1330</v>
      </c>
      <c r="B361" s="11" t="s">
        <v>24</v>
      </c>
      <c r="C361" s="12">
        <v>42200</v>
      </c>
      <c r="D361" s="13"/>
      <c r="E361" s="3">
        <v>42242</v>
      </c>
      <c r="F361" s="17">
        <v>42242</v>
      </c>
      <c r="G361" s="2" t="str">
        <f t="shared" si="12"/>
        <v>Terminada</v>
      </c>
      <c r="H361" s="27">
        <f t="shared" si="13"/>
        <v>31</v>
      </c>
      <c r="I361" s="18" t="s">
        <v>55</v>
      </c>
      <c r="J361" s="29" t="s">
        <v>1331</v>
      </c>
      <c r="K361" s="16" t="s">
        <v>41</v>
      </c>
      <c r="L361" s="90">
        <v>42201</v>
      </c>
      <c r="M361" s="12" t="s">
        <v>1336</v>
      </c>
      <c r="N361" s="16" t="s">
        <v>1546</v>
      </c>
      <c r="O361" s="16" t="s">
        <v>60</v>
      </c>
      <c r="P361" s="18" t="s">
        <v>59</v>
      </c>
      <c r="Q361" s="16" t="s">
        <v>58</v>
      </c>
    </row>
    <row r="362" spans="1:17" ht="45" x14ac:dyDescent="0.25">
      <c r="A362" s="11" t="s">
        <v>1337</v>
      </c>
      <c r="B362" s="11" t="s">
        <v>24</v>
      </c>
      <c r="C362" s="12">
        <v>42201</v>
      </c>
      <c r="D362" s="13"/>
      <c r="E362" s="3">
        <v>42243</v>
      </c>
      <c r="F362" s="17">
        <v>42206</v>
      </c>
      <c r="G362" s="2" t="str">
        <f t="shared" si="12"/>
        <v>Terminada</v>
      </c>
      <c r="H362" s="27">
        <f t="shared" si="13"/>
        <v>4</v>
      </c>
      <c r="I362" s="18" t="s">
        <v>55</v>
      </c>
      <c r="J362" s="31" t="s">
        <v>1339</v>
      </c>
      <c r="K362" s="18" t="s">
        <v>11</v>
      </c>
      <c r="L362" s="12">
        <v>42201</v>
      </c>
      <c r="M362" s="16" t="s">
        <v>1359</v>
      </c>
      <c r="N362" s="16" t="s">
        <v>58</v>
      </c>
      <c r="O362" s="16" t="s">
        <v>60</v>
      </c>
      <c r="P362" s="18" t="s">
        <v>59</v>
      </c>
      <c r="Q362" s="16" t="s">
        <v>58</v>
      </c>
    </row>
    <row r="363" spans="1:17" ht="45" x14ac:dyDescent="0.25">
      <c r="A363" s="11" t="s">
        <v>1338</v>
      </c>
      <c r="B363" s="11" t="s">
        <v>24</v>
      </c>
      <c r="C363" s="12">
        <v>42201</v>
      </c>
      <c r="D363" s="13"/>
      <c r="E363" s="3">
        <v>42243</v>
      </c>
      <c r="F363" s="17">
        <v>42220</v>
      </c>
      <c r="G363" s="2" t="str">
        <f t="shared" si="12"/>
        <v>Terminada</v>
      </c>
      <c r="H363" s="27">
        <f t="shared" si="13"/>
        <v>14</v>
      </c>
      <c r="I363" s="18" t="s">
        <v>55</v>
      </c>
      <c r="J363" s="31" t="s">
        <v>1340</v>
      </c>
      <c r="K363" s="16" t="s">
        <v>41</v>
      </c>
      <c r="L363" s="17">
        <v>42201</v>
      </c>
      <c r="M363" s="16" t="s">
        <v>1341</v>
      </c>
      <c r="N363" s="16" t="s">
        <v>1492</v>
      </c>
      <c r="O363" s="16" t="s">
        <v>60</v>
      </c>
      <c r="P363" s="18" t="s">
        <v>59</v>
      </c>
      <c r="Q363" s="16" t="s">
        <v>58</v>
      </c>
    </row>
    <row r="364" spans="1:17" ht="45" x14ac:dyDescent="0.25">
      <c r="A364" s="11" t="s">
        <v>1342</v>
      </c>
      <c r="B364" s="11" t="s">
        <v>24</v>
      </c>
      <c r="C364" s="12">
        <v>42201</v>
      </c>
      <c r="D364" s="13"/>
      <c r="E364" s="3">
        <v>42243</v>
      </c>
      <c r="F364" s="17">
        <v>42243</v>
      </c>
      <c r="G364" s="2" t="str">
        <f t="shared" si="12"/>
        <v>Terminada</v>
      </c>
      <c r="H364" s="27">
        <f t="shared" si="13"/>
        <v>31</v>
      </c>
      <c r="I364" s="18" t="s">
        <v>55</v>
      </c>
      <c r="J364" s="29" t="s">
        <v>1344</v>
      </c>
      <c r="K364" s="16" t="s">
        <v>41</v>
      </c>
      <c r="L364" s="12">
        <v>42201</v>
      </c>
      <c r="M364" s="16" t="s">
        <v>1341</v>
      </c>
      <c r="N364" s="16" t="s">
        <v>1490</v>
      </c>
      <c r="O364" s="16" t="s">
        <v>60</v>
      </c>
      <c r="P364" s="18" t="s">
        <v>59</v>
      </c>
      <c r="Q364" s="16" t="s">
        <v>58</v>
      </c>
    </row>
    <row r="365" spans="1:17" ht="45" x14ac:dyDescent="0.25">
      <c r="A365" s="11" t="s">
        <v>1343</v>
      </c>
      <c r="B365" s="11" t="s">
        <v>24</v>
      </c>
      <c r="C365" s="12">
        <v>42201</v>
      </c>
      <c r="D365" s="13"/>
      <c r="E365" s="3">
        <v>42243</v>
      </c>
      <c r="F365" s="17">
        <v>42243</v>
      </c>
      <c r="G365" s="2" t="str">
        <f t="shared" si="12"/>
        <v>Terminada</v>
      </c>
      <c r="H365" s="27">
        <f t="shared" si="13"/>
        <v>31</v>
      </c>
      <c r="I365" s="18" t="s">
        <v>55</v>
      </c>
      <c r="J365" s="31" t="s">
        <v>1345</v>
      </c>
      <c r="K365" s="16" t="s">
        <v>41</v>
      </c>
      <c r="L365" s="17">
        <v>42201</v>
      </c>
      <c r="M365" s="16" t="s">
        <v>1346</v>
      </c>
      <c r="N365" s="16" t="s">
        <v>1489</v>
      </c>
      <c r="O365" s="16" t="s">
        <v>60</v>
      </c>
      <c r="P365" s="18" t="s">
        <v>59</v>
      </c>
      <c r="Q365" s="16" t="s">
        <v>58</v>
      </c>
    </row>
    <row r="366" spans="1:17" ht="45" x14ac:dyDescent="0.25">
      <c r="A366" s="11" t="s">
        <v>1350</v>
      </c>
      <c r="B366" s="11" t="s">
        <v>24</v>
      </c>
      <c r="C366" s="12">
        <v>42202</v>
      </c>
      <c r="D366" s="13"/>
      <c r="E366" s="3">
        <v>42244</v>
      </c>
      <c r="F366" s="17">
        <v>42206</v>
      </c>
      <c r="G366" s="2" t="str">
        <f t="shared" si="12"/>
        <v>Terminada</v>
      </c>
      <c r="H366" s="27">
        <f t="shared" si="13"/>
        <v>3</v>
      </c>
      <c r="I366" s="18" t="s">
        <v>55</v>
      </c>
      <c r="J366" s="31" t="s">
        <v>1352</v>
      </c>
      <c r="K366" s="16" t="s">
        <v>11</v>
      </c>
      <c r="L366" s="12">
        <v>42205</v>
      </c>
      <c r="M366" s="16" t="s">
        <v>1353</v>
      </c>
      <c r="N366" s="18" t="s">
        <v>58</v>
      </c>
      <c r="O366" s="16" t="s">
        <v>60</v>
      </c>
      <c r="P366" s="18" t="s">
        <v>59</v>
      </c>
      <c r="Q366" s="16" t="s">
        <v>58</v>
      </c>
    </row>
    <row r="367" spans="1:17" ht="45" x14ac:dyDescent="0.25">
      <c r="A367" s="11" t="s">
        <v>1351</v>
      </c>
      <c r="B367" s="11" t="s">
        <v>24</v>
      </c>
      <c r="C367" s="12">
        <v>42202</v>
      </c>
      <c r="D367" s="13"/>
      <c r="E367" s="3">
        <v>42230</v>
      </c>
      <c r="F367" s="17">
        <v>42206</v>
      </c>
      <c r="G367" s="2" t="str">
        <f t="shared" si="12"/>
        <v>Terminada</v>
      </c>
      <c r="H367" s="27">
        <f t="shared" si="13"/>
        <v>3</v>
      </c>
      <c r="I367" s="18" t="s">
        <v>55</v>
      </c>
      <c r="J367" s="29" t="s">
        <v>1355</v>
      </c>
      <c r="K367" s="16" t="s">
        <v>11</v>
      </c>
      <c r="L367" s="12">
        <v>42205</v>
      </c>
      <c r="M367" s="16" t="s">
        <v>1354</v>
      </c>
      <c r="N367" s="16" t="s">
        <v>58</v>
      </c>
      <c r="O367" s="16" t="s">
        <v>60</v>
      </c>
      <c r="P367" s="18" t="s">
        <v>59</v>
      </c>
      <c r="Q367" s="16" t="s">
        <v>58</v>
      </c>
    </row>
    <row r="368" spans="1:17" ht="45" x14ac:dyDescent="0.25">
      <c r="A368" s="11" t="s">
        <v>1360</v>
      </c>
      <c r="B368" s="11" t="s">
        <v>25</v>
      </c>
      <c r="C368" s="12">
        <v>42219</v>
      </c>
      <c r="D368" s="13"/>
      <c r="E368" s="3">
        <v>42247</v>
      </c>
      <c r="F368" s="17">
        <v>42247</v>
      </c>
      <c r="G368" s="2" t="str">
        <f t="shared" si="12"/>
        <v>Terminada</v>
      </c>
      <c r="H368" s="27">
        <f t="shared" si="13"/>
        <v>21</v>
      </c>
      <c r="I368" s="18" t="s">
        <v>55</v>
      </c>
      <c r="J368" s="31" t="s">
        <v>1375</v>
      </c>
      <c r="K368" s="16" t="s">
        <v>41</v>
      </c>
      <c r="L368" s="17">
        <v>42206</v>
      </c>
      <c r="M368" s="16" t="s">
        <v>1387</v>
      </c>
      <c r="N368" s="16" t="s">
        <v>1508</v>
      </c>
      <c r="O368" s="16" t="s">
        <v>60</v>
      </c>
      <c r="P368" s="18" t="s">
        <v>59</v>
      </c>
      <c r="Q368" s="16" t="s">
        <v>58</v>
      </c>
    </row>
    <row r="369" spans="1:17" ht="45" x14ac:dyDescent="0.25">
      <c r="A369" s="11" t="s">
        <v>1361</v>
      </c>
      <c r="B369" s="11" t="s">
        <v>25</v>
      </c>
      <c r="C369" s="12">
        <v>42219</v>
      </c>
      <c r="D369" s="13"/>
      <c r="E369" s="3">
        <v>42247</v>
      </c>
      <c r="F369" s="17">
        <v>42247</v>
      </c>
      <c r="G369" s="2" t="str">
        <f t="shared" si="12"/>
        <v>Terminada</v>
      </c>
      <c r="H369" s="27">
        <f t="shared" si="13"/>
        <v>21</v>
      </c>
      <c r="I369" s="18" t="s">
        <v>55</v>
      </c>
      <c r="J369" s="29" t="s">
        <v>1376</v>
      </c>
      <c r="K369" s="16" t="s">
        <v>41</v>
      </c>
      <c r="L369" s="17">
        <v>42206</v>
      </c>
      <c r="M369" s="16" t="s">
        <v>1388</v>
      </c>
      <c r="N369" s="16" t="s">
        <v>1543</v>
      </c>
      <c r="O369" s="16" t="s">
        <v>60</v>
      </c>
      <c r="P369" s="18" t="s">
        <v>59</v>
      </c>
      <c r="Q369" s="16" t="s">
        <v>58</v>
      </c>
    </row>
    <row r="370" spans="1:17" ht="45" x14ac:dyDescent="0.25">
      <c r="A370" s="11" t="s">
        <v>1362</v>
      </c>
      <c r="B370" s="11" t="s">
        <v>25</v>
      </c>
      <c r="C370" s="12">
        <v>42219</v>
      </c>
      <c r="D370" s="13"/>
      <c r="E370" s="3">
        <v>42247</v>
      </c>
      <c r="F370" s="17">
        <v>42213</v>
      </c>
      <c r="G370" s="2" t="str">
        <f t="shared" si="12"/>
        <v>Terminada</v>
      </c>
      <c r="H370" s="27">
        <f t="shared" si="13"/>
        <v>-5</v>
      </c>
      <c r="I370" s="18" t="s">
        <v>55</v>
      </c>
      <c r="J370" s="31" t="s">
        <v>1377</v>
      </c>
      <c r="K370" s="16" t="s">
        <v>41</v>
      </c>
      <c r="L370" s="17">
        <v>42206</v>
      </c>
      <c r="M370" s="16" t="s">
        <v>1389</v>
      </c>
      <c r="N370" s="16" t="s">
        <v>1446</v>
      </c>
      <c r="O370" s="16" t="s">
        <v>60</v>
      </c>
      <c r="P370" s="18" t="s">
        <v>59</v>
      </c>
      <c r="Q370" s="16" t="s">
        <v>58</v>
      </c>
    </row>
    <row r="371" spans="1:17" ht="45" x14ac:dyDescent="0.25">
      <c r="A371" s="11" t="s">
        <v>1363</v>
      </c>
      <c r="B371" s="11" t="s">
        <v>25</v>
      </c>
      <c r="C371" s="12">
        <v>42219</v>
      </c>
      <c r="D371" s="13"/>
      <c r="E371" s="3">
        <v>42247</v>
      </c>
      <c r="F371" s="17">
        <v>42243</v>
      </c>
      <c r="G371" s="2" t="str">
        <f t="shared" si="12"/>
        <v>Terminada</v>
      </c>
      <c r="H371" s="27">
        <f t="shared" si="13"/>
        <v>19</v>
      </c>
      <c r="I371" s="18" t="s">
        <v>55</v>
      </c>
      <c r="J371" s="29" t="s">
        <v>1378</v>
      </c>
      <c r="K371" s="16" t="s">
        <v>41</v>
      </c>
      <c r="L371" s="17">
        <v>42206</v>
      </c>
      <c r="M371" s="16" t="s">
        <v>1390</v>
      </c>
      <c r="N371" s="16" t="s">
        <v>1616</v>
      </c>
      <c r="O371" s="16" t="s">
        <v>60</v>
      </c>
      <c r="P371" s="18" t="s">
        <v>59</v>
      </c>
      <c r="Q371" s="16" t="s">
        <v>58</v>
      </c>
    </row>
    <row r="372" spans="1:17" ht="45" x14ac:dyDescent="0.25">
      <c r="A372" s="11" t="s">
        <v>1364</v>
      </c>
      <c r="B372" s="11" t="s">
        <v>25</v>
      </c>
      <c r="C372" s="12">
        <v>42219</v>
      </c>
      <c r="D372" s="13"/>
      <c r="E372" s="3">
        <v>42247</v>
      </c>
      <c r="F372" s="17">
        <v>42213</v>
      </c>
      <c r="G372" s="2" t="str">
        <f t="shared" si="12"/>
        <v>Terminada</v>
      </c>
      <c r="H372" s="27">
        <f t="shared" si="13"/>
        <v>-5</v>
      </c>
      <c r="I372" s="18" t="s">
        <v>55</v>
      </c>
      <c r="J372" s="31" t="s">
        <v>1379</v>
      </c>
      <c r="K372" s="16" t="s">
        <v>41</v>
      </c>
      <c r="L372" s="17">
        <v>42206</v>
      </c>
      <c r="M372" s="16" t="s">
        <v>1391</v>
      </c>
      <c r="N372" s="16" t="s">
        <v>1443</v>
      </c>
      <c r="O372" s="16" t="s">
        <v>60</v>
      </c>
      <c r="P372" s="18" t="s">
        <v>59</v>
      </c>
      <c r="Q372" s="16" t="s">
        <v>58</v>
      </c>
    </row>
    <row r="373" spans="1:17" ht="45" x14ac:dyDescent="0.25">
      <c r="A373" s="11" t="s">
        <v>1365</v>
      </c>
      <c r="B373" s="11" t="s">
        <v>25</v>
      </c>
      <c r="C373" s="12">
        <v>42219</v>
      </c>
      <c r="D373" s="13"/>
      <c r="E373" s="3">
        <v>42247</v>
      </c>
      <c r="F373" s="17">
        <v>42213</v>
      </c>
      <c r="G373" s="2" t="str">
        <f t="shared" si="12"/>
        <v>Terminada</v>
      </c>
      <c r="H373" s="27">
        <f t="shared" si="13"/>
        <v>-5</v>
      </c>
      <c r="I373" s="18" t="s">
        <v>55</v>
      </c>
      <c r="J373" s="29" t="s">
        <v>1380</v>
      </c>
      <c r="K373" s="16" t="s">
        <v>41</v>
      </c>
      <c r="L373" s="17">
        <v>42206</v>
      </c>
      <c r="M373" s="16" t="s">
        <v>1392</v>
      </c>
      <c r="N373" s="16" t="s">
        <v>1444</v>
      </c>
      <c r="O373" s="16" t="s">
        <v>60</v>
      </c>
      <c r="P373" s="18" t="s">
        <v>59</v>
      </c>
      <c r="Q373" s="16" t="s">
        <v>58</v>
      </c>
    </row>
    <row r="374" spans="1:17" ht="30" x14ac:dyDescent="0.25">
      <c r="A374" s="11" t="s">
        <v>1366</v>
      </c>
      <c r="B374" s="11" t="s">
        <v>25</v>
      </c>
      <c r="C374" s="12">
        <v>42219</v>
      </c>
      <c r="D374" s="13"/>
      <c r="E374" s="3">
        <v>42247</v>
      </c>
      <c r="F374" s="17">
        <v>42247</v>
      </c>
      <c r="G374" s="2" t="str">
        <f t="shared" si="12"/>
        <v>Terminada</v>
      </c>
      <c r="H374" s="27">
        <f t="shared" si="13"/>
        <v>21</v>
      </c>
      <c r="I374" s="18" t="s">
        <v>55</v>
      </c>
      <c r="J374" s="31" t="s">
        <v>1381</v>
      </c>
      <c r="K374" s="16" t="s">
        <v>41</v>
      </c>
      <c r="L374" s="17">
        <v>42206</v>
      </c>
      <c r="M374" s="16" t="s">
        <v>1393</v>
      </c>
      <c r="N374" s="16" t="s">
        <v>1510</v>
      </c>
      <c r="O374" s="16"/>
      <c r="P374" s="18" t="s">
        <v>59</v>
      </c>
      <c r="Q374" s="16" t="s">
        <v>58</v>
      </c>
    </row>
    <row r="375" spans="1:17" ht="45" x14ac:dyDescent="0.25">
      <c r="A375" s="11" t="s">
        <v>1367</v>
      </c>
      <c r="B375" s="11" t="s">
        <v>25</v>
      </c>
      <c r="C375" s="12">
        <v>42219</v>
      </c>
      <c r="D375" s="13"/>
      <c r="E375" s="3">
        <v>42247</v>
      </c>
      <c r="F375" s="17">
        <v>42213</v>
      </c>
      <c r="G375" s="2" t="str">
        <f t="shared" si="12"/>
        <v>Terminada</v>
      </c>
      <c r="H375" s="27">
        <f t="shared" si="13"/>
        <v>-5</v>
      </c>
      <c r="I375" s="18" t="s">
        <v>55</v>
      </c>
      <c r="J375" s="31" t="s">
        <v>1382</v>
      </c>
      <c r="K375" s="16" t="s">
        <v>41</v>
      </c>
      <c r="L375" s="17">
        <v>42206</v>
      </c>
      <c r="M375" s="16" t="s">
        <v>1394</v>
      </c>
      <c r="N375" s="16" t="s">
        <v>1445</v>
      </c>
      <c r="O375" s="16" t="s">
        <v>60</v>
      </c>
      <c r="P375" s="18" t="s">
        <v>59</v>
      </c>
      <c r="Q375" s="16" t="s">
        <v>58</v>
      </c>
    </row>
    <row r="376" spans="1:17" ht="45" x14ac:dyDescent="0.25">
      <c r="A376" s="11" t="s">
        <v>1368</v>
      </c>
      <c r="B376" s="11" t="s">
        <v>25</v>
      </c>
      <c r="C376" s="12">
        <v>42219</v>
      </c>
      <c r="D376" s="13"/>
      <c r="E376" s="3">
        <v>42247</v>
      </c>
      <c r="F376" s="17">
        <v>42213</v>
      </c>
      <c r="G376" s="2" t="str">
        <f t="shared" si="12"/>
        <v>Terminada</v>
      </c>
      <c r="H376" s="27">
        <f t="shared" si="13"/>
        <v>-5</v>
      </c>
      <c r="I376" s="18" t="s">
        <v>55</v>
      </c>
      <c r="J376" s="29" t="s">
        <v>1383</v>
      </c>
      <c r="K376" s="16" t="s">
        <v>41</v>
      </c>
      <c r="L376" s="17">
        <v>42206</v>
      </c>
      <c r="M376" s="16" t="s">
        <v>1395</v>
      </c>
      <c r="N376" s="16" t="s">
        <v>1448</v>
      </c>
      <c r="O376" s="16" t="s">
        <v>60</v>
      </c>
      <c r="P376" s="18" t="s">
        <v>59</v>
      </c>
      <c r="Q376" s="16" t="s">
        <v>58</v>
      </c>
    </row>
    <row r="377" spans="1:17" ht="45" x14ac:dyDescent="0.25">
      <c r="A377" s="11" t="s">
        <v>1369</v>
      </c>
      <c r="B377" s="11" t="s">
        <v>25</v>
      </c>
      <c r="C377" s="12">
        <v>42219</v>
      </c>
      <c r="D377" s="13"/>
      <c r="E377" s="3">
        <v>42247</v>
      </c>
      <c r="F377" s="17">
        <v>42213</v>
      </c>
      <c r="G377" s="2" t="str">
        <f t="shared" si="12"/>
        <v>Terminada</v>
      </c>
      <c r="H377" s="27">
        <f t="shared" si="13"/>
        <v>-5</v>
      </c>
      <c r="I377" s="18" t="s">
        <v>55</v>
      </c>
      <c r="J377" s="31" t="s">
        <v>1384</v>
      </c>
      <c r="K377" s="16" t="s">
        <v>41</v>
      </c>
      <c r="L377" s="17">
        <v>42206</v>
      </c>
      <c r="M377" s="16" t="s">
        <v>1396</v>
      </c>
      <c r="N377" s="16" t="s">
        <v>1447</v>
      </c>
      <c r="O377" s="16" t="s">
        <v>60</v>
      </c>
      <c r="P377" s="18" t="s">
        <v>59</v>
      </c>
      <c r="Q377" s="16" t="s">
        <v>58</v>
      </c>
    </row>
    <row r="378" spans="1:17" ht="45" x14ac:dyDescent="0.25">
      <c r="A378" s="11" t="s">
        <v>1370</v>
      </c>
      <c r="B378" s="11" t="s">
        <v>25</v>
      </c>
      <c r="C378" s="12">
        <v>42219</v>
      </c>
      <c r="D378" s="13"/>
      <c r="E378" s="3">
        <v>42247</v>
      </c>
      <c r="F378" s="17">
        <v>42243</v>
      </c>
      <c r="G378" s="2" t="str">
        <f t="shared" si="12"/>
        <v>Terminada</v>
      </c>
      <c r="H378" s="27">
        <f t="shared" si="13"/>
        <v>19</v>
      </c>
      <c r="I378" s="18" t="s">
        <v>55</v>
      </c>
      <c r="J378" s="31" t="s">
        <v>1385</v>
      </c>
      <c r="K378" s="16" t="s">
        <v>41</v>
      </c>
      <c r="L378" s="17">
        <v>42206</v>
      </c>
      <c r="M378" s="16" t="s">
        <v>1397</v>
      </c>
      <c r="N378" s="16" t="s">
        <v>1614</v>
      </c>
      <c r="O378" s="16" t="s">
        <v>60</v>
      </c>
      <c r="P378" s="18" t="s">
        <v>59</v>
      </c>
      <c r="Q378" s="16" t="s">
        <v>58</v>
      </c>
    </row>
    <row r="379" spans="1:17" ht="45" x14ac:dyDescent="0.25">
      <c r="A379" s="11" t="s">
        <v>1371</v>
      </c>
      <c r="B379" s="11" t="s">
        <v>25</v>
      </c>
      <c r="C379" s="12">
        <v>42219</v>
      </c>
      <c r="D379" s="13"/>
      <c r="E379" s="3">
        <v>42247</v>
      </c>
      <c r="F379" s="17">
        <v>42243</v>
      </c>
      <c r="G379" s="2" t="str">
        <f t="shared" si="12"/>
        <v>Terminada</v>
      </c>
      <c r="H379" s="27">
        <f t="shared" si="13"/>
        <v>19</v>
      </c>
      <c r="I379" s="18" t="s">
        <v>55</v>
      </c>
      <c r="J379" s="29" t="s">
        <v>1386</v>
      </c>
      <c r="K379" s="16" t="s">
        <v>41</v>
      </c>
      <c r="L379" s="17">
        <v>42206</v>
      </c>
      <c r="M379" s="16" t="s">
        <v>1398</v>
      </c>
      <c r="N379" s="16" t="s">
        <v>1615</v>
      </c>
      <c r="O379" s="16" t="s">
        <v>60</v>
      </c>
      <c r="P379" s="18" t="s">
        <v>59</v>
      </c>
      <c r="Q379" s="16" t="s">
        <v>58</v>
      </c>
    </row>
    <row r="380" spans="1:17" ht="45" x14ac:dyDescent="0.25">
      <c r="A380" s="11" t="s">
        <v>1372</v>
      </c>
      <c r="B380" s="11" t="s">
        <v>25</v>
      </c>
      <c r="C380" s="12">
        <v>42219</v>
      </c>
      <c r="D380" s="13"/>
      <c r="E380" s="3">
        <v>42247</v>
      </c>
      <c r="F380" s="17">
        <v>42247</v>
      </c>
      <c r="G380" s="2" t="str">
        <f t="shared" si="12"/>
        <v>Terminada</v>
      </c>
      <c r="H380" s="27">
        <f t="shared" si="13"/>
        <v>21</v>
      </c>
      <c r="I380" s="18" t="s">
        <v>55</v>
      </c>
      <c r="J380" s="31" t="s">
        <v>1400</v>
      </c>
      <c r="K380" s="16" t="s">
        <v>41</v>
      </c>
      <c r="L380" s="12">
        <v>42206</v>
      </c>
      <c r="M380" s="16" t="s">
        <v>1399</v>
      </c>
      <c r="N380" s="16" t="s">
        <v>1547</v>
      </c>
      <c r="O380" s="16" t="s">
        <v>60</v>
      </c>
      <c r="P380" s="18" t="s">
        <v>59</v>
      </c>
      <c r="Q380" s="16" t="s">
        <v>58</v>
      </c>
    </row>
    <row r="381" spans="1:17" ht="45" x14ac:dyDescent="0.25">
      <c r="A381" s="11" t="s">
        <v>1373</v>
      </c>
      <c r="B381" s="11" t="s">
        <v>25</v>
      </c>
      <c r="C381" s="12">
        <v>42219</v>
      </c>
      <c r="D381" s="13"/>
      <c r="E381" s="3">
        <v>42233</v>
      </c>
      <c r="F381" s="17">
        <v>42209</v>
      </c>
      <c r="G381" s="2" t="str">
        <f t="shared" si="12"/>
        <v>Terminada</v>
      </c>
      <c r="H381" s="27">
        <f t="shared" si="13"/>
        <v>-7</v>
      </c>
      <c r="I381" s="18" t="s">
        <v>55</v>
      </c>
      <c r="J381" s="31" t="s">
        <v>1401</v>
      </c>
      <c r="K381" s="16" t="s">
        <v>11</v>
      </c>
      <c r="L381" s="12">
        <v>42206</v>
      </c>
      <c r="M381" s="18" t="s">
        <v>58</v>
      </c>
      <c r="N381" s="16" t="s">
        <v>1442</v>
      </c>
      <c r="O381" s="16" t="s">
        <v>60</v>
      </c>
      <c r="P381" s="18" t="s">
        <v>59</v>
      </c>
      <c r="Q381" s="16" t="s">
        <v>58</v>
      </c>
    </row>
    <row r="382" spans="1:17" ht="45" x14ac:dyDescent="0.25">
      <c r="A382" s="11" t="s">
        <v>1374</v>
      </c>
      <c r="B382" s="11" t="s">
        <v>25</v>
      </c>
      <c r="C382" s="12">
        <v>42219</v>
      </c>
      <c r="D382" s="13"/>
      <c r="E382" s="3">
        <v>42247</v>
      </c>
      <c r="F382" s="17">
        <v>42247</v>
      </c>
      <c r="G382" s="2" t="str">
        <f t="shared" si="12"/>
        <v>Terminada</v>
      </c>
      <c r="H382" s="27">
        <f t="shared" si="13"/>
        <v>21</v>
      </c>
      <c r="I382" s="18" t="s">
        <v>55</v>
      </c>
      <c r="J382" s="29" t="s">
        <v>1402</v>
      </c>
      <c r="K382" s="16" t="s">
        <v>41</v>
      </c>
      <c r="L382" s="17">
        <v>42209</v>
      </c>
      <c r="M382" s="16" t="s">
        <v>1433</v>
      </c>
      <c r="N382" s="16" t="s">
        <v>1507</v>
      </c>
      <c r="O382" s="16" t="s">
        <v>60</v>
      </c>
      <c r="P382" s="18" t="s">
        <v>59</v>
      </c>
      <c r="Q382" s="16" t="s">
        <v>58</v>
      </c>
    </row>
    <row r="383" spans="1:17" ht="45" x14ac:dyDescent="0.25">
      <c r="A383" s="11" t="s">
        <v>1403</v>
      </c>
      <c r="B383" s="11" t="s">
        <v>25</v>
      </c>
      <c r="C383" s="12">
        <v>42219</v>
      </c>
      <c r="D383" s="13"/>
      <c r="E383" s="3">
        <v>42247</v>
      </c>
      <c r="F383" s="17">
        <v>42243</v>
      </c>
      <c r="G383" s="2" t="str">
        <f t="shared" si="12"/>
        <v>Terminada</v>
      </c>
      <c r="H383" s="27">
        <f t="shared" si="13"/>
        <v>19</v>
      </c>
      <c r="I383" s="18" t="s">
        <v>55</v>
      </c>
      <c r="J383" s="31" t="s">
        <v>1405</v>
      </c>
      <c r="K383" s="16" t="s">
        <v>41</v>
      </c>
      <c r="L383" s="12">
        <v>42209</v>
      </c>
      <c r="M383" s="16" t="s">
        <v>1434</v>
      </c>
      <c r="N383" s="16" t="s">
        <v>1509</v>
      </c>
      <c r="O383" s="16" t="s">
        <v>60</v>
      </c>
      <c r="P383" s="18" t="s">
        <v>59</v>
      </c>
      <c r="Q383" s="16" t="s">
        <v>58</v>
      </c>
    </row>
    <row r="384" spans="1:17" ht="45" x14ac:dyDescent="0.25">
      <c r="A384" s="11" t="s">
        <v>1404</v>
      </c>
      <c r="B384" s="11" t="s">
        <v>25</v>
      </c>
      <c r="C384" s="12">
        <v>42219</v>
      </c>
      <c r="D384" s="13"/>
      <c r="E384" s="3">
        <v>42233</v>
      </c>
      <c r="F384" s="17">
        <v>42213</v>
      </c>
      <c r="G384" s="2" t="str">
        <f t="shared" si="12"/>
        <v>Terminada</v>
      </c>
      <c r="H384" s="27">
        <f t="shared" si="13"/>
        <v>-5</v>
      </c>
      <c r="I384" s="18" t="s">
        <v>55</v>
      </c>
      <c r="J384" s="29" t="s">
        <v>1406</v>
      </c>
      <c r="K384" s="16" t="s">
        <v>11</v>
      </c>
      <c r="L384" s="12">
        <v>42209</v>
      </c>
      <c r="M384" s="6" t="s">
        <v>1463</v>
      </c>
      <c r="N384" s="16" t="s">
        <v>58</v>
      </c>
      <c r="O384" s="16" t="s">
        <v>256</v>
      </c>
      <c r="P384" s="18" t="s">
        <v>59</v>
      </c>
      <c r="Q384" s="16" t="s">
        <v>58</v>
      </c>
    </row>
    <row r="385" spans="1:17" ht="165" x14ac:dyDescent="0.25">
      <c r="A385" s="11" t="s">
        <v>1413</v>
      </c>
      <c r="B385" s="11" t="s">
        <v>25</v>
      </c>
      <c r="C385" s="12">
        <v>42219</v>
      </c>
      <c r="D385" s="13"/>
      <c r="E385" s="3">
        <v>42247</v>
      </c>
      <c r="F385" s="17">
        <v>42220</v>
      </c>
      <c r="G385" s="2" t="str">
        <f t="shared" si="12"/>
        <v>Terminada</v>
      </c>
      <c r="H385" s="27">
        <f t="shared" si="13"/>
        <v>2</v>
      </c>
      <c r="I385" s="18" t="s">
        <v>55</v>
      </c>
      <c r="J385" s="31" t="s">
        <v>1423</v>
      </c>
      <c r="K385" s="16" t="s">
        <v>41</v>
      </c>
      <c r="L385" s="12">
        <v>42212</v>
      </c>
      <c r="M385" s="16" t="s">
        <v>1451</v>
      </c>
      <c r="N385" s="16" t="s">
        <v>1504</v>
      </c>
      <c r="O385" s="16" t="s">
        <v>60</v>
      </c>
      <c r="P385" s="18" t="s">
        <v>59</v>
      </c>
      <c r="Q385" s="16" t="s">
        <v>58</v>
      </c>
    </row>
    <row r="386" spans="1:17" ht="60" x14ac:dyDescent="0.25">
      <c r="A386" s="11" t="s">
        <v>1414</v>
      </c>
      <c r="B386" s="11" t="s">
        <v>25</v>
      </c>
      <c r="C386" s="12">
        <v>42219</v>
      </c>
      <c r="D386" s="13"/>
      <c r="E386" s="3">
        <v>42247</v>
      </c>
      <c r="F386" s="17">
        <v>42220</v>
      </c>
      <c r="G386" s="2" t="str">
        <f t="shared" si="12"/>
        <v>Terminada</v>
      </c>
      <c r="H386" s="27">
        <f t="shared" si="13"/>
        <v>2</v>
      </c>
      <c r="I386" s="18" t="s">
        <v>55</v>
      </c>
      <c r="J386" s="31" t="s">
        <v>1424</v>
      </c>
      <c r="K386" s="16" t="s">
        <v>41</v>
      </c>
      <c r="L386" s="17">
        <v>42212</v>
      </c>
      <c r="M386" s="16" t="s">
        <v>1452</v>
      </c>
      <c r="N386" s="16" t="s">
        <v>1503</v>
      </c>
      <c r="O386" s="16" t="s">
        <v>60</v>
      </c>
      <c r="P386" s="18" t="s">
        <v>59</v>
      </c>
      <c r="Q386" s="16" t="s">
        <v>58</v>
      </c>
    </row>
    <row r="387" spans="1:17" ht="45" x14ac:dyDescent="0.25">
      <c r="A387" s="11" t="s">
        <v>1415</v>
      </c>
      <c r="B387" s="11" t="s">
        <v>25</v>
      </c>
      <c r="C387" s="12">
        <v>42219</v>
      </c>
      <c r="D387" s="13"/>
      <c r="E387" s="3">
        <v>42247</v>
      </c>
      <c r="F387" s="17">
        <v>42213</v>
      </c>
      <c r="G387" s="2" t="str">
        <f t="shared" ref="G387:G450" si="14">IF(F387&lt;&gt;"","Terminada","Pendiente")</f>
        <v>Terminada</v>
      </c>
      <c r="H387" s="27">
        <f t="shared" si="13"/>
        <v>-5</v>
      </c>
      <c r="I387" s="18" t="s">
        <v>55</v>
      </c>
      <c r="J387" s="29" t="s">
        <v>1425</v>
      </c>
      <c r="K387" s="16" t="s">
        <v>11</v>
      </c>
      <c r="L387" s="17">
        <v>42209</v>
      </c>
      <c r="M387" s="16" t="s">
        <v>1462</v>
      </c>
      <c r="N387" s="16" t="s">
        <v>58</v>
      </c>
      <c r="O387" s="16" t="s">
        <v>256</v>
      </c>
      <c r="P387" s="18" t="s">
        <v>59</v>
      </c>
      <c r="Q387" s="16" t="s">
        <v>58</v>
      </c>
    </row>
    <row r="388" spans="1:17" ht="105" x14ac:dyDescent="0.25">
      <c r="A388" s="11" t="s">
        <v>1416</v>
      </c>
      <c r="B388" s="11" t="s">
        <v>25</v>
      </c>
      <c r="C388" s="12">
        <v>42219</v>
      </c>
      <c r="D388" s="13"/>
      <c r="E388" s="3">
        <v>42247</v>
      </c>
      <c r="F388" s="17">
        <v>42247</v>
      </c>
      <c r="G388" s="2" t="str">
        <f t="shared" si="14"/>
        <v>Terminada</v>
      </c>
      <c r="H388" s="27">
        <f t="shared" si="13"/>
        <v>21</v>
      </c>
      <c r="I388" s="18" t="s">
        <v>55</v>
      </c>
      <c r="J388" s="31" t="s">
        <v>1426</v>
      </c>
      <c r="K388" s="16" t="s">
        <v>41</v>
      </c>
      <c r="L388" s="12">
        <v>42209</v>
      </c>
      <c r="M388" s="16" t="s">
        <v>1435</v>
      </c>
      <c r="N388" s="16" t="s">
        <v>1618</v>
      </c>
      <c r="O388" s="16" t="s">
        <v>60</v>
      </c>
      <c r="P388" s="18" t="s">
        <v>59</v>
      </c>
      <c r="Q388" s="16" t="s">
        <v>58</v>
      </c>
    </row>
    <row r="389" spans="1:17" ht="120" x14ac:dyDescent="0.25">
      <c r="A389" s="11" t="s">
        <v>1417</v>
      </c>
      <c r="B389" s="11" t="s">
        <v>25</v>
      </c>
      <c r="C389" s="12">
        <v>42219</v>
      </c>
      <c r="D389" s="13"/>
      <c r="E389" s="3">
        <v>42247</v>
      </c>
      <c r="F389" s="17">
        <v>42247</v>
      </c>
      <c r="G389" s="2" t="str">
        <f t="shared" si="14"/>
        <v>Terminada</v>
      </c>
      <c r="H389" s="27">
        <f t="shared" si="13"/>
        <v>21</v>
      </c>
      <c r="I389" s="18" t="s">
        <v>55</v>
      </c>
      <c r="J389" s="31" t="s">
        <v>1427</v>
      </c>
      <c r="K389" s="16" t="s">
        <v>41</v>
      </c>
      <c r="L389" s="12">
        <v>42209</v>
      </c>
      <c r="M389" s="16" t="s">
        <v>1436</v>
      </c>
      <c r="N389" s="16" t="s">
        <v>1619</v>
      </c>
      <c r="O389" s="16" t="s">
        <v>60</v>
      </c>
      <c r="P389" s="18" t="s">
        <v>59</v>
      </c>
      <c r="Q389" s="16" t="s">
        <v>58</v>
      </c>
    </row>
    <row r="390" spans="1:17" ht="105" x14ac:dyDescent="0.25">
      <c r="A390" s="11" t="s">
        <v>1418</v>
      </c>
      <c r="B390" s="11" t="s">
        <v>25</v>
      </c>
      <c r="C390" s="12">
        <v>42219</v>
      </c>
      <c r="D390" s="13"/>
      <c r="E390" s="3">
        <v>42247</v>
      </c>
      <c r="F390" s="17">
        <v>42247</v>
      </c>
      <c r="G390" s="2" t="str">
        <f t="shared" si="14"/>
        <v>Terminada</v>
      </c>
      <c r="H390" s="27">
        <f t="shared" si="13"/>
        <v>21</v>
      </c>
      <c r="I390" s="18" t="s">
        <v>55</v>
      </c>
      <c r="J390" s="29" t="s">
        <v>1428</v>
      </c>
      <c r="K390" s="16" t="s">
        <v>41</v>
      </c>
      <c r="L390" s="12">
        <v>42209</v>
      </c>
      <c r="M390" s="16" t="s">
        <v>1437</v>
      </c>
      <c r="N390" s="16" t="s">
        <v>1620</v>
      </c>
      <c r="O390" s="16" t="s">
        <v>60</v>
      </c>
      <c r="P390" s="18" t="s">
        <v>59</v>
      </c>
      <c r="Q390" s="16" t="s">
        <v>58</v>
      </c>
    </row>
    <row r="391" spans="1:17" ht="120" x14ac:dyDescent="0.25">
      <c r="A391" s="11" t="s">
        <v>1419</v>
      </c>
      <c r="B391" s="11" t="s">
        <v>25</v>
      </c>
      <c r="C391" s="12">
        <v>42219</v>
      </c>
      <c r="D391" s="13"/>
      <c r="E391" s="3">
        <v>42247</v>
      </c>
      <c r="F391" s="17">
        <v>42247</v>
      </c>
      <c r="G391" s="2" t="str">
        <f t="shared" si="14"/>
        <v>Terminada</v>
      </c>
      <c r="H391" s="27">
        <f t="shared" si="13"/>
        <v>21</v>
      </c>
      <c r="I391" s="18" t="s">
        <v>55</v>
      </c>
      <c r="J391" s="31" t="s">
        <v>1429</v>
      </c>
      <c r="K391" s="16" t="s">
        <v>41</v>
      </c>
      <c r="L391" s="12">
        <v>42209</v>
      </c>
      <c r="M391" s="16" t="s">
        <v>1438</v>
      </c>
      <c r="N391" s="16" t="s">
        <v>1621</v>
      </c>
      <c r="O391" s="16" t="s">
        <v>60</v>
      </c>
      <c r="P391" s="18" t="s">
        <v>59</v>
      </c>
      <c r="Q391" s="16" t="s">
        <v>58</v>
      </c>
    </row>
    <row r="392" spans="1:17" ht="105" x14ac:dyDescent="0.25">
      <c r="A392" s="11" t="s">
        <v>1420</v>
      </c>
      <c r="B392" s="11" t="s">
        <v>25</v>
      </c>
      <c r="C392" s="12">
        <v>42219</v>
      </c>
      <c r="D392" s="13"/>
      <c r="E392" s="3">
        <v>42247</v>
      </c>
      <c r="F392" s="17">
        <v>42247</v>
      </c>
      <c r="G392" s="2" t="str">
        <f t="shared" si="14"/>
        <v>Terminada</v>
      </c>
      <c r="H392" s="27">
        <f t="shared" si="13"/>
        <v>21</v>
      </c>
      <c r="I392" s="18" t="s">
        <v>55</v>
      </c>
      <c r="J392" s="29" t="s">
        <v>1430</v>
      </c>
      <c r="K392" s="16" t="s">
        <v>41</v>
      </c>
      <c r="L392" s="17">
        <v>42209</v>
      </c>
      <c r="M392" s="16" t="s">
        <v>1439</v>
      </c>
      <c r="N392" s="16" t="s">
        <v>1622</v>
      </c>
      <c r="O392" s="16" t="s">
        <v>60</v>
      </c>
      <c r="P392" s="18" t="s">
        <v>59</v>
      </c>
      <c r="Q392" s="16" t="s">
        <v>58</v>
      </c>
    </row>
    <row r="393" spans="1:17" ht="105" x14ac:dyDescent="0.25">
      <c r="A393" s="11" t="s">
        <v>1421</v>
      </c>
      <c r="B393" s="11" t="s">
        <v>25</v>
      </c>
      <c r="C393" s="12">
        <v>42219</v>
      </c>
      <c r="D393" s="13"/>
      <c r="E393" s="3">
        <v>42247</v>
      </c>
      <c r="F393" s="17">
        <v>42247</v>
      </c>
      <c r="G393" s="2" t="str">
        <f t="shared" si="14"/>
        <v>Terminada</v>
      </c>
      <c r="H393" s="27">
        <f t="shared" si="13"/>
        <v>21</v>
      </c>
      <c r="I393" s="18" t="s">
        <v>55</v>
      </c>
      <c r="J393" s="31" t="s">
        <v>1431</v>
      </c>
      <c r="K393" s="16" t="s">
        <v>41</v>
      </c>
      <c r="L393" s="12">
        <v>42209</v>
      </c>
      <c r="M393" s="16" t="s">
        <v>1440</v>
      </c>
      <c r="N393" s="16" t="s">
        <v>1623</v>
      </c>
      <c r="O393" s="16" t="s">
        <v>60</v>
      </c>
      <c r="P393" s="18" t="s">
        <v>59</v>
      </c>
      <c r="Q393" s="16" t="s">
        <v>58</v>
      </c>
    </row>
    <row r="394" spans="1:17" ht="105" x14ac:dyDescent="0.25">
      <c r="A394" s="11" t="s">
        <v>1422</v>
      </c>
      <c r="B394" s="11" t="s">
        <v>25</v>
      </c>
      <c r="C394" s="12">
        <v>42219</v>
      </c>
      <c r="D394" s="13"/>
      <c r="E394" s="3">
        <v>42247</v>
      </c>
      <c r="F394" s="17">
        <v>42247</v>
      </c>
      <c r="G394" s="2" t="str">
        <f t="shared" si="14"/>
        <v>Terminada</v>
      </c>
      <c r="H394" s="27">
        <f t="shared" si="13"/>
        <v>21</v>
      </c>
      <c r="I394" s="18" t="s">
        <v>55</v>
      </c>
      <c r="J394" s="31" t="s">
        <v>1432</v>
      </c>
      <c r="K394" s="16" t="s">
        <v>41</v>
      </c>
      <c r="L394" s="12">
        <v>42209</v>
      </c>
      <c r="M394" s="16" t="s">
        <v>1441</v>
      </c>
      <c r="N394" s="16" t="s">
        <v>1624</v>
      </c>
      <c r="O394" s="16" t="s">
        <v>60</v>
      </c>
      <c r="P394" s="18" t="s">
        <v>59</v>
      </c>
      <c r="Q394" s="16" t="s">
        <v>58</v>
      </c>
    </row>
    <row r="395" spans="1:17" ht="45" x14ac:dyDescent="0.25">
      <c r="A395" s="11" t="s">
        <v>1449</v>
      </c>
      <c r="B395" s="11" t="s">
        <v>25</v>
      </c>
      <c r="C395" s="12">
        <v>42219</v>
      </c>
      <c r="D395" s="13"/>
      <c r="E395" s="3">
        <v>42247</v>
      </c>
      <c r="F395" s="17">
        <v>42221</v>
      </c>
      <c r="G395" s="2" t="str">
        <f t="shared" si="14"/>
        <v>Terminada</v>
      </c>
      <c r="H395" s="27">
        <f t="shared" si="13"/>
        <v>3</v>
      </c>
      <c r="I395" s="16" t="s">
        <v>55</v>
      </c>
      <c r="J395" s="31" t="s">
        <v>1450</v>
      </c>
      <c r="K395" s="16" t="s">
        <v>11</v>
      </c>
      <c r="L395" s="12">
        <v>42212</v>
      </c>
      <c r="M395" s="16" t="s">
        <v>1512</v>
      </c>
      <c r="N395" s="16" t="s">
        <v>58</v>
      </c>
      <c r="O395" s="16" t="s">
        <v>60</v>
      </c>
      <c r="P395" s="18" t="s">
        <v>59</v>
      </c>
      <c r="Q395" s="16" t="s">
        <v>58</v>
      </c>
    </row>
    <row r="396" spans="1:17" ht="60" x14ac:dyDescent="0.25">
      <c r="A396" s="11" t="s">
        <v>1467</v>
      </c>
      <c r="B396" s="11" t="s">
        <v>25</v>
      </c>
      <c r="C396" s="12">
        <v>42219</v>
      </c>
      <c r="D396" s="13"/>
      <c r="E396" s="3">
        <v>42247</v>
      </c>
      <c r="F396" s="17">
        <v>42247</v>
      </c>
      <c r="G396" s="2" t="str">
        <f t="shared" si="14"/>
        <v>Terminada</v>
      </c>
      <c r="H396" s="27">
        <f t="shared" si="13"/>
        <v>21</v>
      </c>
      <c r="I396" s="16" t="s">
        <v>55</v>
      </c>
      <c r="J396" s="29" t="s">
        <v>1478</v>
      </c>
      <c r="K396" s="16" t="s">
        <v>42</v>
      </c>
      <c r="L396" s="12">
        <v>42214</v>
      </c>
      <c r="M396" s="16" t="s">
        <v>1453</v>
      </c>
      <c r="N396" s="16" t="s">
        <v>1625</v>
      </c>
      <c r="O396" s="16" t="s">
        <v>60</v>
      </c>
      <c r="P396" s="16" t="s">
        <v>59</v>
      </c>
      <c r="Q396" s="16" t="s">
        <v>58</v>
      </c>
    </row>
    <row r="397" spans="1:17" ht="45" x14ac:dyDescent="0.25">
      <c r="A397" s="11" t="s">
        <v>1468</v>
      </c>
      <c r="B397" s="11" t="s">
        <v>25</v>
      </c>
      <c r="C397" s="12">
        <v>42219</v>
      </c>
      <c r="D397" s="13"/>
      <c r="E397" s="3">
        <v>42247</v>
      </c>
      <c r="F397" s="17">
        <v>42247</v>
      </c>
      <c r="G397" s="2" t="str">
        <f t="shared" si="14"/>
        <v>Terminada</v>
      </c>
      <c r="H397" s="27">
        <f t="shared" si="13"/>
        <v>21</v>
      </c>
      <c r="I397" s="16" t="s">
        <v>55</v>
      </c>
      <c r="J397" s="31" t="s">
        <v>1479</v>
      </c>
      <c r="K397" s="16" t="s">
        <v>12</v>
      </c>
      <c r="L397" s="17">
        <v>42214</v>
      </c>
      <c r="M397" s="16" t="s">
        <v>1454</v>
      </c>
      <c r="N397" s="16" t="s">
        <v>1626</v>
      </c>
      <c r="O397" s="16" t="s">
        <v>60</v>
      </c>
      <c r="P397" s="16" t="s">
        <v>59</v>
      </c>
      <c r="Q397" s="16" t="s">
        <v>58</v>
      </c>
    </row>
    <row r="398" spans="1:17" ht="75" x14ac:dyDescent="0.25">
      <c r="A398" s="11" t="s">
        <v>1469</v>
      </c>
      <c r="B398" s="11" t="s">
        <v>25</v>
      </c>
      <c r="C398" s="12">
        <v>42219</v>
      </c>
      <c r="D398" s="13"/>
      <c r="E398" s="3">
        <v>42247</v>
      </c>
      <c r="F398" s="17">
        <v>42247</v>
      </c>
      <c r="G398" s="2" t="str">
        <f t="shared" si="14"/>
        <v>Terminada</v>
      </c>
      <c r="H398" s="27">
        <f t="shared" si="13"/>
        <v>21</v>
      </c>
      <c r="I398" s="16" t="s">
        <v>55</v>
      </c>
      <c r="J398" s="31" t="s">
        <v>1480</v>
      </c>
      <c r="K398" s="18" t="s">
        <v>39</v>
      </c>
      <c r="L398" s="12">
        <v>42214</v>
      </c>
      <c r="M398" s="16" t="s">
        <v>1455</v>
      </c>
      <c r="N398" s="16" t="s">
        <v>1627</v>
      </c>
      <c r="O398" s="16" t="s">
        <v>60</v>
      </c>
      <c r="P398" s="16" t="s">
        <v>59</v>
      </c>
      <c r="Q398" s="16" t="s">
        <v>58</v>
      </c>
    </row>
    <row r="399" spans="1:17" ht="135" x14ac:dyDescent="0.25">
      <c r="A399" s="11" t="s">
        <v>1470</v>
      </c>
      <c r="B399" s="11" t="s">
        <v>25</v>
      </c>
      <c r="C399" s="12">
        <v>42219</v>
      </c>
      <c r="D399" s="13"/>
      <c r="E399" s="3">
        <v>42247</v>
      </c>
      <c r="F399" s="17">
        <v>42247</v>
      </c>
      <c r="G399" s="2" t="str">
        <f t="shared" si="14"/>
        <v>Terminada</v>
      </c>
      <c r="H399" s="27">
        <f t="shared" si="13"/>
        <v>21</v>
      </c>
      <c r="I399" s="16" t="s">
        <v>55</v>
      </c>
      <c r="J399" s="29" t="s">
        <v>1481</v>
      </c>
      <c r="K399" s="16" t="s">
        <v>12</v>
      </c>
      <c r="L399" s="12">
        <v>42214</v>
      </c>
      <c r="M399" s="16" t="s">
        <v>1456</v>
      </c>
      <c r="N399" s="16" t="s">
        <v>1628</v>
      </c>
      <c r="O399" s="16" t="s">
        <v>60</v>
      </c>
      <c r="P399" s="16" t="s">
        <v>59</v>
      </c>
      <c r="Q399" s="16" t="s">
        <v>58</v>
      </c>
    </row>
    <row r="400" spans="1:17" ht="45" x14ac:dyDescent="0.25">
      <c r="A400" s="11" t="s">
        <v>1471</v>
      </c>
      <c r="B400" s="11" t="s">
        <v>25</v>
      </c>
      <c r="C400" s="12">
        <v>42219</v>
      </c>
      <c r="D400" s="13"/>
      <c r="E400" s="3">
        <v>42247</v>
      </c>
      <c r="F400" s="17">
        <v>42247</v>
      </c>
      <c r="G400" s="2" t="str">
        <f t="shared" si="14"/>
        <v>Terminada</v>
      </c>
      <c r="H400" s="27">
        <f t="shared" si="13"/>
        <v>21</v>
      </c>
      <c r="I400" s="16" t="s">
        <v>55</v>
      </c>
      <c r="J400" s="31" t="s">
        <v>1482</v>
      </c>
      <c r="K400" s="16" t="s">
        <v>12</v>
      </c>
      <c r="L400" s="12">
        <v>42214</v>
      </c>
      <c r="M400" s="16" t="s">
        <v>1457</v>
      </c>
      <c r="N400" s="16" t="s">
        <v>1629</v>
      </c>
      <c r="O400" s="16" t="s">
        <v>60</v>
      </c>
      <c r="P400" s="16" t="s">
        <v>59</v>
      </c>
      <c r="Q400" s="16" t="s">
        <v>58</v>
      </c>
    </row>
    <row r="401" spans="1:17" ht="60" x14ac:dyDescent="0.25">
      <c r="A401" s="11" t="s">
        <v>1472</v>
      </c>
      <c r="B401" s="11" t="s">
        <v>25</v>
      </c>
      <c r="C401" s="12">
        <v>42219</v>
      </c>
      <c r="D401" s="13"/>
      <c r="E401" s="3">
        <v>42247</v>
      </c>
      <c r="F401" s="17">
        <v>42247</v>
      </c>
      <c r="G401" s="2" t="str">
        <f t="shared" si="14"/>
        <v>Terminada</v>
      </c>
      <c r="H401" s="27">
        <f t="shared" si="13"/>
        <v>21</v>
      </c>
      <c r="I401" s="16" t="s">
        <v>55</v>
      </c>
      <c r="J401" s="31" t="s">
        <v>1483</v>
      </c>
      <c r="K401" s="16" t="s">
        <v>44</v>
      </c>
      <c r="L401" s="12">
        <v>42214</v>
      </c>
      <c r="M401" s="16" t="s">
        <v>1458</v>
      </c>
      <c r="N401" s="16" t="s">
        <v>1630</v>
      </c>
      <c r="O401" s="16" t="s">
        <v>60</v>
      </c>
      <c r="P401" s="16" t="s">
        <v>59</v>
      </c>
      <c r="Q401" s="16" t="s">
        <v>58</v>
      </c>
    </row>
    <row r="402" spans="1:17" ht="75" x14ac:dyDescent="0.25">
      <c r="A402" s="11" t="s">
        <v>1473</v>
      </c>
      <c r="B402" s="11" t="s">
        <v>25</v>
      </c>
      <c r="C402" s="12">
        <v>42219</v>
      </c>
      <c r="D402" s="13"/>
      <c r="E402" s="3">
        <v>42247</v>
      </c>
      <c r="F402" s="17">
        <v>42247</v>
      </c>
      <c r="G402" s="2" t="str">
        <f t="shared" si="14"/>
        <v>Terminada</v>
      </c>
      <c r="H402" s="27">
        <f t="shared" si="13"/>
        <v>21</v>
      </c>
      <c r="I402" s="16" t="s">
        <v>55</v>
      </c>
      <c r="J402" s="29" t="s">
        <v>1484</v>
      </c>
      <c r="K402" s="16" t="s">
        <v>44</v>
      </c>
      <c r="L402" s="17">
        <v>42214</v>
      </c>
      <c r="M402" s="16" t="s">
        <v>1459</v>
      </c>
      <c r="N402" s="16" t="s">
        <v>1631</v>
      </c>
      <c r="O402" s="16" t="s">
        <v>60</v>
      </c>
      <c r="P402" s="16" t="s">
        <v>59</v>
      </c>
      <c r="Q402" s="16" t="s">
        <v>58</v>
      </c>
    </row>
    <row r="403" spans="1:17" ht="60" x14ac:dyDescent="0.25">
      <c r="A403" s="11" t="s">
        <v>1474</v>
      </c>
      <c r="B403" s="11" t="s">
        <v>25</v>
      </c>
      <c r="C403" s="12">
        <v>42219</v>
      </c>
      <c r="D403" s="13"/>
      <c r="E403" s="3">
        <v>42247</v>
      </c>
      <c r="F403" s="17">
        <v>42247</v>
      </c>
      <c r="G403" s="2" t="str">
        <f t="shared" si="14"/>
        <v>Terminada</v>
      </c>
      <c r="H403" s="27">
        <f t="shared" ref="H403:H466" si="15">IF(F403&lt;&gt;"",(NETWORKDAYS(C403,F403)),0)</f>
        <v>21</v>
      </c>
      <c r="I403" s="16" t="s">
        <v>55</v>
      </c>
      <c r="J403" s="31" t="s">
        <v>1485</v>
      </c>
      <c r="K403" s="16" t="s">
        <v>12</v>
      </c>
      <c r="L403" s="17">
        <v>42214</v>
      </c>
      <c r="M403" s="16" t="s">
        <v>1460</v>
      </c>
      <c r="N403" s="16" t="s">
        <v>1632</v>
      </c>
      <c r="O403" s="16" t="s">
        <v>60</v>
      </c>
      <c r="P403" s="16" t="s">
        <v>59</v>
      </c>
      <c r="Q403" s="16" t="s">
        <v>58</v>
      </c>
    </row>
    <row r="404" spans="1:17" ht="90" x14ac:dyDescent="0.25">
      <c r="A404" s="11" t="s">
        <v>1464</v>
      </c>
      <c r="B404" s="11" t="s">
        <v>25</v>
      </c>
      <c r="C404" s="12">
        <v>42219</v>
      </c>
      <c r="D404" s="13"/>
      <c r="E404" s="3">
        <v>42233</v>
      </c>
      <c r="F404" s="17">
        <v>42215</v>
      </c>
      <c r="G404" s="2" t="str">
        <f t="shared" si="14"/>
        <v>Terminada</v>
      </c>
      <c r="H404" s="27">
        <f t="shared" si="15"/>
        <v>-3</v>
      </c>
      <c r="I404" s="18" t="s">
        <v>55</v>
      </c>
      <c r="J404" s="29" t="s">
        <v>1465</v>
      </c>
      <c r="K404" s="16" t="s">
        <v>11</v>
      </c>
      <c r="L404" s="17">
        <v>42215</v>
      </c>
      <c r="M404" s="16" t="s">
        <v>1466</v>
      </c>
      <c r="N404" s="16" t="s">
        <v>58</v>
      </c>
      <c r="O404" s="16" t="s">
        <v>60</v>
      </c>
      <c r="P404" s="16" t="s">
        <v>59</v>
      </c>
      <c r="Q404" s="16" t="s">
        <v>58</v>
      </c>
    </row>
    <row r="405" spans="1:17" ht="45" x14ac:dyDescent="0.25">
      <c r="A405" s="11" t="s">
        <v>1476</v>
      </c>
      <c r="B405" s="11" t="s">
        <v>25</v>
      </c>
      <c r="C405" s="12">
        <v>42219</v>
      </c>
      <c r="D405" s="13"/>
      <c r="E405" s="3">
        <v>42247</v>
      </c>
      <c r="F405" s="17">
        <v>42234</v>
      </c>
      <c r="G405" s="2" t="str">
        <f t="shared" si="14"/>
        <v>Terminada</v>
      </c>
      <c r="H405" s="27">
        <f t="shared" si="15"/>
        <v>12</v>
      </c>
      <c r="I405" s="18" t="s">
        <v>55</v>
      </c>
      <c r="J405" s="31" t="s">
        <v>1486</v>
      </c>
      <c r="K405" s="16" t="s">
        <v>41</v>
      </c>
      <c r="L405" s="17">
        <v>42214</v>
      </c>
      <c r="M405" s="16" t="s">
        <v>1461</v>
      </c>
      <c r="N405" s="16" t="s">
        <v>1544</v>
      </c>
      <c r="O405" s="16" t="s">
        <v>60</v>
      </c>
      <c r="P405" s="16" t="s">
        <v>59</v>
      </c>
      <c r="Q405" s="16" t="s">
        <v>58</v>
      </c>
    </row>
    <row r="406" spans="1:17" ht="75" x14ac:dyDescent="0.25">
      <c r="A406" s="11" t="s">
        <v>1475</v>
      </c>
      <c r="B406" s="11" t="s">
        <v>25</v>
      </c>
      <c r="C406" s="12">
        <v>42219</v>
      </c>
      <c r="D406" s="13"/>
      <c r="E406" s="3">
        <v>42247</v>
      </c>
      <c r="F406" s="17">
        <v>42234</v>
      </c>
      <c r="G406" s="2" t="str">
        <f t="shared" si="14"/>
        <v>Terminada</v>
      </c>
      <c r="H406" s="27">
        <f t="shared" si="15"/>
        <v>12</v>
      </c>
      <c r="I406" s="18" t="s">
        <v>55</v>
      </c>
      <c r="J406" s="29" t="s">
        <v>1487</v>
      </c>
      <c r="K406" s="16" t="s">
        <v>43</v>
      </c>
      <c r="L406" s="17">
        <v>42221</v>
      </c>
      <c r="M406" s="16" t="s">
        <v>1511</v>
      </c>
      <c r="N406" s="16" t="s">
        <v>1542</v>
      </c>
      <c r="O406" s="16" t="s">
        <v>60</v>
      </c>
      <c r="P406" s="16" t="s">
        <v>59</v>
      </c>
      <c r="Q406" s="16" t="s">
        <v>58</v>
      </c>
    </row>
    <row r="407" spans="1:17" ht="45" x14ac:dyDescent="0.25">
      <c r="A407" s="11" t="s">
        <v>1477</v>
      </c>
      <c r="B407" s="11" t="s">
        <v>25</v>
      </c>
      <c r="C407" s="12">
        <v>42219</v>
      </c>
      <c r="D407" s="13"/>
      <c r="E407" s="3">
        <v>42247</v>
      </c>
      <c r="F407" s="17">
        <v>42236</v>
      </c>
      <c r="G407" s="2" t="str">
        <f t="shared" si="14"/>
        <v>Terminada</v>
      </c>
      <c r="H407" s="27">
        <f t="shared" si="15"/>
        <v>14</v>
      </c>
      <c r="I407" s="18" t="s">
        <v>55</v>
      </c>
      <c r="J407" s="31" t="s">
        <v>1488</v>
      </c>
      <c r="K407" s="16" t="s">
        <v>41</v>
      </c>
      <c r="L407" s="17">
        <v>42219</v>
      </c>
      <c r="M407" s="16" t="s">
        <v>1502</v>
      </c>
      <c r="N407" s="16" t="s">
        <v>1545</v>
      </c>
      <c r="O407" s="16" t="s">
        <v>60</v>
      </c>
      <c r="P407" s="16" t="s">
        <v>59</v>
      </c>
      <c r="Q407" s="16" t="s">
        <v>58</v>
      </c>
    </row>
    <row r="408" spans="1:17" ht="45" x14ac:dyDescent="0.25">
      <c r="A408" s="11" t="s">
        <v>1493</v>
      </c>
      <c r="B408" s="11" t="s">
        <v>25</v>
      </c>
      <c r="C408" s="12">
        <v>42219</v>
      </c>
      <c r="D408" s="13"/>
      <c r="E408" s="3">
        <v>42247</v>
      </c>
      <c r="F408" s="17">
        <v>42243</v>
      </c>
      <c r="G408" s="2" t="str">
        <f t="shared" si="14"/>
        <v>Terminada</v>
      </c>
      <c r="H408" s="27">
        <f t="shared" si="15"/>
        <v>19</v>
      </c>
      <c r="I408" s="18" t="s">
        <v>55</v>
      </c>
      <c r="J408" s="31" t="s">
        <v>1496</v>
      </c>
      <c r="K408" s="16" t="s">
        <v>41</v>
      </c>
      <c r="L408" s="12">
        <v>42219</v>
      </c>
      <c r="M408" s="16" t="s">
        <v>1501</v>
      </c>
      <c r="N408" s="16" t="s">
        <v>1611</v>
      </c>
      <c r="O408" s="16" t="s">
        <v>60</v>
      </c>
      <c r="P408" s="16" t="s">
        <v>59</v>
      </c>
      <c r="Q408" s="16" t="s">
        <v>58</v>
      </c>
    </row>
    <row r="409" spans="1:17" ht="45" x14ac:dyDescent="0.25">
      <c r="A409" s="11" t="s">
        <v>1494</v>
      </c>
      <c r="B409" s="11" t="s">
        <v>25</v>
      </c>
      <c r="C409" s="12">
        <v>42219</v>
      </c>
      <c r="D409" s="13"/>
      <c r="E409" s="3">
        <v>42247</v>
      </c>
      <c r="F409" s="17">
        <v>42243</v>
      </c>
      <c r="G409" s="2" t="str">
        <f t="shared" si="14"/>
        <v>Terminada</v>
      </c>
      <c r="H409" s="27">
        <f t="shared" si="15"/>
        <v>19</v>
      </c>
      <c r="I409" s="18" t="s">
        <v>55</v>
      </c>
      <c r="J409" s="29" t="s">
        <v>1497</v>
      </c>
      <c r="K409" s="16" t="s">
        <v>41</v>
      </c>
      <c r="L409" s="12">
        <v>42219</v>
      </c>
      <c r="M409" s="16" t="s">
        <v>1500</v>
      </c>
      <c r="N409" s="16" t="s">
        <v>1612</v>
      </c>
      <c r="O409" s="16" t="s">
        <v>60</v>
      </c>
      <c r="P409" s="16" t="s">
        <v>59</v>
      </c>
      <c r="Q409" s="16" t="s">
        <v>58</v>
      </c>
    </row>
    <row r="410" spans="1:17" ht="45" x14ac:dyDescent="0.25">
      <c r="A410" s="11" t="s">
        <v>1495</v>
      </c>
      <c r="B410" s="11" t="s">
        <v>25</v>
      </c>
      <c r="C410" s="12">
        <v>42219</v>
      </c>
      <c r="D410" s="13"/>
      <c r="E410" s="3">
        <v>42247</v>
      </c>
      <c r="F410" s="17">
        <v>42243</v>
      </c>
      <c r="G410" s="2" t="str">
        <f t="shared" si="14"/>
        <v>Terminada</v>
      </c>
      <c r="H410" s="27">
        <f t="shared" si="15"/>
        <v>19</v>
      </c>
      <c r="I410" s="18" t="s">
        <v>55</v>
      </c>
      <c r="J410" s="31" t="s">
        <v>1498</v>
      </c>
      <c r="K410" s="16" t="s">
        <v>41</v>
      </c>
      <c r="L410" s="17">
        <v>42219</v>
      </c>
      <c r="M410" s="16" t="s">
        <v>1499</v>
      </c>
      <c r="N410" s="16" t="s">
        <v>1613</v>
      </c>
      <c r="O410" s="16" t="s">
        <v>60</v>
      </c>
      <c r="P410" s="16" t="s">
        <v>59</v>
      </c>
      <c r="Q410" s="16" t="s">
        <v>58</v>
      </c>
    </row>
    <row r="411" spans="1:17" ht="150" x14ac:dyDescent="0.25">
      <c r="A411" s="11" t="s">
        <v>1505</v>
      </c>
      <c r="B411" s="11" t="s">
        <v>25</v>
      </c>
      <c r="C411" s="12">
        <v>42220</v>
      </c>
      <c r="D411" s="13"/>
      <c r="E411" s="3">
        <v>42248</v>
      </c>
      <c r="F411" s="17">
        <v>42227</v>
      </c>
      <c r="G411" s="2" t="str">
        <f t="shared" si="14"/>
        <v>Terminada</v>
      </c>
      <c r="H411" s="27">
        <f t="shared" si="15"/>
        <v>6</v>
      </c>
      <c r="I411" s="18" t="s">
        <v>55</v>
      </c>
      <c r="J411" s="29" t="s">
        <v>1506</v>
      </c>
      <c r="K411" s="16" t="s">
        <v>11</v>
      </c>
      <c r="L411" s="17">
        <v>42220</v>
      </c>
      <c r="M411" s="16" t="s">
        <v>1541</v>
      </c>
      <c r="N411" s="16" t="s">
        <v>58</v>
      </c>
      <c r="O411" s="16" t="s">
        <v>60</v>
      </c>
      <c r="P411" s="16" t="s">
        <v>59</v>
      </c>
      <c r="Q411" s="16" t="s">
        <v>58</v>
      </c>
    </row>
    <row r="412" spans="1:17" ht="45" x14ac:dyDescent="0.25">
      <c r="A412" s="11" t="s">
        <v>1513</v>
      </c>
      <c r="B412" s="11" t="s">
        <v>25</v>
      </c>
      <c r="C412" s="12">
        <v>42221</v>
      </c>
      <c r="D412" s="13"/>
      <c r="E412" s="3">
        <v>42249</v>
      </c>
      <c r="F412" s="17">
        <v>42249</v>
      </c>
      <c r="G412" s="2" t="str">
        <f t="shared" si="14"/>
        <v>Terminada</v>
      </c>
      <c r="H412" s="27">
        <f t="shared" si="15"/>
        <v>21</v>
      </c>
      <c r="I412" s="18" t="s">
        <v>55</v>
      </c>
      <c r="J412" s="31" t="s">
        <v>1514</v>
      </c>
      <c r="K412" s="16" t="s">
        <v>41</v>
      </c>
      <c r="L412" s="17">
        <v>42223</v>
      </c>
      <c r="M412" s="16" t="s">
        <v>1529</v>
      </c>
      <c r="N412" s="16" t="s">
        <v>1659</v>
      </c>
      <c r="O412" s="16" t="s">
        <v>60</v>
      </c>
      <c r="P412" s="16" t="s">
        <v>59</v>
      </c>
      <c r="Q412" s="16" t="s">
        <v>58</v>
      </c>
    </row>
    <row r="413" spans="1:17" ht="45" x14ac:dyDescent="0.25">
      <c r="A413" s="11" t="s">
        <v>1515</v>
      </c>
      <c r="B413" s="11" t="s">
        <v>25</v>
      </c>
      <c r="C413" s="12">
        <v>42221</v>
      </c>
      <c r="D413" s="13"/>
      <c r="E413" s="3">
        <v>42249</v>
      </c>
      <c r="F413" s="17">
        <v>42241</v>
      </c>
      <c r="G413" s="2" t="str">
        <f t="shared" si="14"/>
        <v>Terminada</v>
      </c>
      <c r="H413" s="27">
        <f t="shared" si="15"/>
        <v>15</v>
      </c>
      <c r="I413" s="18" t="s">
        <v>55</v>
      </c>
      <c r="J413" s="31" t="s">
        <v>1516</v>
      </c>
      <c r="K413" s="16" t="s">
        <v>41</v>
      </c>
      <c r="L413" s="17">
        <v>42223</v>
      </c>
      <c r="M413" s="16" t="s">
        <v>1528</v>
      </c>
      <c r="N413" s="16" t="s">
        <v>1604</v>
      </c>
      <c r="O413" s="16" t="s">
        <v>60</v>
      </c>
      <c r="P413" s="16" t="s">
        <v>59</v>
      </c>
      <c r="Q413" s="16" t="s">
        <v>58</v>
      </c>
    </row>
    <row r="414" spans="1:17" ht="60" x14ac:dyDescent="0.25">
      <c r="A414" s="11" t="s">
        <v>1517</v>
      </c>
      <c r="B414" s="11" t="s">
        <v>25</v>
      </c>
      <c r="C414" s="12">
        <v>42222</v>
      </c>
      <c r="D414" s="13"/>
      <c r="E414" s="3">
        <v>42250</v>
      </c>
      <c r="F414" s="17">
        <v>42241</v>
      </c>
      <c r="G414" s="2" t="str">
        <f t="shared" si="14"/>
        <v>Terminada</v>
      </c>
      <c r="H414" s="27">
        <f t="shared" si="15"/>
        <v>14</v>
      </c>
      <c r="I414" s="18" t="s">
        <v>55</v>
      </c>
      <c r="J414" s="29" t="s">
        <v>1518</v>
      </c>
      <c r="K414" s="16" t="s">
        <v>43</v>
      </c>
      <c r="L414" s="17">
        <v>42223</v>
      </c>
      <c r="M414" s="16" t="s">
        <v>1527</v>
      </c>
      <c r="N414" s="16" t="s">
        <v>1605</v>
      </c>
      <c r="O414" s="16" t="s">
        <v>60</v>
      </c>
      <c r="P414" s="16" t="s">
        <v>59</v>
      </c>
      <c r="Q414" s="16" t="s">
        <v>58</v>
      </c>
    </row>
    <row r="415" spans="1:17" ht="45" x14ac:dyDescent="0.25">
      <c r="A415" s="11" t="s">
        <v>1519</v>
      </c>
      <c r="B415" s="11" t="s">
        <v>25</v>
      </c>
      <c r="C415" s="12">
        <v>42222</v>
      </c>
      <c r="D415" s="13"/>
      <c r="E415" s="3">
        <v>42250</v>
      </c>
      <c r="F415" s="17">
        <v>42241</v>
      </c>
      <c r="G415" s="2" t="str">
        <f t="shared" si="14"/>
        <v>Terminada</v>
      </c>
      <c r="H415" s="27">
        <f t="shared" si="15"/>
        <v>14</v>
      </c>
      <c r="I415" s="18" t="s">
        <v>55</v>
      </c>
      <c r="J415" s="31" t="s">
        <v>1520</v>
      </c>
      <c r="K415" s="16" t="s">
        <v>43</v>
      </c>
      <c r="L415" s="17">
        <v>42223</v>
      </c>
      <c r="M415" s="16" t="s">
        <v>1526</v>
      </c>
      <c r="N415" s="16" t="s">
        <v>1606</v>
      </c>
      <c r="O415" s="16" t="s">
        <v>60</v>
      </c>
      <c r="P415" s="16" t="s">
        <v>59</v>
      </c>
      <c r="Q415" s="16" t="s">
        <v>58</v>
      </c>
    </row>
    <row r="416" spans="1:17" ht="45" x14ac:dyDescent="0.25">
      <c r="A416" s="11" t="s">
        <v>1521</v>
      </c>
      <c r="B416" s="11" t="s">
        <v>25</v>
      </c>
      <c r="C416" s="12">
        <v>42222</v>
      </c>
      <c r="D416" s="13"/>
      <c r="E416" s="3">
        <v>42250</v>
      </c>
      <c r="F416" s="17">
        <v>42241</v>
      </c>
      <c r="G416" s="2" t="str">
        <f t="shared" si="14"/>
        <v>Terminada</v>
      </c>
      <c r="H416" s="27">
        <f t="shared" si="15"/>
        <v>14</v>
      </c>
      <c r="I416" s="18" t="s">
        <v>55</v>
      </c>
      <c r="J416" s="29" t="s">
        <v>1522</v>
      </c>
      <c r="K416" s="16" t="s">
        <v>43</v>
      </c>
      <c r="L416" s="12">
        <v>42223</v>
      </c>
      <c r="M416" s="16" t="s">
        <v>1525</v>
      </c>
      <c r="N416" s="16" t="s">
        <v>1608</v>
      </c>
      <c r="O416" s="16" t="s">
        <v>60</v>
      </c>
      <c r="P416" s="16" t="s">
        <v>59</v>
      </c>
      <c r="Q416" s="16" t="s">
        <v>58</v>
      </c>
    </row>
    <row r="417" spans="1:17" ht="45" x14ac:dyDescent="0.25">
      <c r="A417" s="11" t="s">
        <v>1523</v>
      </c>
      <c r="B417" s="11" t="s">
        <v>25</v>
      </c>
      <c r="C417" s="12">
        <v>42222</v>
      </c>
      <c r="D417" s="13"/>
      <c r="E417" s="3">
        <v>42250</v>
      </c>
      <c r="F417" s="17">
        <v>42241</v>
      </c>
      <c r="G417" s="2" t="str">
        <f t="shared" si="14"/>
        <v>Terminada</v>
      </c>
      <c r="H417" s="27">
        <f t="shared" si="15"/>
        <v>14</v>
      </c>
      <c r="I417" s="18" t="s">
        <v>55</v>
      </c>
      <c r="J417" s="31" t="s">
        <v>1533</v>
      </c>
      <c r="K417" s="16" t="s">
        <v>41</v>
      </c>
      <c r="L417" s="17">
        <v>42223</v>
      </c>
      <c r="M417" s="16" t="s">
        <v>1524</v>
      </c>
      <c r="N417" s="16" t="s">
        <v>1609</v>
      </c>
      <c r="O417" s="16" t="s">
        <v>60</v>
      </c>
      <c r="P417" s="16" t="s">
        <v>59</v>
      </c>
      <c r="Q417" s="16" t="s">
        <v>58</v>
      </c>
    </row>
    <row r="418" spans="1:17" ht="45" x14ac:dyDescent="0.25">
      <c r="A418" s="11" t="s">
        <v>1532</v>
      </c>
      <c r="B418" s="11" t="s">
        <v>25</v>
      </c>
      <c r="C418" s="12">
        <v>42223</v>
      </c>
      <c r="D418" s="13"/>
      <c r="E418" s="3">
        <v>42251</v>
      </c>
      <c r="F418" s="17">
        <v>42241</v>
      </c>
      <c r="G418" s="2" t="str">
        <f t="shared" si="14"/>
        <v>Terminada</v>
      </c>
      <c r="H418" s="27">
        <f t="shared" si="15"/>
        <v>13</v>
      </c>
      <c r="I418" s="18" t="s">
        <v>55</v>
      </c>
      <c r="J418" s="29" t="s">
        <v>1531</v>
      </c>
      <c r="K418" s="16" t="s">
        <v>43</v>
      </c>
      <c r="L418" s="17">
        <v>42223</v>
      </c>
      <c r="M418" s="16" t="s">
        <v>1530</v>
      </c>
      <c r="N418" s="16" t="s">
        <v>1610</v>
      </c>
      <c r="O418" s="16" t="s">
        <v>60</v>
      </c>
      <c r="P418" s="18" t="s">
        <v>59</v>
      </c>
      <c r="Q418" s="18" t="s">
        <v>58</v>
      </c>
    </row>
    <row r="419" spans="1:17" ht="45" x14ac:dyDescent="0.25">
      <c r="A419" s="11" t="s">
        <v>1534</v>
      </c>
      <c r="B419" s="11" t="s">
        <v>25</v>
      </c>
      <c r="C419" s="12">
        <v>42226</v>
      </c>
      <c r="D419" s="13"/>
      <c r="E419" s="3">
        <v>42254</v>
      </c>
      <c r="F419" s="17">
        <v>42254</v>
      </c>
      <c r="G419" s="2" t="str">
        <f t="shared" si="14"/>
        <v>Terminada</v>
      </c>
      <c r="H419" s="27">
        <f t="shared" si="15"/>
        <v>21</v>
      </c>
      <c r="I419" s="18" t="s">
        <v>55</v>
      </c>
      <c r="J419" s="31" t="s">
        <v>1535</v>
      </c>
      <c r="K419" s="16" t="s">
        <v>41</v>
      </c>
      <c r="L419" s="17">
        <v>42226</v>
      </c>
      <c r="M419" s="16" t="s">
        <v>1536</v>
      </c>
      <c r="N419" s="16" t="s">
        <v>1679</v>
      </c>
      <c r="O419" s="16" t="s">
        <v>60</v>
      </c>
      <c r="P419" s="16" t="s">
        <v>59</v>
      </c>
      <c r="Q419" s="16" t="s">
        <v>58</v>
      </c>
    </row>
    <row r="420" spans="1:17" ht="45" x14ac:dyDescent="0.25">
      <c r="A420" s="11" t="s">
        <v>1551</v>
      </c>
      <c r="B420" s="11" t="s">
        <v>25</v>
      </c>
      <c r="C420" s="12">
        <v>42226</v>
      </c>
      <c r="D420" s="13"/>
      <c r="E420" s="3">
        <v>42254</v>
      </c>
      <c r="F420" s="17">
        <v>42234</v>
      </c>
      <c r="G420" s="2" t="str">
        <f t="shared" si="14"/>
        <v>Terminada</v>
      </c>
      <c r="H420" s="27">
        <f t="shared" si="15"/>
        <v>7</v>
      </c>
      <c r="I420" s="18" t="s">
        <v>55</v>
      </c>
      <c r="J420" s="29" t="s">
        <v>1552</v>
      </c>
      <c r="K420" s="16" t="s">
        <v>11</v>
      </c>
      <c r="L420" s="17">
        <v>42229</v>
      </c>
      <c r="M420" s="16" t="s">
        <v>1573</v>
      </c>
      <c r="N420" s="16" t="s">
        <v>58</v>
      </c>
      <c r="O420" s="16" t="s">
        <v>60</v>
      </c>
      <c r="P420" s="16" t="s">
        <v>59</v>
      </c>
      <c r="Q420" s="16" t="s">
        <v>58</v>
      </c>
    </row>
    <row r="421" spans="1:17" ht="45" x14ac:dyDescent="0.25">
      <c r="A421" s="11" t="s">
        <v>1553</v>
      </c>
      <c r="B421" s="11" t="s">
        <v>25</v>
      </c>
      <c r="C421" s="12">
        <v>42227</v>
      </c>
      <c r="D421" s="13"/>
      <c r="E421" s="3">
        <v>42255</v>
      </c>
      <c r="F421" s="17">
        <v>42250</v>
      </c>
      <c r="G421" s="2" t="str">
        <f t="shared" si="14"/>
        <v>Terminada</v>
      </c>
      <c r="H421" s="27">
        <f t="shared" si="15"/>
        <v>18</v>
      </c>
      <c r="I421" s="18" t="s">
        <v>55</v>
      </c>
      <c r="J421" s="31" t="s">
        <v>1563</v>
      </c>
      <c r="K421" s="16" t="s">
        <v>41</v>
      </c>
      <c r="L421" s="17">
        <v>42233</v>
      </c>
      <c r="M421" s="16" t="s">
        <v>1574</v>
      </c>
      <c r="N421" s="16" t="s">
        <v>1652</v>
      </c>
      <c r="O421" s="16" t="s">
        <v>60</v>
      </c>
      <c r="P421" s="16" t="s">
        <v>59</v>
      </c>
      <c r="Q421" s="16" t="s">
        <v>58</v>
      </c>
    </row>
    <row r="422" spans="1:17" ht="45" x14ac:dyDescent="0.25">
      <c r="A422" s="11" t="s">
        <v>1554</v>
      </c>
      <c r="B422" s="11" t="s">
        <v>25</v>
      </c>
      <c r="C422" s="12">
        <v>42227</v>
      </c>
      <c r="D422" s="13"/>
      <c r="E422" s="3">
        <v>42255</v>
      </c>
      <c r="F422" s="17">
        <v>42250</v>
      </c>
      <c r="G422" s="2" t="str">
        <f t="shared" si="14"/>
        <v>Terminada</v>
      </c>
      <c r="H422" s="27">
        <f t="shared" si="15"/>
        <v>18</v>
      </c>
      <c r="I422" s="18" t="s">
        <v>55</v>
      </c>
      <c r="J422" s="29" t="s">
        <v>1564</v>
      </c>
      <c r="K422" s="16" t="s">
        <v>41</v>
      </c>
      <c r="L422" s="12">
        <v>42235</v>
      </c>
      <c r="M422" s="16" t="s">
        <v>1576</v>
      </c>
      <c r="N422" s="16" t="s">
        <v>1653</v>
      </c>
      <c r="O422" s="16" t="s">
        <v>60</v>
      </c>
      <c r="P422" s="16" t="s">
        <v>59</v>
      </c>
      <c r="Q422" s="16" t="s">
        <v>58</v>
      </c>
    </row>
    <row r="423" spans="1:17" ht="45" x14ac:dyDescent="0.25">
      <c r="A423" s="11" t="s">
        <v>1555</v>
      </c>
      <c r="B423" s="11" t="s">
        <v>25</v>
      </c>
      <c r="C423" s="12">
        <v>42227</v>
      </c>
      <c r="D423" s="13"/>
      <c r="E423" s="3">
        <v>42255</v>
      </c>
      <c r="F423" s="17">
        <v>42250</v>
      </c>
      <c r="G423" s="2" t="str">
        <f t="shared" si="14"/>
        <v>Terminada</v>
      </c>
      <c r="H423" s="27">
        <f t="shared" si="15"/>
        <v>18</v>
      </c>
      <c r="I423" s="18" t="s">
        <v>55</v>
      </c>
      <c r="J423" s="31" t="s">
        <v>1565</v>
      </c>
      <c r="K423" s="16" t="s">
        <v>41</v>
      </c>
      <c r="L423" s="12">
        <v>42235</v>
      </c>
      <c r="M423" s="16" t="s">
        <v>1577</v>
      </c>
      <c r="N423" s="16" t="s">
        <v>1660</v>
      </c>
      <c r="O423" s="16" t="s">
        <v>60</v>
      </c>
      <c r="P423" s="16" t="s">
        <v>59</v>
      </c>
      <c r="Q423" s="16" t="s">
        <v>58</v>
      </c>
    </row>
    <row r="424" spans="1:17" ht="45" x14ac:dyDescent="0.25">
      <c r="A424" s="11" t="s">
        <v>1556</v>
      </c>
      <c r="B424" s="11" t="s">
        <v>25</v>
      </c>
      <c r="C424" s="12">
        <v>42228</v>
      </c>
      <c r="D424" s="13"/>
      <c r="E424" s="3">
        <v>42256</v>
      </c>
      <c r="F424" s="17">
        <v>42250</v>
      </c>
      <c r="G424" s="2" t="str">
        <f t="shared" si="14"/>
        <v>Terminada</v>
      </c>
      <c r="H424" s="27">
        <f t="shared" si="15"/>
        <v>17</v>
      </c>
      <c r="I424" s="18" t="s">
        <v>55</v>
      </c>
      <c r="J424" s="29" t="s">
        <v>1566</v>
      </c>
      <c r="K424" s="18" t="s">
        <v>11</v>
      </c>
      <c r="L424" s="17">
        <v>42235</v>
      </c>
      <c r="M424" s="16" t="s">
        <v>1661</v>
      </c>
      <c r="N424" s="16" t="s">
        <v>58</v>
      </c>
      <c r="O424" s="16" t="s">
        <v>60</v>
      </c>
      <c r="P424" s="16" t="s">
        <v>59</v>
      </c>
      <c r="Q424" s="16" t="s">
        <v>58</v>
      </c>
    </row>
    <row r="425" spans="1:17" ht="60" x14ac:dyDescent="0.25">
      <c r="A425" s="11" t="s">
        <v>1557</v>
      </c>
      <c r="B425" s="11" t="s">
        <v>25</v>
      </c>
      <c r="C425" s="12">
        <v>42228</v>
      </c>
      <c r="D425" s="13"/>
      <c r="E425" s="3">
        <v>42256</v>
      </c>
      <c r="F425" s="17">
        <v>42250</v>
      </c>
      <c r="G425" s="2" t="str">
        <f t="shared" si="14"/>
        <v>Terminada</v>
      </c>
      <c r="H425" s="27">
        <f t="shared" si="15"/>
        <v>17</v>
      </c>
      <c r="I425" s="18" t="s">
        <v>55</v>
      </c>
      <c r="J425" s="31" t="s">
        <v>1567</v>
      </c>
      <c r="K425" s="18" t="s">
        <v>11</v>
      </c>
      <c r="L425" s="17">
        <v>42235</v>
      </c>
      <c r="M425" s="16" t="s">
        <v>1662</v>
      </c>
      <c r="N425" s="16" t="s">
        <v>58</v>
      </c>
      <c r="O425" s="16" t="s">
        <v>60</v>
      </c>
      <c r="P425" s="16" t="s">
        <v>59</v>
      </c>
      <c r="Q425" s="16" t="s">
        <v>58</v>
      </c>
    </row>
    <row r="426" spans="1:17" ht="45" x14ac:dyDescent="0.25">
      <c r="A426" s="11" t="s">
        <v>1558</v>
      </c>
      <c r="B426" s="11" t="s">
        <v>25</v>
      </c>
      <c r="C426" s="12">
        <v>42229</v>
      </c>
      <c r="D426" s="13"/>
      <c r="E426" s="3">
        <v>42257</v>
      </c>
      <c r="F426" s="17">
        <v>42250</v>
      </c>
      <c r="G426" s="2" t="str">
        <f t="shared" si="14"/>
        <v>Terminada</v>
      </c>
      <c r="H426" s="27">
        <f t="shared" si="15"/>
        <v>16</v>
      </c>
      <c r="I426" s="18" t="s">
        <v>55</v>
      </c>
      <c r="J426" s="29" t="s">
        <v>1568</v>
      </c>
      <c r="K426" s="16" t="s">
        <v>11</v>
      </c>
      <c r="L426" s="17">
        <v>42235</v>
      </c>
      <c r="M426" s="16" t="s">
        <v>1663</v>
      </c>
      <c r="N426" s="16" t="s">
        <v>58</v>
      </c>
      <c r="O426" s="16" t="s">
        <v>60</v>
      </c>
      <c r="P426" s="16" t="s">
        <v>59</v>
      </c>
      <c r="Q426" s="16" t="s">
        <v>58</v>
      </c>
    </row>
    <row r="427" spans="1:17" ht="45" x14ac:dyDescent="0.25">
      <c r="A427" s="11" t="s">
        <v>1559</v>
      </c>
      <c r="B427" s="11" t="s">
        <v>25</v>
      </c>
      <c r="C427" s="12">
        <v>42229</v>
      </c>
      <c r="D427" s="13"/>
      <c r="E427" s="3">
        <v>42257</v>
      </c>
      <c r="F427" s="17">
        <v>42250</v>
      </c>
      <c r="G427" s="2" t="str">
        <f t="shared" si="14"/>
        <v>Terminada</v>
      </c>
      <c r="H427" s="27">
        <f t="shared" si="15"/>
        <v>16</v>
      </c>
      <c r="I427" s="18" t="s">
        <v>55</v>
      </c>
      <c r="J427" s="31" t="s">
        <v>1569</v>
      </c>
      <c r="K427" s="18" t="s">
        <v>11</v>
      </c>
      <c r="L427" s="17">
        <v>42235</v>
      </c>
      <c r="M427" s="16" t="s">
        <v>1664</v>
      </c>
      <c r="N427" s="18" t="s">
        <v>58</v>
      </c>
      <c r="O427" s="16" t="s">
        <v>60</v>
      </c>
      <c r="P427" s="16" t="s">
        <v>59</v>
      </c>
      <c r="Q427" s="16" t="s">
        <v>58</v>
      </c>
    </row>
    <row r="428" spans="1:17" ht="45" x14ac:dyDescent="0.25">
      <c r="A428" s="11" t="s">
        <v>1560</v>
      </c>
      <c r="B428" s="11" t="s">
        <v>25</v>
      </c>
      <c r="C428" s="12">
        <v>42229</v>
      </c>
      <c r="D428" s="13"/>
      <c r="E428" s="3">
        <v>42257</v>
      </c>
      <c r="F428" s="17">
        <v>42250</v>
      </c>
      <c r="G428" s="2" t="str">
        <f t="shared" si="14"/>
        <v>Terminada</v>
      </c>
      <c r="H428" s="27">
        <f t="shared" si="15"/>
        <v>16</v>
      </c>
      <c r="I428" s="18" t="s">
        <v>55</v>
      </c>
      <c r="J428" s="29" t="s">
        <v>1570</v>
      </c>
      <c r="K428" s="18" t="s">
        <v>11</v>
      </c>
      <c r="L428" s="17">
        <v>42235</v>
      </c>
      <c r="M428" s="16" t="s">
        <v>1665</v>
      </c>
      <c r="N428" s="18" t="s">
        <v>58</v>
      </c>
      <c r="O428" s="16" t="s">
        <v>60</v>
      </c>
      <c r="P428" s="16" t="s">
        <v>59</v>
      </c>
      <c r="Q428" s="16" t="s">
        <v>58</v>
      </c>
    </row>
    <row r="429" spans="1:17" ht="75" x14ac:dyDescent="0.25">
      <c r="A429" s="11" t="s">
        <v>1561</v>
      </c>
      <c r="B429" s="11" t="s">
        <v>25</v>
      </c>
      <c r="C429" s="12">
        <v>42229</v>
      </c>
      <c r="D429" s="13"/>
      <c r="E429" s="3">
        <v>42257</v>
      </c>
      <c r="F429" s="17">
        <v>42250</v>
      </c>
      <c r="G429" s="2" t="str">
        <f t="shared" si="14"/>
        <v>Terminada</v>
      </c>
      <c r="H429" s="27">
        <f t="shared" si="15"/>
        <v>16</v>
      </c>
      <c r="I429" s="18" t="s">
        <v>55</v>
      </c>
      <c r="J429" s="31" t="s">
        <v>1571</v>
      </c>
      <c r="K429" s="16" t="s">
        <v>41</v>
      </c>
      <c r="L429" s="17">
        <v>42235</v>
      </c>
      <c r="M429" s="16" t="s">
        <v>1578</v>
      </c>
      <c r="N429" s="16" t="s">
        <v>1654</v>
      </c>
      <c r="O429" s="16" t="s">
        <v>60</v>
      </c>
      <c r="P429" s="16" t="s">
        <v>59</v>
      </c>
      <c r="Q429" s="16" t="s">
        <v>58</v>
      </c>
    </row>
    <row r="430" spans="1:17" ht="45" x14ac:dyDescent="0.25">
      <c r="A430" s="11" t="s">
        <v>1575</v>
      </c>
      <c r="B430" s="11" t="s">
        <v>25</v>
      </c>
      <c r="C430" s="12">
        <v>42229</v>
      </c>
      <c r="D430" s="13"/>
      <c r="E430" s="3">
        <v>42257</v>
      </c>
      <c r="F430" s="17">
        <v>42250</v>
      </c>
      <c r="G430" s="2" t="str">
        <f t="shared" si="14"/>
        <v>Terminada</v>
      </c>
      <c r="H430" s="27">
        <f t="shared" si="15"/>
        <v>16</v>
      </c>
      <c r="I430" s="18" t="s">
        <v>55</v>
      </c>
      <c r="J430" s="29" t="s">
        <v>1572</v>
      </c>
      <c r="K430" s="18" t="s">
        <v>11</v>
      </c>
      <c r="L430" s="17">
        <v>42235</v>
      </c>
      <c r="M430" s="16" t="s">
        <v>1666</v>
      </c>
      <c r="N430" s="18" t="s">
        <v>58</v>
      </c>
      <c r="O430" s="16" t="s">
        <v>60</v>
      </c>
      <c r="P430" s="16" t="s">
        <v>59</v>
      </c>
      <c r="Q430" s="16" t="s">
        <v>58</v>
      </c>
    </row>
    <row r="431" spans="1:17" ht="45" x14ac:dyDescent="0.25">
      <c r="A431" s="11" t="s">
        <v>1562</v>
      </c>
      <c r="B431" s="11" t="s">
        <v>25</v>
      </c>
      <c r="C431" s="12">
        <v>42229</v>
      </c>
      <c r="D431" s="13"/>
      <c r="E431" s="3">
        <v>42257</v>
      </c>
      <c r="F431" s="17">
        <v>42254</v>
      </c>
      <c r="G431" s="2" t="str">
        <f t="shared" si="14"/>
        <v>Terminada</v>
      </c>
      <c r="H431" s="27">
        <f t="shared" si="15"/>
        <v>18</v>
      </c>
      <c r="I431" s="18" t="s">
        <v>55</v>
      </c>
      <c r="J431" s="31" t="s">
        <v>1579</v>
      </c>
      <c r="K431" s="18" t="s">
        <v>11</v>
      </c>
      <c r="L431" s="17">
        <v>42235</v>
      </c>
      <c r="M431" s="16" t="s">
        <v>1680</v>
      </c>
      <c r="N431" s="16" t="s">
        <v>58</v>
      </c>
      <c r="O431" s="16" t="s">
        <v>60</v>
      </c>
      <c r="P431" s="16" t="s">
        <v>59</v>
      </c>
      <c r="Q431" s="16" t="s">
        <v>58</v>
      </c>
    </row>
    <row r="432" spans="1:17" ht="90" x14ac:dyDescent="0.25">
      <c r="A432" s="11" t="s">
        <v>1580</v>
      </c>
      <c r="B432" s="11" t="s">
        <v>25</v>
      </c>
      <c r="C432" s="12">
        <v>42230</v>
      </c>
      <c r="D432" s="13"/>
      <c r="E432" s="3">
        <v>42258</v>
      </c>
      <c r="F432" s="17">
        <v>42257</v>
      </c>
      <c r="G432" s="2" t="str">
        <f t="shared" si="14"/>
        <v>Terminada</v>
      </c>
      <c r="H432" s="27">
        <f t="shared" si="15"/>
        <v>20</v>
      </c>
      <c r="I432" s="18" t="s">
        <v>55</v>
      </c>
      <c r="J432" s="29" t="s">
        <v>1581</v>
      </c>
      <c r="K432" s="16" t="s">
        <v>43</v>
      </c>
      <c r="L432" s="17">
        <v>42235</v>
      </c>
      <c r="M432" s="16" t="s">
        <v>1633</v>
      </c>
      <c r="N432" s="16" t="s">
        <v>1692</v>
      </c>
      <c r="O432" s="16" t="s">
        <v>60</v>
      </c>
      <c r="P432" s="16" t="s">
        <v>59</v>
      </c>
      <c r="Q432" s="16" t="s">
        <v>58</v>
      </c>
    </row>
    <row r="433" spans="1:17" ht="45" x14ac:dyDescent="0.25">
      <c r="A433" s="11" t="s">
        <v>1582</v>
      </c>
      <c r="B433" s="11" t="s">
        <v>25</v>
      </c>
      <c r="C433" s="12">
        <v>42233</v>
      </c>
      <c r="D433" s="13"/>
      <c r="E433" s="3">
        <v>42261</v>
      </c>
      <c r="F433" s="17">
        <v>42254</v>
      </c>
      <c r="G433" s="2" t="str">
        <f t="shared" si="14"/>
        <v>Terminada</v>
      </c>
      <c r="H433" s="27">
        <f t="shared" si="15"/>
        <v>16</v>
      </c>
      <c r="I433" s="18" t="s">
        <v>55</v>
      </c>
      <c r="J433" s="31" t="s">
        <v>1583</v>
      </c>
      <c r="K433" s="16" t="s">
        <v>41</v>
      </c>
      <c r="L433" s="17">
        <v>42235</v>
      </c>
      <c r="M433" s="16" t="s">
        <v>1634</v>
      </c>
      <c r="N433" s="16" t="s">
        <v>1672</v>
      </c>
      <c r="O433" s="16" t="s">
        <v>60</v>
      </c>
      <c r="P433" s="16" t="s">
        <v>59</v>
      </c>
      <c r="Q433" s="16" t="s">
        <v>58</v>
      </c>
    </row>
    <row r="434" spans="1:17" ht="45" x14ac:dyDescent="0.25">
      <c r="A434" s="11" t="s">
        <v>1584</v>
      </c>
      <c r="B434" s="11" t="s">
        <v>25</v>
      </c>
      <c r="C434" s="12">
        <v>42233</v>
      </c>
      <c r="D434" s="13"/>
      <c r="E434" s="3">
        <v>42247</v>
      </c>
      <c r="F434" s="17">
        <v>42247</v>
      </c>
      <c r="G434" s="2" t="str">
        <f t="shared" si="14"/>
        <v>Terminada</v>
      </c>
      <c r="H434" s="27">
        <f t="shared" si="15"/>
        <v>11</v>
      </c>
      <c r="I434" s="18" t="s">
        <v>55</v>
      </c>
      <c r="J434" s="29" t="s">
        <v>1585</v>
      </c>
      <c r="K434" s="16" t="s">
        <v>41</v>
      </c>
      <c r="L434" s="17">
        <v>42235</v>
      </c>
      <c r="M434" s="16" t="s">
        <v>1586</v>
      </c>
      <c r="N434" s="16" t="s">
        <v>1617</v>
      </c>
      <c r="O434" s="16" t="s">
        <v>60</v>
      </c>
      <c r="P434" s="16" t="s">
        <v>59</v>
      </c>
      <c r="Q434" s="16" t="s">
        <v>58</v>
      </c>
    </row>
    <row r="435" spans="1:17" ht="45" x14ac:dyDescent="0.25">
      <c r="A435" s="11" t="s">
        <v>1587</v>
      </c>
      <c r="B435" s="11" t="s">
        <v>25</v>
      </c>
      <c r="C435" s="12">
        <v>42234</v>
      </c>
      <c r="D435" s="13"/>
      <c r="E435" s="3">
        <v>42262</v>
      </c>
      <c r="F435" s="17">
        <v>42254</v>
      </c>
      <c r="G435" s="2" t="str">
        <f t="shared" si="14"/>
        <v>Terminada</v>
      </c>
      <c r="H435" s="27">
        <f t="shared" si="15"/>
        <v>15</v>
      </c>
      <c r="I435" s="18" t="s">
        <v>55</v>
      </c>
      <c r="J435" s="31" t="s">
        <v>1590</v>
      </c>
      <c r="K435" s="16" t="s">
        <v>11</v>
      </c>
      <c r="L435" s="17">
        <v>42235</v>
      </c>
      <c r="M435" s="16" t="s">
        <v>1681</v>
      </c>
      <c r="N435" s="16" t="s">
        <v>58</v>
      </c>
      <c r="O435" s="16" t="s">
        <v>60</v>
      </c>
      <c r="P435" s="16" t="s">
        <v>59</v>
      </c>
      <c r="Q435" s="16" t="s">
        <v>58</v>
      </c>
    </row>
    <row r="436" spans="1:17" ht="45" x14ac:dyDescent="0.25">
      <c r="A436" s="11" t="s">
        <v>1588</v>
      </c>
      <c r="B436" s="11" t="s">
        <v>25</v>
      </c>
      <c r="C436" s="12">
        <v>42235</v>
      </c>
      <c r="D436" s="13"/>
      <c r="E436" s="3">
        <v>42264</v>
      </c>
      <c r="F436" s="17">
        <v>42254</v>
      </c>
      <c r="G436" s="2" t="str">
        <f t="shared" si="14"/>
        <v>Terminada</v>
      </c>
      <c r="H436" s="27">
        <f t="shared" si="15"/>
        <v>14</v>
      </c>
      <c r="I436" s="18" t="s">
        <v>55</v>
      </c>
      <c r="J436" s="29" t="s">
        <v>1591</v>
      </c>
      <c r="K436" s="16" t="s">
        <v>41</v>
      </c>
      <c r="L436" s="17">
        <v>42235</v>
      </c>
      <c r="M436" s="16" t="s">
        <v>1592</v>
      </c>
      <c r="N436" s="16" t="s">
        <v>1673</v>
      </c>
      <c r="O436" s="16" t="s">
        <v>60</v>
      </c>
      <c r="P436" s="16" t="s">
        <v>59</v>
      </c>
      <c r="Q436" s="16" t="s">
        <v>58</v>
      </c>
    </row>
    <row r="437" spans="1:17" ht="45" x14ac:dyDescent="0.25">
      <c r="A437" s="11" t="s">
        <v>1589</v>
      </c>
      <c r="B437" s="11" t="s">
        <v>25</v>
      </c>
      <c r="C437" s="12">
        <v>42235</v>
      </c>
      <c r="D437" s="13"/>
      <c r="E437" s="3">
        <v>42264</v>
      </c>
      <c r="F437" s="17">
        <v>42254</v>
      </c>
      <c r="G437" s="2" t="str">
        <f t="shared" si="14"/>
        <v>Terminada</v>
      </c>
      <c r="H437" s="27">
        <f t="shared" si="15"/>
        <v>14</v>
      </c>
      <c r="I437" s="18" t="s">
        <v>55</v>
      </c>
      <c r="J437" s="31" t="s">
        <v>1593</v>
      </c>
      <c r="K437" s="16" t="s">
        <v>12</v>
      </c>
      <c r="L437" s="17">
        <v>42235</v>
      </c>
      <c r="M437" s="16" t="s">
        <v>1594</v>
      </c>
      <c r="N437" s="16" t="s">
        <v>1674</v>
      </c>
      <c r="O437" s="16" t="s">
        <v>60</v>
      </c>
      <c r="P437" s="16" t="s">
        <v>59</v>
      </c>
      <c r="Q437" s="16" t="s">
        <v>58</v>
      </c>
    </row>
    <row r="438" spans="1:17" ht="45" x14ac:dyDescent="0.25">
      <c r="A438" s="11" t="s">
        <v>1595</v>
      </c>
      <c r="B438" s="11" t="s">
        <v>25</v>
      </c>
      <c r="C438" s="12">
        <v>42236</v>
      </c>
      <c r="D438" s="13"/>
      <c r="E438" s="3">
        <v>42265</v>
      </c>
      <c r="F438" s="17">
        <v>42254</v>
      </c>
      <c r="G438" s="2" t="str">
        <f t="shared" si="14"/>
        <v>Terminada</v>
      </c>
      <c r="H438" s="27">
        <f t="shared" si="15"/>
        <v>13</v>
      </c>
      <c r="I438" s="18" t="s">
        <v>55</v>
      </c>
      <c r="J438" s="29" t="s">
        <v>1635</v>
      </c>
      <c r="K438" s="18" t="s">
        <v>11</v>
      </c>
      <c r="L438" s="17">
        <v>42250</v>
      </c>
      <c r="M438" s="16" t="s">
        <v>1682</v>
      </c>
      <c r="N438" s="16" t="s">
        <v>58</v>
      </c>
      <c r="O438" s="16" t="s">
        <v>60</v>
      </c>
      <c r="P438" s="16" t="s">
        <v>59</v>
      </c>
      <c r="Q438" s="16" t="s">
        <v>58</v>
      </c>
    </row>
    <row r="439" spans="1:17" ht="45" x14ac:dyDescent="0.25">
      <c r="A439" s="11" t="s">
        <v>1596</v>
      </c>
      <c r="B439" s="11" t="s">
        <v>25</v>
      </c>
      <c r="C439" s="12">
        <v>42237</v>
      </c>
      <c r="D439" s="13"/>
      <c r="E439" s="3">
        <v>42268</v>
      </c>
      <c r="F439" s="17">
        <v>42254</v>
      </c>
      <c r="G439" s="2" t="str">
        <f t="shared" si="14"/>
        <v>Terminada</v>
      </c>
      <c r="H439" s="27">
        <f t="shared" si="15"/>
        <v>12</v>
      </c>
      <c r="I439" s="18" t="s">
        <v>55</v>
      </c>
      <c r="J439" s="31" t="s">
        <v>1636</v>
      </c>
      <c r="K439" s="18" t="s">
        <v>11</v>
      </c>
      <c r="L439" s="12">
        <v>42250</v>
      </c>
      <c r="M439" s="16" t="s">
        <v>1683</v>
      </c>
      <c r="N439" s="16" t="s">
        <v>58</v>
      </c>
      <c r="O439" s="16" t="s">
        <v>60</v>
      </c>
      <c r="P439" s="16" t="s">
        <v>59</v>
      </c>
      <c r="Q439" s="16" t="s">
        <v>58</v>
      </c>
    </row>
    <row r="440" spans="1:17" ht="45" x14ac:dyDescent="0.25">
      <c r="A440" s="11" t="s">
        <v>1597</v>
      </c>
      <c r="B440" s="11" t="s">
        <v>25</v>
      </c>
      <c r="C440" s="12">
        <v>42240</v>
      </c>
      <c r="D440" s="13"/>
      <c r="E440" s="3">
        <v>42269</v>
      </c>
      <c r="F440" s="17">
        <v>42254</v>
      </c>
      <c r="G440" s="2" t="str">
        <f t="shared" si="14"/>
        <v>Terminada</v>
      </c>
      <c r="H440" s="27">
        <f t="shared" si="15"/>
        <v>11</v>
      </c>
      <c r="I440" s="18" t="s">
        <v>55</v>
      </c>
      <c r="J440" s="31" t="s">
        <v>1637</v>
      </c>
      <c r="K440" s="16" t="s">
        <v>41</v>
      </c>
      <c r="L440" s="17">
        <v>42236</v>
      </c>
      <c r="M440" s="16" t="s">
        <v>1638</v>
      </c>
      <c r="N440" s="16" t="s">
        <v>1675</v>
      </c>
      <c r="O440" s="16" t="s">
        <v>60</v>
      </c>
      <c r="P440" s="16" t="s">
        <v>59</v>
      </c>
      <c r="Q440" s="16" t="s">
        <v>58</v>
      </c>
    </row>
    <row r="441" spans="1:17" ht="45" x14ac:dyDescent="0.25">
      <c r="A441" s="11" t="s">
        <v>1598</v>
      </c>
      <c r="B441" s="11" t="s">
        <v>25</v>
      </c>
      <c r="C441" s="12">
        <v>42240</v>
      </c>
      <c r="D441" s="13"/>
      <c r="E441" s="3">
        <v>42269</v>
      </c>
      <c r="F441" s="17">
        <v>42254</v>
      </c>
      <c r="G441" s="2" t="str">
        <f t="shared" si="14"/>
        <v>Terminada</v>
      </c>
      <c r="H441" s="27">
        <f t="shared" si="15"/>
        <v>11</v>
      </c>
      <c r="I441" s="18" t="s">
        <v>55</v>
      </c>
      <c r="J441" s="29" t="s">
        <v>1639</v>
      </c>
      <c r="K441" s="16" t="s">
        <v>41</v>
      </c>
      <c r="L441" s="17">
        <v>42241</v>
      </c>
      <c r="M441" s="16" t="s">
        <v>1640</v>
      </c>
      <c r="N441" s="16" t="s">
        <v>1676</v>
      </c>
      <c r="O441" s="16" t="s">
        <v>60</v>
      </c>
      <c r="P441" s="16" t="s">
        <v>59</v>
      </c>
      <c r="Q441" s="16" t="s">
        <v>58</v>
      </c>
    </row>
    <row r="442" spans="1:17" ht="45" x14ac:dyDescent="0.25">
      <c r="A442" s="11" t="s">
        <v>1599</v>
      </c>
      <c r="B442" s="11" t="s">
        <v>25</v>
      </c>
      <c r="C442" s="12">
        <v>42240</v>
      </c>
      <c r="D442" s="13"/>
      <c r="E442" s="3">
        <v>42269</v>
      </c>
      <c r="F442" s="17">
        <v>42257</v>
      </c>
      <c r="G442" s="2" t="str">
        <f t="shared" si="14"/>
        <v>Terminada</v>
      </c>
      <c r="H442" s="27">
        <f t="shared" si="15"/>
        <v>14</v>
      </c>
      <c r="I442" s="18" t="s">
        <v>55</v>
      </c>
      <c r="J442" s="31" t="s">
        <v>1641</v>
      </c>
      <c r="K442" s="16" t="s">
        <v>41</v>
      </c>
      <c r="L442" s="12">
        <v>42241</v>
      </c>
      <c r="M442" s="16" t="s">
        <v>1642</v>
      </c>
      <c r="N442" s="16" t="s">
        <v>1691</v>
      </c>
      <c r="O442" s="16" t="s">
        <v>60</v>
      </c>
      <c r="P442" s="16" t="s">
        <v>59</v>
      </c>
      <c r="Q442" s="16" t="s">
        <v>58</v>
      </c>
    </row>
    <row r="443" spans="1:17" ht="45" x14ac:dyDescent="0.25">
      <c r="A443" s="11" t="s">
        <v>1600</v>
      </c>
      <c r="B443" s="11" t="s">
        <v>25</v>
      </c>
      <c r="C443" s="12">
        <v>42240</v>
      </c>
      <c r="D443" s="13"/>
      <c r="E443" s="3">
        <v>42269</v>
      </c>
      <c r="F443" s="17">
        <v>42257</v>
      </c>
      <c r="G443" s="2" t="str">
        <f t="shared" si="14"/>
        <v>Terminada</v>
      </c>
      <c r="H443" s="27">
        <f t="shared" si="15"/>
        <v>14</v>
      </c>
      <c r="I443" s="18" t="s">
        <v>55</v>
      </c>
      <c r="J443" s="31" t="s">
        <v>1643</v>
      </c>
      <c r="K443" s="16" t="s">
        <v>41</v>
      </c>
      <c r="L443" s="17">
        <v>42241</v>
      </c>
      <c r="M443" s="16" t="s">
        <v>1644</v>
      </c>
      <c r="N443" s="16" t="s">
        <v>1697</v>
      </c>
      <c r="O443" s="16" t="s">
        <v>60</v>
      </c>
      <c r="P443" s="16" t="s">
        <v>59</v>
      </c>
      <c r="Q443" s="16" t="s">
        <v>58</v>
      </c>
    </row>
    <row r="444" spans="1:17" ht="45" x14ac:dyDescent="0.25">
      <c r="A444" s="11" t="s">
        <v>1601</v>
      </c>
      <c r="B444" s="11" t="s">
        <v>25</v>
      </c>
      <c r="C444" s="12">
        <v>42240</v>
      </c>
      <c r="D444" s="13"/>
      <c r="E444" s="3">
        <v>42254</v>
      </c>
      <c r="F444" s="17">
        <v>42254</v>
      </c>
      <c r="G444" s="2" t="str">
        <f t="shared" si="14"/>
        <v>Terminada</v>
      </c>
      <c r="H444" s="27">
        <f t="shared" si="15"/>
        <v>11</v>
      </c>
      <c r="I444" s="18" t="s">
        <v>55</v>
      </c>
      <c r="J444" s="29" t="s">
        <v>1645</v>
      </c>
      <c r="K444" s="16" t="s">
        <v>11</v>
      </c>
      <c r="L444" s="17">
        <v>42254</v>
      </c>
      <c r="M444" s="16" t="s">
        <v>1684</v>
      </c>
      <c r="N444" s="16" t="s">
        <v>58</v>
      </c>
      <c r="O444" s="16" t="s">
        <v>60</v>
      </c>
      <c r="P444" s="16" t="s">
        <v>59</v>
      </c>
      <c r="Q444" s="16" t="s">
        <v>58</v>
      </c>
    </row>
    <row r="445" spans="1:17" ht="45" x14ac:dyDescent="0.25">
      <c r="A445" s="11" t="s">
        <v>1603</v>
      </c>
      <c r="B445" s="11" t="s">
        <v>25</v>
      </c>
      <c r="C445" s="12">
        <v>42240</v>
      </c>
      <c r="D445" s="13"/>
      <c r="E445" s="3">
        <v>42269</v>
      </c>
      <c r="F445" s="17">
        <v>42257</v>
      </c>
      <c r="G445" s="2" t="str">
        <f t="shared" si="14"/>
        <v>Terminada</v>
      </c>
      <c r="H445" s="27">
        <f t="shared" si="15"/>
        <v>14</v>
      </c>
      <c r="I445" s="18" t="s">
        <v>55</v>
      </c>
      <c r="J445" s="31" t="s">
        <v>1646</v>
      </c>
      <c r="K445" s="18" t="s">
        <v>11</v>
      </c>
      <c r="L445" s="17">
        <v>42256</v>
      </c>
      <c r="M445" s="16" t="s">
        <v>1698</v>
      </c>
      <c r="N445" s="18" t="s">
        <v>58</v>
      </c>
      <c r="O445" s="16" t="s">
        <v>60</v>
      </c>
      <c r="P445" s="16" t="s">
        <v>59</v>
      </c>
      <c r="Q445" s="16" t="s">
        <v>58</v>
      </c>
    </row>
    <row r="446" spans="1:17" ht="120" x14ac:dyDescent="0.25">
      <c r="A446" s="11" t="s">
        <v>1602</v>
      </c>
      <c r="B446" s="11" t="s">
        <v>25</v>
      </c>
      <c r="C446" s="12">
        <v>42240</v>
      </c>
      <c r="D446" s="13"/>
      <c r="E446" s="3">
        <v>42269</v>
      </c>
      <c r="F446" s="17">
        <v>42257</v>
      </c>
      <c r="G446" s="2" t="str">
        <f t="shared" si="14"/>
        <v>Terminada</v>
      </c>
      <c r="H446" s="27">
        <f t="shared" si="15"/>
        <v>14</v>
      </c>
      <c r="I446" s="18" t="s">
        <v>55</v>
      </c>
      <c r="J446" s="31" t="s">
        <v>1647</v>
      </c>
      <c r="K446" s="16" t="s">
        <v>40</v>
      </c>
      <c r="L446" s="12">
        <v>42241</v>
      </c>
      <c r="M446" s="16" t="s">
        <v>1607</v>
      </c>
      <c r="N446" s="16" t="s">
        <v>1699</v>
      </c>
      <c r="O446" s="16" t="s">
        <v>60</v>
      </c>
      <c r="P446" s="16" t="s">
        <v>59</v>
      </c>
      <c r="Q446" s="16" t="s">
        <v>58</v>
      </c>
    </row>
    <row r="447" spans="1:17" ht="45" x14ac:dyDescent="0.25">
      <c r="A447" s="11" t="s">
        <v>1648</v>
      </c>
      <c r="B447" s="11" t="s">
        <v>25</v>
      </c>
      <c r="C447" s="12">
        <v>42241</v>
      </c>
      <c r="D447" s="13"/>
      <c r="E447" s="3">
        <v>42270</v>
      </c>
      <c r="F447" s="17">
        <v>42270</v>
      </c>
      <c r="G447" s="2" t="str">
        <f t="shared" si="14"/>
        <v>Terminada</v>
      </c>
      <c r="H447" s="27">
        <f t="shared" si="15"/>
        <v>22</v>
      </c>
      <c r="I447" s="18" t="s">
        <v>55</v>
      </c>
      <c r="J447" s="29" t="s">
        <v>1650</v>
      </c>
      <c r="K447" s="16" t="s">
        <v>41</v>
      </c>
      <c r="L447" s="12">
        <v>42248</v>
      </c>
      <c r="M447" s="16" t="s">
        <v>1677</v>
      </c>
      <c r="N447" s="16" t="s">
        <v>1678</v>
      </c>
      <c r="O447" s="16" t="s">
        <v>60</v>
      </c>
      <c r="P447" s="16" t="s">
        <v>59</v>
      </c>
      <c r="Q447" s="16" t="s">
        <v>58</v>
      </c>
    </row>
    <row r="448" spans="1:17" ht="45" x14ac:dyDescent="0.25">
      <c r="A448" s="11" t="s">
        <v>1649</v>
      </c>
      <c r="B448" s="11" t="s">
        <v>25</v>
      </c>
      <c r="C448" s="12">
        <v>42247</v>
      </c>
      <c r="D448" s="13"/>
      <c r="E448" s="3">
        <v>42276</v>
      </c>
      <c r="F448" s="17">
        <v>42257</v>
      </c>
      <c r="G448" s="2" t="str">
        <f t="shared" si="14"/>
        <v>Terminada</v>
      </c>
      <c r="H448" s="27">
        <f t="shared" si="15"/>
        <v>9</v>
      </c>
      <c r="I448" s="18" t="s">
        <v>55</v>
      </c>
      <c r="J448" s="31" t="s">
        <v>1651</v>
      </c>
      <c r="K448" s="18" t="s">
        <v>11</v>
      </c>
      <c r="L448" s="17">
        <v>42248</v>
      </c>
      <c r="M448" s="16" t="s">
        <v>1700</v>
      </c>
      <c r="N448" s="16" t="s">
        <v>58</v>
      </c>
      <c r="O448" s="16" t="s">
        <v>60</v>
      </c>
      <c r="P448" s="16" t="s">
        <v>59</v>
      </c>
      <c r="Q448" s="16" t="s">
        <v>58</v>
      </c>
    </row>
    <row r="449" spans="1:17" ht="45" x14ac:dyDescent="0.25">
      <c r="A449" s="11" t="s">
        <v>1655</v>
      </c>
      <c r="B449" s="11" t="s">
        <v>26</v>
      </c>
      <c r="C449" s="12">
        <v>42248</v>
      </c>
      <c r="D449" s="13"/>
      <c r="E449" s="3">
        <v>42277</v>
      </c>
      <c r="F449" s="17">
        <v>42272</v>
      </c>
      <c r="G449" s="2" t="str">
        <f t="shared" si="14"/>
        <v>Terminada</v>
      </c>
      <c r="H449" s="27">
        <f t="shared" si="15"/>
        <v>19</v>
      </c>
      <c r="I449" s="18" t="s">
        <v>55</v>
      </c>
      <c r="J449" s="31" t="s">
        <v>1658</v>
      </c>
      <c r="K449" s="16" t="s">
        <v>41</v>
      </c>
      <c r="L449" s="17">
        <v>42249</v>
      </c>
      <c r="M449" s="16" t="s">
        <v>1790</v>
      </c>
      <c r="N449" s="16" t="s">
        <v>1791</v>
      </c>
      <c r="O449" s="16" t="s">
        <v>60</v>
      </c>
      <c r="P449" s="16" t="s">
        <v>59</v>
      </c>
      <c r="Q449" s="16" t="s">
        <v>58</v>
      </c>
    </row>
    <row r="450" spans="1:17" ht="45" x14ac:dyDescent="0.25">
      <c r="A450" s="11" t="s">
        <v>1656</v>
      </c>
      <c r="B450" s="11" t="s">
        <v>26</v>
      </c>
      <c r="C450" s="12">
        <v>42249</v>
      </c>
      <c r="D450" s="13"/>
      <c r="E450" s="3">
        <v>42278</v>
      </c>
      <c r="F450" s="17">
        <v>42250</v>
      </c>
      <c r="G450" s="2" t="str">
        <f t="shared" si="14"/>
        <v>Terminada</v>
      </c>
      <c r="H450" s="27">
        <f t="shared" si="15"/>
        <v>2</v>
      </c>
      <c r="I450" s="18" t="s">
        <v>55</v>
      </c>
      <c r="J450" s="29" t="s">
        <v>1657</v>
      </c>
      <c r="K450" s="16" t="s">
        <v>11</v>
      </c>
      <c r="L450" s="17">
        <v>42249</v>
      </c>
      <c r="M450" s="16" t="s">
        <v>1667</v>
      </c>
      <c r="N450" s="16" t="s">
        <v>58</v>
      </c>
      <c r="O450" s="16" t="s">
        <v>60</v>
      </c>
      <c r="P450" s="16" t="s">
        <v>59</v>
      </c>
      <c r="Q450" s="16" t="s">
        <v>58</v>
      </c>
    </row>
    <row r="451" spans="1:17" ht="45" x14ac:dyDescent="0.25">
      <c r="A451" s="11" t="s">
        <v>1668</v>
      </c>
      <c r="B451" s="11" t="s">
        <v>26</v>
      </c>
      <c r="C451" s="12">
        <v>42249</v>
      </c>
      <c r="D451" s="13"/>
      <c r="E451" s="3">
        <v>42264</v>
      </c>
      <c r="F451" s="17">
        <v>42257</v>
      </c>
      <c r="G451" s="2" t="str">
        <f t="shared" ref="G451:G514" si="16">IF(F451&lt;&gt;"","Terminada","Pendiente")</f>
        <v>Terminada</v>
      </c>
      <c r="H451" s="27">
        <f t="shared" si="15"/>
        <v>7</v>
      </c>
      <c r="I451" s="18" t="s">
        <v>55</v>
      </c>
      <c r="J451" s="31" t="s">
        <v>1670</v>
      </c>
      <c r="K451" s="16" t="s">
        <v>11</v>
      </c>
      <c r="L451" s="17">
        <v>42249</v>
      </c>
      <c r="M451" s="16" t="s">
        <v>1701</v>
      </c>
      <c r="N451" s="18" t="s">
        <v>58</v>
      </c>
      <c r="O451" s="16" t="s">
        <v>60</v>
      </c>
      <c r="P451" s="16" t="s">
        <v>59</v>
      </c>
      <c r="Q451" s="16" t="s">
        <v>58</v>
      </c>
    </row>
    <row r="452" spans="1:17" ht="45" x14ac:dyDescent="0.25">
      <c r="A452" s="11" t="s">
        <v>1669</v>
      </c>
      <c r="B452" s="11" t="s">
        <v>26</v>
      </c>
      <c r="C452" s="12">
        <v>42249</v>
      </c>
      <c r="D452" s="13"/>
      <c r="E452" s="3">
        <v>42278</v>
      </c>
      <c r="F452" s="17">
        <v>42257</v>
      </c>
      <c r="G452" s="2" t="str">
        <f t="shared" si="16"/>
        <v>Terminada</v>
      </c>
      <c r="H452" s="27">
        <f t="shared" si="15"/>
        <v>7</v>
      </c>
      <c r="I452" s="18" t="s">
        <v>55</v>
      </c>
      <c r="J452" s="31" t="s">
        <v>1671</v>
      </c>
      <c r="K452" s="16" t="s">
        <v>11</v>
      </c>
      <c r="L452" s="17">
        <v>42256</v>
      </c>
      <c r="M452" s="16" t="s">
        <v>1702</v>
      </c>
      <c r="N452" s="18" t="s">
        <v>58</v>
      </c>
      <c r="O452" s="16" t="s">
        <v>60</v>
      </c>
      <c r="P452" s="16" t="s">
        <v>59</v>
      </c>
      <c r="Q452" s="16" t="s">
        <v>58</v>
      </c>
    </row>
    <row r="453" spans="1:17" ht="75" x14ac:dyDescent="0.25">
      <c r="A453" s="11" t="s">
        <v>1685</v>
      </c>
      <c r="B453" s="11" t="s">
        <v>26</v>
      </c>
      <c r="C453" s="12">
        <v>42251</v>
      </c>
      <c r="D453" s="13"/>
      <c r="E453" s="3">
        <v>42282</v>
      </c>
      <c r="F453" s="17">
        <v>42272</v>
      </c>
      <c r="G453" s="2" t="str">
        <f t="shared" si="16"/>
        <v>Terminada</v>
      </c>
      <c r="H453" s="27">
        <f t="shared" si="15"/>
        <v>16</v>
      </c>
      <c r="I453" s="18" t="s">
        <v>55</v>
      </c>
      <c r="J453" s="29" t="s">
        <v>1688</v>
      </c>
      <c r="K453" s="16" t="s">
        <v>41</v>
      </c>
      <c r="L453" s="17">
        <v>42256</v>
      </c>
      <c r="M453" s="16" t="s">
        <v>1693</v>
      </c>
      <c r="N453" s="16" t="s">
        <v>1792</v>
      </c>
      <c r="O453" s="16" t="s">
        <v>60</v>
      </c>
      <c r="P453" s="16" t="s">
        <v>59</v>
      </c>
      <c r="Q453" s="16" t="s">
        <v>58</v>
      </c>
    </row>
    <row r="454" spans="1:17" ht="45" x14ac:dyDescent="0.25">
      <c r="A454" s="11" t="s">
        <v>1686</v>
      </c>
      <c r="B454" s="11" t="s">
        <v>26</v>
      </c>
      <c r="C454" s="12">
        <v>42254</v>
      </c>
      <c r="D454" s="13"/>
      <c r="E454" s="3">
        <v>42297</v>
      </c>
      <c r="F454" s="17">
        <v>42257</v>
      </c>
      <c r="G454" s="2" t="str">
        <f t="shared" si="16"/>
        <v>Terminada</v>
      </c>
      <c r="H454" s="27">
        <f t="shared" si="15"/>
        <v>4</v>
      </c>
      <c r="I454" s="18" t="s">
        <v>55</v>
      </c>
      <c r="J454" s="31" t="s">
        <v>1689</v>
      </c>
      <c r="K454" s="18" t="s">
        <v>11</v>
      </c>
      <c r="L454" s="17">
        <v>42256</v>
      </c>
      <c r="M454" s="16" t="s">
        <v>1703</v>
      </c>
      <c r="N454" s="16" t="s">
        <v>58</v>
      </c>
      <c r="O454" s="16" t="s">
        <v>60</v>
      </c>
      <c r="P454" s="16" t="s">
        <v>59</v>
      </c>
      <c r="Q454" s="16" t="s">
        <v>58</v>
      </c>
    </row>
    <row r="455" spans="1:17" ht="45" x14ac:dyDescent="0.25">
      <c r="A455" s="11" t="s">
        <v>1687</v>
      </c>
      <c r="B455" s="11" t="s">
        <v>26</v>
      </c>
      <c r="C455" s="12">
        <v>42254</v>
      </c>
      <c r="D455" s="13"/>
      <c r="E455" s="3">
        <v>42283</v>
      </c>
      <c r="F455" s="17">
        <v>42257</v>
      </c>
      <c r="G455" s="2" t="str">
        <f t="shared" si="16"/>
        <v>Terminada</v>
      </c>
      <c r="H455" s="27">
        <f t="shared" si="15"/>
        <v>4</v>
      </c>
      <c r="I455" s="18" t="s">
        <v>55</v>
      </c>
      <c r="J455" s="29" t="s">
        <v>1690</v>
      </c>
      <c r="K455" s="18" t="s">
        <v>11</v>
      </c>
      <c r="L455" s="12">
        <v>42257</v>
      </c>
      <c r="M455" s="16" t="s">
        <v>1704</v>
      </c>
      <c r="N455" s="18" t="s">
        <v>58</v>
      </c>
      <c r="O455" s="16" t="s">
        <v>60</v>
      </c>
      <c r="P455" s="16" t="s">
        <v>59</v>
      </c>
      <c r="Q455" s="16" t="s">
        <v>58</v>
      </c>
    </row>
    <row r="456" spans="1:17" ht="60" x14ac:dyDescent="0.25">
      <c r="A456" s="11" t="s">
        <v>1705</v>
      </c>
      <c r="B456" s="11" t="s">
        <v>26</v>
      </c>
      <c r="C456" s="12">
        <v>42256</v>
      </c>
      <c r="D456" s="13"/>
      <c r="E456" s="3">
        <v>42285</v>
      </c>
      <c r="F456" s="17">
        <v>42272</v>
      </c>
      <c r="G456" s="2" t="str">
        <f t="shared" si="16"/>
        <v>Terminada</v>
      </c>
      <c r="H456" s="27">
        <f t="shared" si="15"/>
        <v>13</v>
      </c>
      <c r="I456" s="18" t="s">
        <v>55</v>
      </c>
      <c r="J456" s="31" t="s">
        <v>1709</v>
      </c>
      <c r="K456" s="16" t="s">
        <v>12</v>
      </c>
      <c r="L456" s="17">
        <v>42257</v>
      </c>
      <c r="M456" s="16" t="s">
        <v>1696</v>
      </c>
      <c r="N456" s="16" t="s">
        <v>1793</v>
      </c>
      <c r="O456" s="16" t="s">
        <v>60</v>
      </c>
      <c r="P456" s="16" t="s">
        <v>59</v>
      </c>
      <c r="Q456" s="16" t="s">
        <v>58</v>
      </c>
    </row>
    <row r="457" spans="1:17" ht="45" x14ac:dyDescent="0.25">
      <c r="A457" s="11" t="s">
        <v>1706</v>
      </c>
      <c r="B457" s="11" t="s">
        <v>26</v>
      </c>
      <c r="C457" s="12">
        <v>42256</v>
      </c>
      <c r="D457" s="13"/>
      <c r="E457" s="3">
        <v>42285</v>
      </c>
      <c r="F457" s="17">
        <v>42285</v>
      </c>
      <c r="G457" s="2" t="str">
        <f t="shared" si="16"/>
        <v>Terminada</v>
      </c>
      <c r="H457" s="27">
        <f t="shared" si="15"/>
        <v>22</v>
      </c>
      <c r="I457" s="18" t="s">
        <v>55</v>
      </c>
      <c r="J457" s="29" t="s">
        <v>1710</v>
      </c>
      <c r="K457" s="16" t="s">
        <v>41</v>
      </c>
      <c r="L457" s="17">
        <v>42257</v>
      </c>
      <c r="M457" s="16" t="s">
        <v>1695</v>
      </c>
      <c r="N457" s="16" t="s">
        <v>2067</v>
      </c>
      <c r="O457" s="16" t="s">
        <v>60</v>
      </c>
      <c r="P457" s="16" t="s">
        <v>59</v>
      </c>
      <c r="Q457" s="16" t="s">
        <v>58</v>
      </c>
    </row>
    <row r="458" spans="1:17" ht="45" x14ac:dyDescent="0.25">
      <c r="A458" s="11" t="s">
        <v>1707</v>
      </c>
      <c r="B458" s="11" t="s">
        <v>26</v>
      </c>
      <c r="C458" s="12">
        <v>42256</v>
      </c>
      <c r="D458" s="13"/>
      <c r="E458" s="3">
        <v>42285</v>
      </c>
      <c r="F458" s="17">
        <v>42316</v>
      </c>
      <c r="G458" s="2" t="str">
        <f t="shared" si="16"/>
        <v>Terminada</v>
      </c>
      <c r="H458" s="27">
        <f t="shared" si="15"/>
        <v>43</v>
      </c>
      <c r="I458" s="18" t="s">
        <v>55</v>
      </c>
      <c r="J458" s="31" t="s">
        <v>1711</v>
      </c>
      <c r="K458" s="16" t="s">
        <v>41</v>
      </c>
      <c r="L458" s="17">
        <v>42257</v>
      </c>
      <c r="M458" s="16" t="s">
        <v>1694</v>
      </c>
      <c r="N458" s="16" t="s">
        <v>2066</v>
      </c>
      <c r="O458" s="16" t="s">
        <v>60</v>
      </c>
      <c r="P458" s="16" t="s">
        <v>59</v>
      </c>
      <c r="Q458" s="16" t="s">
        <v>58</v>
      </c>
    </row>
    <row r="459" spans="1:17" ht="45" x14ac:dyDescent="0.25">
      <c r="A459" s="11" t="s">
        <v>1708</v>
      </c>
      <c r="B459" s="11" t="s">
        <v>26</v>
      </c>
      <c r="C459" s="12">
        <v>42256</v>
      </c>
      <c r="D459" s="13"/>
      <c r="E459" s="3">
        <v>42285</v>
      </c>
      <c r="F459" s="17">
        <v>42261</v>
      </c>
      <c r="G459" s="2" t="str">
        <f t="shared" si="16"/>
        <v>Terminada</v>
      </c>
      <c r="H459" s="27">
        <f t="shared" si="15"/>
        <v>4</v>
      </c>
      <c r="I459" s="18" t="s">
        <v>55</v>
      </c>
      <c r="J459" s="29" t="s">
        <v>1712</v>
      </c>
      <c r="K459" s="16" t="s">
        <v>11</v>
      </c>
      <c r="L459" s="12">
        <v>42257</v>
      </c>
      <c r="M459" s="16" t="s">
        <v>1721</v>
      </c>
      <c r="N459" s="21" t="s">
        <v>58</v>
      </c>
      <c r="O459" s="16" t="s">
        <v>60</v>
      </c>
      <c r="P459" s="16" t="s">
        <v>59</v>
      </c>
      <c r="Q459" s="16" t="s">
        <v>58</v>
      </c>
    </row>
    <row r="460" spans="1:17" ht="45" x14ac:dyDescent="0.25">
      <c r="A460" s="11" t="s">
        <v>1713</v>
      </c>
      <c r="B460" s="11" t="s">
        <v>26</v>
      </c>
      <c r="C460" s="12">
        <v>42258</v>
      </c>
      <c r="D460" s="13"/>
      <c r="E460" s="3">
        <v>42289</v>
      </c>
      <c r="F460" s="17">
        <v>42289</v>
      </c>
      <c r="G460" s="2" t="str">
        <f t="shared" si="16"/>
        <v>Terminada</v>
      </c>
      <c r="H460" s="27">
        <f t="shared" si="15"/>
        <v>22</v>
      </c>
      <c r="I460" s="18" t="s">
        <v>55</v>
      </c>
      <c r="J460" s="31" t="s">
        <v>1716</v>
      </c>
      <c r="K460" s="16" t="s">
        <v>43</v>
      </c>
      <c r="L460" s="17">
        <v>42261</v>
      </c>
      <c r="M460" s="16" t="s">
        <v>1902</v>
      </c>
      <c r="N460" s="16" t="s">
        <v>1719</v>
      </c>
      <c r="O460" s="16" t="s">
        <v>60</v>
      </c>
      <c r="P460" s="16" t="s">
        <v>59</v>
      </c>
      <c r="Q460" s="16" t="s">
        <v>58</v>
      </c>
    </row>
    <row r="461" spans="1:17" ht="45" x14ac:dyDescent="0.25">
      <c r="A461" s="11" t="s">
        <v>1714</v>
      </c>
      <c r="B461" s="11" t="s">
        <v>26</v>
      </c>
      <c r="C461" s="12">
        <v>42261</v>
      </c>
      <c r="D461" s="13"/>
      <c r="E461" s="3">
        <v>42290</v>
      </c>
      <c r="F461" s="17">
        <v>42277</v>
      </c>
      <c r="G461" s="2" t="str">
        <f t="shared" si="16"/>
        <v>Terminada</v>
      </c>
      <c r="H461" s="27">
        <f t="shared" si="15"/>
        <v>13</v>
      </c>
      <c r="I461" s="18" t="s">
        <v>55</v>
      </c>
      <c r="J461" s="29" t="s">
        <v>1717</v>
      </c>
      <c r="K461" s="16" t="s">
        <v>41</v>
      </c>
      <c r="L461" s="17">
        <v>42261</v>
      </c>
      <c r="M461" s="16" t="s">
        <v>1812</v>
      </c>
      <c r="N461" s="16" t="s">
        <v>1720</v>
      </c>
      <c r="O461" s="16" t="s">
        <v>60</v>
      </c>
      <c r="P461" s="16" t="s">
        <v>59</v>
      </c>
      <c r="Q461" s="16" t="s">
        <v>58</v>
      </c>
    </row>
    <row r="462" spans="1:17" ht="45" x14ac:dyDescent="0.25">
      <c r="A462" s="11" t="s">
        <v>1715</v>
      </c>
      <c r="B462" s="11" t="s">
        <v>26</v>
      </c>
      <c r="C462" s="12">
        <v>42261</v>
      </c>
      <c r="D462" s="13"/>
      <c r="E462" s="3">
        <v>42290</v>
      </c>
      <c r="F462" s="17">
        <v>42290</v>
      </c>
      <c r="G462" s="2" t="str">
        <f t="shared" si="16"/>
        <v>Terminada</v>
      </c>
      <c r="H462" s="27">
        <f t="shared" si="15"/>
        <v>22</v>
      </c>
      <c r="I462" s="18" t="s">
        <v>55</v>
      </c>
      <c r="J462" s="31" t="s">
        <v>1718</v>
      </c>
      <c r="K462" s="16" t="s">
        <v>41</v>
      </c>
      <c r="L462" s="17">
        <v>42261</v>
      </c>
      <c r="M462" s="16" t="s">
        <v>1907</v>
      </c>
      <c r="N462" s="16" t="s">
        <v>1850</v>
      </c>
      <c r="O462" s="16" t="s">
        <v>60</v>
      </c>
      <c r="P462" s="16" t="s">
        <v>59</v>
      </c>
      <c r="Q462" s="16" t="s">
        <v>58</v>
      </c>
    </row>
    <row r="463" spans="1:17" ht="75" x14ac:dyDescent="0.25">
      <c r="A463" s="11" t="s">
        <v>1722</v>
      </c>
      <c r="B463" s="11" t="s">
        <v>26</v>
      </c>
      <c r="C463" s="12">
        <v>42261</v>
      </c>
      <c r="D463" s="13"/>
      <c r="E463" s="3">
        <v>42290</v>
      </c>
      <c r="F463" s="17">
        <v>42272</v>
      </c>
      <c r="G463" s="2" t="str">
        <f t="shared" si="16"/>
        <v>Terminada</v>
      </c>
      <c r="H463" s="27">
        <f t="shared" si="15"/>
        <v>10</v>
      </c>
      <c r="I463" s="18" t="s">
        <v>55</v>
      </c>
      <c r="J463" s="29" t="s">
        <v>1723</v>
      </c>
      <c r="K463" s="16" t="s">
        <v>41</v>
      </c>
      <c r="L463" s="17">
        <v>42262</v>
      </c>
      <c r="M463" s="16" t="s">
        <v>1726</v>
      </c>
      <c r="N463" s="16" t="s">
        <v>1794</v>
      </c>
      <c r="O463" s="16" t="s">
        <v>60</v>
      </c>
      <c r="P463" s="16" t="s">
        <v>59</v>
      </c>
      <c r="Q463" s="16" t="s">
        <v>58</v>
      </c>
    </row>
    <row r="464" spans="1:17" ht="45" x14ac:dyDescent="0.25">
      <c r="A464" s="11" t="s">
        <v>1724</v>
      </c>
      <c r="B464" s="11" t="s">
        <v>26</v>
      </c>
      <c r="C464" s="12">
        <v>42262</v>
      </c>
      <c r="D464" s="13"/>
      <c r="E464" s="3">
        <v>42277</v>
      </c>
      <c r="F464" s="17">
        <v>42264</v>
      </c>
      <c r="G464" s="2" t="str">
        <f t="shared" si="16"/>
        <v>Terminada</v>
      </c>
      <c r="H464" s="27">
        <f t="shared" si="15"/>
        <v>3</v>
      </c>
      <c r="I464" s="18" t="s">
        <v>55</v>
      </c>
      <c r="J464" s="31" t="s">
        <v>1725</v>
      </c>
      <c r="K464" s="16" t="s">
        <v>11</v>
      </c>
      <c r="L464" s="17">
        <v>42262</v>
      </c>
      <c r="M464" s="16"/>
      <c r="N464" s="16" t="s">
        <v>1727</v>
      </c>
      <c r="O464" s="16" t="s">
        <v>60</v>
      </c>
      <c r="P464" s="16" t="s">
        <v>59</v>
      </c>
      <c r="Q464" s="16" t="s">
        <v>58</v>
      </c>
    </row>
    <row r="465" spans="1:17" ht="45" x14ac:dyDescent="0.25">
      <c r="A465" s="11" t="s">
        <v>1728</v>
      </c>
      <c r="B465" s="11" t="s">
        <v>26</v>
      </c>
      <c r="C465" s="12">
        <v>42262</v>
      </c>
      <c r="D465" s="13"/>
      <c r="E465" s="3">
        <v>42291</v>
      </c>
      <c r="F465" s="17">
        <v>42270</v>
      </c>
      <c r="G465" s="2" t="str">
        <f t="shared" si="16"/>
        <v>Terminada</v>
      </c>
      <c r="H465" s="27">
        <f t="shared" si="15"/>
        <v>7</v>
      </c>
      <c r="I465" s="18" t="s">
        <v>55</v>
      </c>
      <c r="J465" s="29" t="s">
        <v>1737</v>
      </c>
      <c r="K465" s="16" t="s">
        <v>11</v>
      </c>
      <c r="L465" s="12">
        <v>42265</v>
      </c>
      <c r="M465" s="16" t="s">
        <v>1746</v>
      </c>
      <c r="N465" s="16" t="s">
        <v>58</v>
      </c>
      <c r="O465" s="16" t="s">
        <v>60</v>
      </c>
      <c r="P465" s="16" t="s">
        <v>59</v>
      </c>
      <c r="Q465" s="16" t="s">
        <v>58</v>
      </c>
    </row>
    <row r="466" spans="1:17" ht="45" x14ac:dyDescent="0.25">
      <c r="A466" s="11" t="s">
        <v>1729</v>
      </c>
      <c r="B466" s="11" t="s">
        <v>26</v>
      </c>
      <c r="C466" s="12">
        <v>42262</v>
      </c>
      <c r="D466" s="13"/>
      <c r="E466" s="3">
        <v>42291</v>
      </c>
      <c r="F466" s="17">
        <v>42270</v>
      </c>
      <c r="G466" s="2" t="str">
        <f t="shared" si="16"/>
        <v>Terminada</v>
      </c>
      <c r="H466" s="27">
        <f t="shared" si="15"/>
        <v>7</v>
      </c>
      <c r="I466" s="18" t="s">
        <v>55</v>
      </c>
      <c r="J466" s="31" t="s">
        <v>1738</v>
      </c>
      <c r="K466" s="16" t="s">
        <v>11</v>
      </c>
      <c r="L466" s="17">
        <v>42265</v>
      </c>
      <c r="M466" s="21" t="s">
        <v>1747</v>
      </c>
      <c r="N466" s="16" t="s">
        <v>58</v>
      </c>
      <c r="O466" s="16" t="s">
        <v>60</v>
      </c>
      <c r="P466" s="16" t="s">
        <v>59</v>
      </c>
      <c r="Q466" s="16" t="s">
        <v>58</v>
      </c>
    </row>
    <row r="467" spans="1:17" ht="45" x14ac:dyDescent="0.25">
      <c r="A467" s="11" t="s">
        <v>1730</v>
      </c>
      <c r="B467" s="11" t="s">
        <v>26</v>
      </c>
      <c r="C467" s="12">
        <v>42262</v>
      </c>
      <c r="D467" s="13"/>
      <c r="E467" s="3">
        <v>42291</v>
      </c>
      <c r="F467" s="17">
        <v>42277</v>
      </c>
      <c r="G467" s="2" t="str">
        <f t="shared" si="16"/>
        <v>Terminada</v>
      </c>
      <c r="H467" s="27">
        <f t="shared" ref="H467:H476" si="17">IF(F467&lt;&gt;"",(NETWORKDAYS(C467,F467)),0)</f>
        <v>12</v>
      </c>
      <c r="I467" s="18" t="s">
        <v>55</v>
      </c>
      <c r="J467" s="29" t="s">
        <v>1739</v>
      </c>
      <c r="K467" s="16" t="s">
        <v>41</v>
      </c>
      <c r="L467" s="12">
        <v>42265</v>
      </c>
      <c r="M467" s="16" t="s">
        <v>1748</v>
      </c>
      <c r="N467" s="16" t="s">
        <v>1813</v>
      </c>
      <c r="O467" s="16" t="s">
        <v>60</v>
      </c>
      <c r="P467" s="16" t="s">
        <v>59</v>
      </c>
      <c r="Q467" s="16" t="s">
        <v>58</v>
      </c>
    </row>
    <row r="468" spans="1:17" ht="45" x14ac:dyDescent="0.25">
      <c r="A468" s="11" t="s">
        <v>1731</v>
      </c>
      <c r="B468" s="11" t="s">
        <v>26</v>
      </c>
      <c r="C468" s="12">
        <v>42262</v>
      </c>
      <c r="D468" s="13"/>
      <c r="E468" s="3">
        <v>42291</v>
      </c>
      <c r="F468" s="17">
        <v>42270</v>
      </c>
      <c r="G468" s="2" t="str">
        <f t="shared" si="16"/>
        <v>Terminada</v>
      </c>
      <c r="H468" s="27">
        <f t="shared" si="17"/>
        <v>7</v>
      </c>
      <c r="I468" s="18" t="s">
        <v>55</v>
      </c>
      <c r="J468" s="31" t="s">
        <v>1740</v>
      </c>
      <c r="K468" s="16" t="s">
        <v>11</v>
      </c>
      <c r="L468" s="17">
        <v>42265</v>
      </c>
      <c r="M468" s="16" t="s">
        <v>1749</v>
      </c>
      <c r="N468" s="16" t="s">
        <v>58</v>
      </c>
      <c r="O468" s="16" t="s">
        <v>60</v>
      </c>
      <c r="P468" s="16" t="s">
        <v>59</v>
      </c>
      <c r="Q468" s="16" t="s">
        <v>58</v>
      </c>
    </row>
    <row r="469" spans="1:17" ht="45" x14ac:dyDescent="0.25">
      <c r="A469" s="11" t="s">
        <v>1732</v>
      </c>
      <c r="B469" s="11" t="s">
        <v>26</v>
      </c>
      <c r="C469" s="12">
        <v>42264</v>
      </c>
      <c r="D469" s="13"/>
      <c r="E469" s="3">
        <v>42292</v>
      </c>
      <c r="F469" s="17">
        <v>42277</v>
      </c>
      <c r="G469" s="2" t="str">
        <f t="shared" si="16"/>
        <v>Terminada</v>
      </c>
      <c r="H469" s="27">
        <f t="shared" si="17"/>
        <v>10</v>
      </c>
      <c r="I469" s="18" t="s">
        <v>55</v>
      </c>
      <c r="J469" s="31" t="s">
        <v>1741</v>
      </c>
      <c r="K469" s="16" t="s">
        <v>37</v>
      </c>
      <c r="L469" s="17">
        <v>42265</v>
      </c>
      <c r="M469" s="16" t="s">
        <v>1750</v>
      </c>
      <c r="N469" s="16" t="s">
        <v>1814</v>
      </c>
      <c r="O469" s="16" t="s">
        <v>60</v>
      </c>
      <c r="P469" s="16" t="s">
        <v>59</v>
      </c>
      <c r="Q469" s="16" t="s">
        <v>58</v>
      </c>
    </row>
    <row r="470" spans="1:17" ht="45" x14ac:dyDescent="0.25">
      <c r="A470" s="11" t="s">
        <v>1733</v>
      </c>
      <c r="B470" s="11" t="s">
        <v>26</v>
      </c>
      <c r="C470" s="12">
        <v>42264</v>
      </c>
      <c r="D470" s="13"/>
      <c r="E470" s="3">
        <v>42292</v>
      </c>
      <c r="F470" s="17">
        <v>42283</v>
      </c>
      <c r="G470" s="2" t="str">
        <f t="shared" si="16"/>
        <v>Terminada</v>
      </c>
      <c r="H470" s="27">
        <f t="shared" si="17"/>
        <v>14</v>
      </c>
      <c r="I470" s="18" t="s">
        <v>55</v>
      </c>
      <c r="J470" s="29" t="s">
        <v>1742</v>
      </c>
      <c r="K470" s="16" t="s">
        <v>41</v>
      </c>
      <c r="L470" s="17">
        <v>42265</v>
      </c>
      <c r="M470" s="16" t="s">
        <v>1751</v>
      </c>
      <c r="N470" s="16" t="s">
        <v>1873</v>
      </c>
      <c r="O470" s="16" t="s">
        <v>60</v>
      </c>
      <c r="P470" s="16" t="s">
        <v>59</v>
      </c>
      <c r="Q470" s="16" t="s">
        <v>58</v>
      </c>
    </row>
    <row r="471" spans="1:17" ht="45" x14ac:dyDescent="0.25">
      <c r="A471" s="11" t="s">
        <v>1734</v>
      </c>
      <c r="B471" s="11" t="s">
        <v>26</v>
      </c>
      <c r="C471" s="12">
        <v>42264</v>
      </c>
      <c r="D471" s="13"/>
      <c r="E471" s="3">
        <v>42292</v>
      </c>
      <c r="F471" s="17">
        <v>42283</v>
      </c>
      <c r="G471" s="2" t="str">
        <f t="shared" si="16"/>
        <v>Terminada</v>
      </c>
      <c r="H471" s="27">
        <f t="shared" si="17"/>
        <v>14</v>
      </c>
      <c r="I471" s="18" t="s">
        <v>55</v>
      </c>
      <c r="J471" s="31" t="s">
        <v>1743</v>
      </c>
      <c r="K471" s="16" t="s">
        <v>41</v>
      </c>
      <c r="L471" s="17">
        <v>42265</v>
      </c>
      <c r="M471" s="16" t="s">
        <v>1752</v>
      </c>
      <c r="N471" s="16" t="s">
        <v>1861</v>
      </c>
      <c r="O471" s="16" t="s">
        <v>60</v>
      </c>
      <c r="P471" s="16" t="s">
        <v>59</v>
      </c>
      <c r="Q471" s="16" t="s">
        <v>58</v>
      </c>
    </row>
    <row r="472" spans="1:17" ht="75" x14ac:dyDescent="0.25">
      <c r="A472" s="11" t="s">
        <v>1735</v>
      </c>
      <c r="B472" s="11" t="s">
        <v>26</v>
      </c>
      <c r="C472" s="12">
        <v>42264</v>
      </c>
      <c r="D472" s="13"/>
      <c r="E472" s="3">
        <v>42292</v>
      </c>
      <c r="F472" s="17">
        <v>42279</v>
      </c>
      <c r="G472" s="2" t="str">
        <f t="shared" si="16"/>
        <v>Terminada</v>
      </c>
      <c r="H472" s="27">
        <f t="shared" si="17"/>
        <v>12</v>
      </c>
      <c r="I472" s="18" t="s">
        <v>55</v>
      </c>
      <c r="J472" s="29" t="s">
        <v>1744</v>
      </c>
      <c r="K472" s="16" t="s">
        <v>41</v>
      </c>
      <c r="L472" s="17">
        <v>42265</v>
      </c>
      <c r="M472" s="16" t="s">
        <v>1753</v>
      </c>
      <c r="N472" s="16" t="s">
        <v>1844</v>
      </c>
      <c r="O472" s="16" t="s">
        <v>60</v>
      </c>
      <c r="P472" s="16" t="s">
        <v>59</v>
      </c>
      <c r="Q472" s="16" t="s">
        <v>58</v>
      </c>
    </row>
    <row r="473" spans="1:17" ht="75" x14ac:dyDescent="0.25">
      <c r="A473" s="11" t="s">
        <v>1736</v>
      </c>
      <c r="B473" s="11" t="s">
        <v>26</v>
      </c>
      <c r="C473" s="12">
        <v>42264</v>
      </c>
      <c r="D473" s="13"/>
      <c r="E473" s="3">
        <v>42292</v>
      </c>
      <c r="F473" s="17">
        <v>42279</v>
      </c>
      <c r="G473" s="2" t="str">
        <f t="shared" si="16"/>
        <v>Terminada</v>
      </c>
      <c r="H473" s="27">
        <f t="shared" si="17"/>
        <v>12</v>
      </c>
      <c r="I473" s="18" t="s">
        <v>55</v>
      </c>
      <c r="J473" s="31" t="s">
        <v>1745</v>
      </c>
      <c r="K473" s="16" t="s">
        <v>41</v>
      </c>
      <c r="L473" s="12">
        <v>42265</v>
      </c>
      <c r="M473" s="6" t="s">
        <v>1754</v>
      </c>
      <c r="N473" s="16" t="s">
        <v>1843</v>
      </c>
      <c r="O473" s="16" t="s">
        <v>60</v>
      </c>
      <c r="P473" s="16" t="s">
        <v>59</v>
      </c>
      <c r="Q473" s="16" t="s">
        <v>58</v>
      </c>
    </row>
    <row r="474" spans="1:17" ht="45" x14ac:dyDescent="0.25">
      <c r="A474" s="11" t="s">
        <v>1755</v>
      </c>
      <c r="B474" s="11" t="s">
        <v>26</v>
      </c>
      <c r="C474" s="12">
        <v>42265</v>
      </c>
      <c r="D474" s="13"/>
      <c r="E474" s="3">
        <v>42293</v>
      </c>
      <c r="F474" s="17">
        <v>42272</v>
      </c>
      <c r="G474" s="2" t="str">
        <f t="shared" si="16"/>
        <v>Terminada</v>
      </c>
      <c r="H474" s="27">
        <f t="shared" si="17"/>
        <v>6</v>
      </c>
      <c r="I474" s="18" t="s">
        <v>55</v>
      </c>
      <c r="J474" s="29" t="s">
        <v>1764</v>
      </c>
      <c r="K474" s="16" t="s">
        <v>11</v>
      </c>
      <c r="L474" s="17">
        <v>42268</v>
      </c>
      <c r="M474" s="16" t="s">
        <v>1811</v>
      </c>
      <c r="N474" s="18" t="s">
        <v>58</v>
      </c>
      <c r="O474" s="16" t="s">
        <v>60</v>
      </c>
      <c r="P474" s="16" t="s">
        <v>59</v>
      </c>
      <c r="Q474" s="16" t="s">
        <v>58</v>
      </c>
    </row>
    <row r="475" spans="1:17" ht="45" x14ac:dyDescent="0.25">
      <c r="A475" s="11" t="s">
        <v>1756</v>
      </c>
      <c r="B475" s="11" t="s">
        <v>26</v>
      </c>
      <c r="C475" s="12">
        <v>42265</v>
      </c>
      <c r="D475" s="13"/>
      <c r="E475" s="3">
        <v>42293</v>
      </c>
      <c r="F475" s="17">
        <v>42283</v>
      </c>
      <c r="G475" s="2" t="str">
        <f t="shared" si="16"/>
        <v>Terminada</v>
      </c>
      <c r="H475" s="27">
        <f t="shared" si="17"/>
        <v>13</v>
      </c>
      <c r="I475" s="18" t="s">
        <v>55</v>
      </c>
      <c r="J475" s="31" t="s">
        <v>1765</v>
      </c>
      <c r="K475" s="16" t="s">
        <v>41</v>
      </c>
      <c r="L475" s="12">
        <v>42268</v>
      </c>
      <c r="M475" s="16" t="s">
        <v>1773</v>
      </c>
      <c r="N475" s="16" t="s">
        <v>1860</v>
      </c>
      <c r="O475" s="16" t="s">
        <v>60</v>
      </c>
      <c r="P475" s="16" t="s">
        <v>59</v>
      </c>
      <c r="Q475" s="16" t="s">
        <v>58</v>
      </c>
    </row>
    <row r="476" spans="1:17" ht="45" x14ac:dyDescent="0.25">
      <c r="A476" s="11" t="s">
        <v>1757</v>
      </c>
      <c r="B476" s="11" t="s">
        <v>26</v>
      </c>
      <c r="C476" s="12">
        <v>42265</v>
      </c>
      <c r="D476" s="13"/>
      <c r="E476" s="3">
        <v>42293</v>
      </c>
      <c r="F476" s="17">
        <v>42279</v>
      </c>
      <c r="G476" s="2" t="str">
        <f t="shared" si="16"/>
        <v>Terminada</v>
      </c>
      <c r="H476" s="27">
        <f t="shared" si="17"/>
        <v>11</v>
      </c>
      <c r="I476" s="18" t="s">
        <v>55</v>
      </c>
      <c r="J476" s="29" t="s">
        <v>1766</v>
      </c>
      <c r="K476" s="16" t="s">
        <v>37</v>
      </c>
      <c r="L476" s="17">
        <v>42269</v>
      </c>
      <c r="M476" s="16" t="s">
        <v>1778</v>
      </c>
      <c r="N476" s="16" t="s">
        <v>1857</v>
      </c>
      <c r="O476" s="16" t="s">
        <v>60</v>
      </c>
      <c r="P476" s="16" t="s">
        <v>59</v>
      </c>
      <c r="Q476" s="16" t="s">
        <v>58</v>
      </c>
    </row>
    <row r="477" spans="1:17" ht="45" x14ac:dyDescent="0.25">
      <c r="A477" s="11" t="s">
        <v>1758</v>
      </c>
      <c r="B477" s="11" t="s">
        <v>26</v>
      </c>
      <c r="C477" s="12">
        <v>42265</v>
      </c>
      <c r="D477" s="13"/>
      <c r="E477" s="3">
        <v>42293</v>
      </c>
      <c r="F477" s="17">
        <v>42272</v>
      </c>
      <c r="G477" s="2" t="str">
        <f t="shared" si="16"/>
        <v>Terminada</v>
      </c>
      <c r="H477" s="27">
        <v>0</v>
      </c>
      <c r="I477" s="18" t="s">
        <v>55</v>
      </c>
      <c r="J477" s="31" t="s">
        <v>1767</v>
      </c>
      <c r="K477" s="16" t="s">
        <v>11</v>
      </c>
      <c r="L477" s="17">
        <v>42271</v>
      </c>
      <c r="M477" s="16" t="s">
        <v>1810</v>
      </c>
      <c r="N477" s="16" t="s">
        <v>58</v>
      </c>
      <c r="O477" s="16" t="s">
        <v>60</v>
      </c>
      <c r="P477" s="16" t="s">
        <v>59</v>
      </c>
      <c r="Q477" s="16" t="s">
        <v>58</v>
      </c>
    </row>
    <row r="478" spans="1:17" ht="105" x14ac:dyDescent="0.25">
      <c r="A478" s="11" t="s">
        <v>1759</v>
      </c>
      <c r="B478" s="11" t="s">
        <v>26</v>
      </c>
      <c r="C478" s="12">
        <v>42268</v>
      </c>
      <c r="D478" s="13"/>
      <c r="E478" s="3">
        <v>42296</v>
      </c>
      <c r="F478" s="17">
        <v>42292</v>
      </c>
      <c r="G478" s="2" t="str">
        <f t="shared" si="16"/>
        <v>Terminada</v>
      </c>
      <c r="H478" s="27">
        <f t="shared" ref="H478:H497" si="18">IF(F478&lt;&gt;"",(NETWORKDAYS(C478,F478)),0)</f>
        <v>19</v>
      </c>
      <c r="I478" s="18" t="s">
        <v>55</v>
      </c>
      <c r="J478" s="31" t="s">
        <v>1768</v>
      </c>
      <c r="K478" s="16" t="s">
        <v>41</v>
      </c>
      <c r="L478" s="17">
        <v>42268</v>
      </c>
      <c r="M478" s="16" t="s">
        <v>1840</v>
      </c>
      <c r="N478" s="16" t="s">
        <v>1921</v>
      </c>
      <c r="O478" s="16" t="s">
        <v>60</v>
      </c>
      <c r="P478" s="16" t="s">
        <v>59</v>
      </c>
      <c r="Q478" s="16" t="s">
        <v>58</v>
      </c>
    </row>
    <row r="479" spans="1:17" ht="45" x14ac:dyDescent="0.25">
      <c r="A479" s="11" t="s">
        <v>1760</v>
      </c>
      <c r="B479" s="11" t="s">
        <v>26</v>
      </c>
      <c r="C479" s="12">
        <v>42268</v>
      </c>
      <c r="D479" s="13"/>
      <c r="E479" s="3">
        <v>42296</v>
      </c>
      <c r="F479" s="17">
        <v>42270</v>
      </c>
      <c r="G479" s="2" t="str">
        <f t="shared" si="16"/>
        <v>Terminada</v>
      </c>
      <c r="H479" s="27">
        <f t="shared" si="18"/>
        <v>3</v>
      </c>
      <c r="I479" s="18" t="s">
        <v>55</v>
      </c>
      <c r="J479" s="29" t="s">
        <v>1769</v>
      </c>
      <c r="K479" s="16" t="s">
        <v>11</v>
      </c>
      <c r="L479" s="17">
        <v>42268</v>
      </c>
      <c r="M479" s="16" t="s">
        <v>1774</v>
      </c>
      <c r="N479" s="16" t="s">
        <v>58</v>
      </c>
      <c r="O479" s="16" t="s">
        <v>60</v>
      </c>
      <c r="P479" s="16" t="s">
        <v>59</v>
      </c>
      <c r="Q479" s="16" t="s">
        <v>58</v>
      </c>
    </row>
    <row r="480" spans="1:17" ht="45" x14ac:dyDescent="0.25">
      <c r="A480" s="11" t="s">
        <v>1761</v>
      </c>
      <c r="B480" s="11" t="s">
        <v>26</v>
      </c>
      <c r="C480" s="12">
        <v>42268</v>
      </c>
      <c r="D480" s="13"/>
      <c r="E480" s="3">
        <v>42296</v>
      </c>
      <c r="F480" s="17">
        <v>42272</v>
      </c>
      <c r="G480" s="2" t="str">
        <f t="shared" si="16"/>
        <v>Terminada</v>
      </c>
      <c r="H480" s="27">
        <f t="shared" si="18"/>
        <v>5</v>
      </c>
      <c r="I480" s="18" t="s">
        <v>55</v>
      </c>
      <c r="J480" s="31" t="s">
        <v>1770</v>
      </c>
      <c r="K480" s="16" t="s">
        <v>11</v>
      </c>
      <c r="L480" s="17">
        <v>42271</v>
      </c>
      <c r="M480" s="16" t="s">
        <v>1806</v>
      </c>
      <c r="N480" s="16" t="s">
        <v>58</v>
      </c>
      <c r="O480" s="16" t="s">
        <v>60</v>
      </c>
      <c r="P480" s="16" t="s">
        <v>59</v>
      </c>
      <c r="Q480" s="16" t="s">
        <v>58</v>
      </c>
    </row>
    <row r="481" spans="1:17" ht="45" x14ac:dyDescent="0.25">
      <c r="A481" s="11" t="s">
        <v>1762</v>
      </c>
      <c r="B481" s="11" t="s">
        <v>26</v>
      </c>
      <c r="C481" s="12">
        <v>42268</v>
      </c>
      <c r="D481" s="13"/>
      <c r="E481" s="3">
        <v>42296</v>
      </c>
      <c r="F481" s="17">
        <v>42272</v>
      </c>
      <c r="G481" s="2" t="str">
        <f t="shared" si="16"/>
        <v>Terminada</v>
      </c>
      <c r="H481" s="27">
        <f t="shared" si="18"/>
        <v>5</v>
      </c>
      <c r="I481" s="18" t="s">
        <v>55</v>
      </c>
      <c r="J481" s="29" t="s">
        <v>1771</v>
      </c>
      <c r="K481" s="16" t="s">
        <v>11</v>
      </c>
      <c r="L481" s="17">
        <v>42271</v>
      </c>
      <c r="M481" s="16" t="s">
        <v>1805</v>
      </c>
      <c r="N481" s="16" t="s">
        <v>58</v>
      </c>
      <c r="O481" s="16" t="s">
        <v>60</v>
      </c>
      <c r="P481" s="16" t="s">
        <v>59</v>
      </c>
      <c r="Q481" s="16" t="s">
        <v>58</v>
      </c>
    </row>
    <row r="482" spans="1:17" ht="45" x14ac:dyDescent="0.25">
      <c r="A482" s="11" t="s">
        <v>1763</v>
      </c>
      <c r="B482" s="11" t="s">
        <v>26</v>
      </c>
      <c r="C482" s="12">
        <v>42268</v>
      </c>
      <c r="D482" s="13"/>
      <c r="E482" s="3">
        <v>42296</v>
      </c>
      <c r="F482" s="17">
        <v>42271</v>
      </c>
      <c r="G482" s="2" t="str">
        <f t="shared" si="16"/>
        <v>Terminada</v>
      </c>
      <c r="H482" s="27">
        <f t="shared" si="18"/>
        <v>4</v>
      </c>
      <c r="I482" s="18" t="s">
        <v>55</v>
      </c>
      <c r="J482" s="31" t="s">
        <v>1772</v>
      </c>
      <c r="K482" s="18" t="s">
        <v>11</v>
      </c>
      <c r="L482" s="17">
        <v>42268</v>
      </c>
      <c r="M482" s="16" t="s">
        <v>1809</v>
      </c>
      <c r="N482" s="18" t="s">
        <v>58</v>
      </c>
      <c r="O482" s="16" t="s">
        <v>60</v>
      </c>
      <c r="P482" s="16" t="s">
        <v>59</v>
      </c>
      <c r="Q482" s="16" t="s">
        <v>58</v>
      </c>
    </row>
    <row r="483" spans="1:17" ht="45" x14ac:dyDescent="0.25">
      <c r="A483" s="11" t="s">
        <v>1779</v>
      </c>
      <c r="B483" s="11" t="s">
        <v>26</v>
      </c>
      <c r="C483" s="12">
        <v>42269</v>
      </c>
      <c r="D483" s="13"/>
      <c r="E483" s="3">
        <v>42297</v>
      </c>
      <c r="F483" s="17">
        <v>42297</v>
      </c>
      <c r="G483" s="2" t="str">
        <f t="shared" si="16"/>
        <v>Terminada</v>
      </c>
      <c r="H483" s="27">
        <f t="shared" si="18"/>
        <v>21</v>
      </c>
      <c r="I483" s="18" t="s">
        <v>55</v>
      </c>
      <c r="J483" s="31" t="s">
        <v>1780</v>
      </c>
      <c r="K483" s="16" t="s">
        <v>41</v>
      </c>
      <c r="L483" s="17">
        <v>42269</v>
      </c>
      <c r="M483" s="16" t="s">
        <v>1781</v>
      </c>
      <c r="N483" s="16" t="s">
        <v>1920</v>
      </c>
      <c r="O483" s="16" t="s">
        <v>60</v>
      </c>
      <c r="P483" s="16" t="s">
        <v>59</v>
      </c>
      <c r="Q483" s="16" t="s">
        <v>58</v>
      </c>
    </row>
    <row r="484" spans="1:17" ht="45" x14ac:dyDescent="0.25">
      <c r="A484" s="11" t="s">
        <v>1775</v>
      </c>
      <c r="B484" s="11" t="s">
        <v>26</v>
      </c>
      <c r="C484" s="12">
        <v>42269</v>
      </c>
      <c r="D484" s="13"/>
      <c r="E484" s="3">
        <v>42297</v>
      </c>
      <c r="F484" s="17">
        <v>42297</v>
      </c>
      <c r="G484" s="2" t="str">
        <f t="shared" si="16"/>
        <v>Terminada</v>
      </c>
      <c r="H484" s="27">
        <f t="shared" si="18"/>
        <v>21</v>
      </c>
      <c r="I484" s="18" t="s">
        <v>55</v>
      </c>
      <c r="J484" s="29" t="s">
        <v>1776</v>
      </c>
      <c r="K484" s="16" t="s">
        <v>41</v>
      </c>
      <c r="L484" s="17">
        <v>42269</v>
      </c>
      <c r="M484" s="16" t="s">
        <v>1777</v>
      </c>
      <c r="N484" s="16" t="s">
        <v>1906</v>
      </c>
      <c r="O484" s="16" t="s">
        <v>60</v>
      </c>
      <c r="P484" s="16" t="s">
        <v>59</v>
      </c>
      <c r="Q484" s="16" t="s">
        <v>58</v>
      </c>
    </row>
    <row r="485" spans="1:17" ht="45" x14ac:dyDescent="0.25">
      <c r="A485" s="11" t="s">
        <v>1782</v>
      </c>
      <c r="B485" s="11" t="s">
        <v>26</v>
      </c>
      <c r="C485" s="12">
        <v>42269</v>
      </c>
      <c r="D485" s="13"/>
      <c r="E485" s="3">
        <v>42297</v>
      </c>
      <c r="F485" s="17">
        <v>42277</v>
      </c>
      <c r="G485" s="2" t="str">
        <f t="shared" si="16"/>
        <v>Terminada</v>
      </c>
      <c r="H485" s="27">
        <f t="shared" si="18"/>
        <v>7</v>
      </c>
      <c r="I485" s="18" t="s">
        <v>55</v>
      </c>
      <c r="J485" s="31" t="s">
        <v>1786</v>
      </c>
      <c r="K485" s="16" t="s">
        <v>11</v>
      </c>
      <c r="L485" s="17">
        <v>42275</v>
      </c>
      <c r="M485" s="16" t="s">
        <v>1839</v>
      </c>
      <c r="N485" s="16" t="s">
        <v>58</v>
      </c>
      <c r="O485" s="16" t="s">
        <v>60</v>
      </c>
      <c r="P485" s="16" t="s">
        <v>59</v>
      </c>
      <c r="Q485" s="16" t="s">
        <v>58</v>
      </c>
    </row>
    <row r="486" spans="1:17" ht="45" x14ac:dyDescent="0.25">
      <c r="A486" s="11" t="s">
        <v>1783</v>
      </c>
      <c r="B486" s="11" t="s">
        <v>26</v>
      </c>
      <c r="C486" s="12">
        <v>42270</v>
      </c>
      <c r="D486" s="13"/>
      <c r="E486" s="3">
        <v>42297</v>
      </c>
      <c r="F486" s="17">
        <v>42283</v>
      </c>
      <c r="G486" s="2" t="str">
        <f t="shared" si="16"/>
        <v>Terminada</v>
      </c>
      <c r="H486" s="27">
        <f t="shared" si="18"/>
        <v>10</v>
      </c>
      <c r="I486" s="18" t="s">
        <v>55</v>
      </c>
      <c r="J486" s="29" t="s">
        <v>1787</v>
      </c>
      <c r="K486" s="16" t="s">
        <v>43</v>
      </c>
      <c r="L486" s="17">
        <v>42272</v>
      </c>
      <c r="M486" s="16" t="s">
        <v>1801</v>
      </c>
      <c r="N486" s="16" t="s">
        <v>1872</v>
      </c>
      <c r="O486" s="16" t="s">
        <v>60</v>
      </c>
      <c r="P486" s="16" t="s">
        <v>59</v>
      </c>
      <c r="Q486" s="16" t="s">
        <v>58</v>
      </c>
    </row>
    <row r="487" spans="1:17" ht="135" x14ac:dyDescent="0.25">
      <c r="A487" s="11" t="s">
        <v>1785</v>
      </c>
      <c r="B487" s="11" t="s">
        <v>26</v>
      </c>
      <c r="C487" s="12">
        <v>42270</v>
      </c>
      <c r="D487" s="13"/>
      <c r="E487" s="3">
        <v>42297</v>
      </c>
      <c r="F487" s="17">
        <v>42272</v>
      </c>
      <c r="G487" s="2" t="str">
        <f t="shared" si="16"/>
        <v>Terminada</v>
      </c>
      <c r="H487" s="27">
        <f t="shared" si="18"/>
        <v>3</v>
      </c>
      <c r="I487" s="18" t="s">
        <v>55</v>
      </c>
      <c r="J487" s="31" t="s">
        <v>1788</v>
      </c>
      <c r="K487" s="16" t="s">
        <v>11</v>
      </c>
      <c r="L487" s="17">
        <v>42272</v>
      </c>
      <c r="M487" s="16" t="s">
        <v>1808</v>
      </c>
      <c r="N487" s="16" t="s">
        <v>58</v>
      </c>
      <c r="O487" s="16" t="s">
        <v>60</v>
      </c>
      <c r="P487" s="16" t="s">
        <v>59</v>
      </c>
      <c r="Q487" s="16" t="s">
        <v>58</v>
      </c>
    </row>
    <row r="488" spans="1:17" ht="123.75" customHeight="1" x14ac:dyDescent="0.25">
      <c r="A488" s="11" t="s">
        <v>1784</v>
      </c>
      <c r="B488" s="11" t="s">
        <v>26</v>
      </c>
      <c r="C488" s="12">
        <v>42270</v>
      </c>
      <c r="D488" s="13"/>
      <c r="E488" s="3">
        <v>42297</v>
      </c>
      <c r="F488" s="17">
        <v>42272</v>
      </c>
      <c r="G488" s="2" t="str">
        <f t="shared" si="16"/>
        <v>Terminada</v>
      </c>
      <c r="H488" s="27">
        <f t="shared" si="18"/>
        <v>3</v>
      </c>
      <c r="I488" s="18" t="s">
        <v>55</v>
      </c>
      <c r="J488" s="29" t="s">
        <v>1789</v>
      </c>
      <c r="K488" s="16" t="s">
        <v>11</v>
      </c>
      <c r="L488" s="17">
        <v>42272</v>
      </c>
      <c r="M488" s="16" t="s">
        <v>1807</v>
      </c>
      <c r="N488" s="16" t="s">
        <v>58</v>
      </c>
      <c r="O488" s="16" t="s">
        <v>60</v>
      </c>
      <c r="P488" s="16" t="s">
        <v>59</v>
      </c>
      <c r="Q488" s="16" t="s">
        <v>58</v>
      </c>
    </row>
    <row r="489" spans="1:17" ht="60" x14ac:dyDescent="0.25">
      <c r="A489" s="11" t="s">
        <v>1795</v>
      </c>
      <c r="B489" s="11" t="s">
        <v>26</v>
      </c>
      <c r="C489" s="12">
        <v>42271</v>
      </c>
      <c r="D489" s="13"/>
      <c r="E489" s="3">
        <v>42299</v>
      </c>
      <c r="F489" s="17">
        <v>42283</v>
      </c>
      <c r="G489" s="2" t="str">
        <f t="shared" si="16"/>
        <v>Terminada</v>
      </c>
      <c r="H489" s="27">
        <f t="shared" si="18"/>
        <v>9</v>
      </c>
      <c r="I489" s="18" t="s">
        <v>55</v>
      </c>
      <c r="J489" s="31" t="s">
        <v>1797</v>
      </c>
      <c r="K489" s="16" t="s">
        <v>12</v>
      </c>
      <c r="L489" s="17">
        <v>42272</v>
      </c>
      <c r="M489" s="16" t="s">
        <v>1803</v>
      </c>
      <c r="N489" s="16" t="s">
        <v>1841</v>
      </c>
      <c r="O489" s="16" t="s">
        <v>60</v>
      </c>
      <c r="P489" s="16" t="s">
        <v>59</v>
      </c>
      <c r="Q489" s="16" t="s">
        <v>58</v>
      </c>
    </row>
    <row r="490" spans="1:17" ht="45" x14ac:dyDescent="0.25">
      <c r="A490" s="11" t="s">
        <v>1796</v>
      </c>
      <c r="B490" s="11" t="s">
        <v>26</v>
      </c>
      <c r="C490" s="12">
        <v>42272</v>
      </c>
      <c r="D490" s="13"/>
      <c r="E490" s="3">
        <v>42300</v>
      </c>
      <c r="F490" s="17">
        <v>42283</v>
      </c>
      <c r="G490" s="2" t="str">
        <f t="shared" si="16"/>
        <v>Terminada</v>
      </c>
      <c r="H490" s="27">
        <f t="shared" si="18"/>
        <v>8</v>
      </c>
      <c r="I490" s="18" t="s">
        <v>55</v>
      </c>
      <c r="J490" s="79" t="s">
        <v>1798</v>
      </c>
      <c r="K490" s="16" t="s">
        <v>41</v>
      </c>
      <c r="L490" s="17">
        <v>42272</v>
      </c>
      <c r="M490" s="16" t="s">
        <v>1804</v>
      </c>
      <c r="N490" s="16" t="s">
        <v>1874</v>
      </c>
      <c r="O490" s="16" t="s">
        <v>60</v>
      </c>
      <c r="P490" s="16" t="s">
        <v>59</v>
      </c>
      <c r="Q490" s="16" t="s">
        <v>58</v>
      </c>
    </row>
    <row r="491" spans="1:17" ht="45" x14ac:dyDescent="0.25">
      <c r="A491" s="11" t="s">
        <v>1799</v>
      </c>
      <c r="B491" s="11" t="s">
        <v>26</v>
      </c>
      <c r="C491" s="12">
        <v>42272</v>
      </c>
      <c r="D491" s="13"/>
      <c r="E491" s="3">
        <v>42300</v>
      </c>
      <c r="F491" s="17">
        <v>42289</v>
      </c>
      <c r="G491" s="2" t="str">
        <f t="shared" si="16"/>
        <v>Terminada</v>
      </c>
      <c r="H491" s="27">
        <f t="shared" si="18"/>
        <v>12</v>
      </c>
      <c r="I491" s="18" t="s">
        <v>55</v>
      </c>
      <c r="J491" s="78" t="s">
        <v>1800</v>
      </c>
      <c r="K491" s="16" t="s">
        <v>41</v>
      </c>
      <c r="L491" s="12">
        <v>42275</v>
      </c>
      <c r="M491" s="16" t="s">
        <v>1802</v>
      </c>
      <c r="N491" s="16" t="s">
        <v>1876</v>
      </c>
      <c r="O491" s="16" t="s">
        <v>60</v>
      </c>
      <c r="P491" s="16" t="s">
        <v>59</v>
      </c>
      <c r="Q491" s="16" t="s">
        <v>58</v>
      </c>
    </row>
    <row r="492" spans="1:17" ht="45" x14ac:dyDescent="0.25">
      <c r="A492" s="11" t="s">
        <v>1815</v>
      </c>
      <c r="B492" s="11" t="s">
        <v>26</v>
      </c>
      <c r="C492" s="12">
        <v>42275</v>
      </c>
      <c r="D492" s="13"/>
      <c r="E492" s="3">
        <v>42303</v>
      </c>
      <c r="F492" s="17">
        <v>42278</v>
      </c>
      <c r="G492" s="2" t="str">
        <f t="shared" si="16"/>
        <v>Terminada</v>
      </c>
      <c r="H492" s="27">
        <f t="shared" si="18"/>
        <v>4</v>
      </c>
      <c r="I492" s="18" t="s">
        <v>55</v>
      </c>
      <c r="J492" s="31" t="s">
        <v>1824</v>
      </c>
      <c r="K492" s="16" t="s">
        <v>11</v>
      </c>
      <c r="L492" s="12">
        <v>42275</v>
      </c>
      <c r="M492" s="16" t="s">
        <v>1842</v>
      </c>
      <c r="N492" s="16" t="s">
        <v>58</v>
      </c>
      <c r="O492" s="16" t="s">
        <v>60</v>
      </c>
      <c r="P492" s="16" t="s">
        <v>59</v>
      </c>
      <c r="Q492" s="16" t="s">
        <v>58</v>
      </c>
    </row>
    <row r="493" spans="1:17" ht="45" x14ac:dyDescent="0.25">
      <c r="A493" s="11" t="s">
        <v>1816</v>
      </c>
      <c r="B493" s="11" t="s">
        <v>26</v>
      </c>
      <c r="C493" s="12">
        <v>42275</v>
      </c>
      <c r="D493" s="13"/>
      <c r="E493" s="3">
        <v>42303</v>
      </c>
      <c r="F493" s="17">
        <v>42289</v>
      </c>
      <c r="G493" s="2" t="str">
        <f t="shared" si="16"/>
        <v>Terminada</v>
      </c>
      <c r="H493" s="27">
        <f t="shared" si="18"/>
        <v>11</v>
      </c>
      <c r="I493" s="18" t="s">
        <v>55</v>
      </c>
      <c r="J493" s="16" t="s">
        <v>1825</v>
      </c>
      <c r="K493" s="16" t="s">
        <v>41</v>
      </c>
      <c r="L493" s="17">
        <v>42275</v>
      </c>
      <c r="M493" s="16" t="s">
        <v>1835</v>
      </c>
      <c r="N493" s="16" t="s">
        <v>1877</v>
      </c>
      <c r="O493" s="16" t="s">
        <v>60</v>
      </c>
      <c r="P493" s="16" t="s">
        <v>59</v>
      </c>
      <c r="Q493" s="16" t="s">
        <v>58</v>
      </c>
    </row>
    <row r="494" spans="1:17" ht="45" x14ac:dyDescent="0.25">
      <c r="A494" s="11" t="s">
        <v>1818</v>
      </c>
      <c r="B494" s="11" t="s">
        <v>26</v>
      </c>
      <c r="C494" s="12">
        <v>42275</v>
      </c>
      <c r="D494" s="13"/>
      <c r="E494" s="3">
        <v>42303</v>
      </c>
      <c r="F494" s="17">
        <v>42277</v>
      </c>
      <c r="G494" s="2" t="str">
        <f t="shared" si="16"/>
        <v>Terminada</v>
      </c>
      <c r="H494" s="27">
        <f t="shared" si="18"/>
        <v>3</v>
      </c>
      <c r="I494" s="18" t="s">
        <v>55</v>
      </c>
      <c r="J494" s="29" t="s">
        <v>1826</v>
      </c>
      <c r="K494" s="18" t="s">
        <v>11</v>
      </c>
      <c r="L494" s="12">
        <v>42276</v>
      </c>
      <c r="M494" s="16" t="s">
        <v>1838</v>
      </c>
      <c r="N494" s="16" t="s">
        <v>58</v>
      </c>
      <c r="O494" s="16" t="s">
        <v>60</v>
      </c>
      <c r="P494" s="16" t="s">
        <v>59</v>
      </c>
      <c r="Q494" s="16" t="s">
        <v>58</v>
      </c>
    </row>
    <row r="495" spans="1:17" ht="60" x14ac:dyDescent="0.25">
      <c r="A495" s="11" t="s">
        <v>1817</v>
      </c>
      <c r="B495" s="11" t="s">
        <v>26</v>
      </c>
      <c r="C495" s="12">
        <v>42275</v>
      </c>
      <c r="D495" s="13"/>
      <c r="E495" s="3">
        <v>42289</v>
      </c>
      <c r="F495" s="17">
        <v>42276</v>
      </c>
      <c r="G495" s="2" t="str">
        <f t="shared" si="16"/>
        <v>Terminada</v>
      </c>
      <c r="H495" s="27">
        <f t="shared" si="18"/>
        <v>2</v>
      </c>
      <c r="I495" s="18" t="s">
        <v>55</v>
      </c>
      <c r="J495" s="31" t="s">
        <v>1827</v>
      </c>
      <c r="K495" s="16" t="s">
        <v>11</v>
      </c>
      <c r="L495" s="17">
        <v>42276</v>
      </c>
      <c r="M495" s="16" t="s">
        <v>1837</v>
      </c>
      <c r="N495" s="16" t="s">
        <v>58</v>
      </c>
      <c r="O495" s="16" t="s">
        <v>60</v>
      </c>
      <c r="P495" s="16" t="s">
        <v>59</v>
      </c>
      <c r="Q495" s="16" t="s">
        <v>58</v>
      </c>
    </row>
    <row r="496" spans="1:17" ht="45" x14ac:dyDescent="0.25">
      <c r="A496" s="11" t="s">
        <v>1819</v>
      </c>
      <c r="B496" s="11" t="s">
        <v>26</v>
      </c>
      <c r="C496" s="12">
        <v>42275</v>
      </c>
      <c r="D496" s="13"/>
      <c r="E496" s="3">
        <v>42303</v>
      </c>
      <c r="F496" s="17">
        <v>42289</v>
      </c>
      <c r="G496" s="2" t="str">
        <f t="shared" si="16"/>
        <v>Terminada</v>
      </c>
      <c r="H496" s="27">
        <f t="shared" si="18"/>
        <v>11</v>
      </c>
      <c r="I496" s="18" t="s">
        <v>55</v>
      </c>
      <c r="J496" s="29" t="s">
        <v>1828</v>
      </c>
      <c r="K496" s="16" t="s">
        <v>41</v>
      </c>
      <c r="L496" s="17">
        <v>42276</v>
      </c>
      <c r="M496" s="16" t="s">
        <v>1834</v>
      </c>
      <c r="N496" s="16" t="s">
        <v>1878</v>
      </c>
      <c r="O496" s="16" t="s">
        <v>60</v>
      </c>
      <c r="P496" s="16" t="s">
        <v>59</v>
      </c>
      <c r="Q496" s="16" t="s">
        <v>58</v>
      </c>
    </row>
    <row r="497" spans="1:17" ht="45" x14ac:dyDescent="0.25">
      <c r="A497" s="11" t="s">
        <v>1820</v>
      </c>
      <c r="B497" s="11" t="s">
        <v>26</v>
      </c>
      <c r="C497" s="12">
        <v>42276</v>
      </c>
      <c r="D497" s="13"/>
      <c r="E497" s="3">
        <v>42304</v>
      </c>
      <c r="F497" s="17">
        <v>42279</v>
      </c>
      <c r="G497" s="2" t="str">
        <f t="shared" si="16"/>
        <v>Terminada</v>
      </c>
      <c r="H497" s="27">
        <f t="shared" si="18"/>
        <v>4</v>
      </c>
      <c r="I497" s="18" t="s">
        <v>55</v>
      </c>
      <c r="J497" s="79" t="s">
        <v>1829</v>
      </c>
      <c r="K497" s="16" t="s">
        <v>11</v>
      </c>
      <c r="L497" s="17">
        <v>42278</v>
      </c>
      <c r="M497" s="16" t="s">
        <v>1858</v>
      </c>
      <c r="N497" s="16" t="s">
        <v>58</v>
      </c>
      <c r="O497" s="16" t="s">
        <v>60</v>
      </c>
      <c r="P497" s="16" t="s">
        <v>59</v>
      </c>
      <c r="Q497" s="16" t="s">
        <v>58</v>
      </c>
    </row>
    <row r="498" spans="1:17" ht="195" x14ac:dyDescent="0.25">
      <c r="A498" s="11" t="s">
        <v>1821</v>
      </c>
      <c r="B498" s="11" t="s">
        <v>26</v>
      </c>
      <c r="C498" s="12">
        <v>42276</v>
      </c>
      <c r="D498" s="13"/>
      <c r="E498" s="3">
        <v>42304</v>
      </c>
      <c r="F498" s="17">
        <v>42277</v>
      </c>
      <c r="G498" s="2" t="str">
        <f t="shared" si="16"/>
        <v>Terminada</v>
      </c>
      <c r="H498" s="27">
        <v>1</v>
      </c>
      <c r="I498" s="18" t="s">
        <v>55</v>
      </c>
      <c r="J498" s="29" t="s">
        <v>1830</v>
      </c>
      <c r="K498" s="16" t="s">
        <v>11</v>
      </c>
      <c r="L498" s="17">
        <v>42276</v>
      </c>
      <c r="M498" s="16" t="s">
        <v>1836</v>
      </c>
      <c r="N498" s="16" t="s">
        <v>58</v>
      </c>
      <c r="O498" s="16" t="s">
        <v>60</v>
      </c>
      <c r="P498" s="16" t="s">
        <v>59</v>
      </c>
      <c r="Q498" s="16" t="s">
        <v>58</v>
      </c>
    </row>
    <row r="499" spans="1:17" ht="60" x14ac:dyDescent="0.25">
      <c r="A499" s="11" t="s">
        <v>1822</v>
      </c>
      <c r="B499" s="11" t="s">
        <v>26</v>
      </c>
      <c r="C499" s="12">
        <v>42276</v>
      </c>
      <c r="D499" s="13"/>
      <c r="E499" s="3">
        <v>42304</v>
      </c>
      <c r="F499" s="17">
        <v>42289</v>
      </c>
      <c r="G499" s="2" t="str">
        <f t="shared" si="16"/>
        <v>Terminada</v>
      </c>
      <c r="H499" s="27">
        <f t="shared" ref="H499:H514" si="19">IF(F499&lt;&gt;"",(NETWORKDAYS(C499,F499)),0)</f>
        <v>10</v>
      </c>
      <c r="I499" s="18" t="s">
        <v>55</v>
      </c>
      <c r="J499" s="31" t="s">
        <v>1831</v>
      </c>
      <c r="K499" s="16" t="s">
        <v>41</v>
      </c>
      <c r="L499" s="92">
        <v>42276</v>
      </c>
      <c r="M499" s="12" t="s">
        <v>1833</v>
      </c>
      <c r="N499" s="16" t="s">
        <v>1879</v>
      </c>
      <c r="O499" s="16" t="s">
        <v>60</v>
      </c>
      <c r="P499" s="16" t="s">
        <v>59</v>
      </c>
      <c r="Q499" s="16" t="s">
        <v>58</v>
      </c>
    </row>
    <row r="500" spans="1:17" ht="60" x14ac:dyDescent="0.25">
      <c r="A500" s="11" t="s">
        <v>1823</v>
      </c>
      <c r="B500" s="11" t="s">
        <v>26</v>
      </c>
      <c r="C500" s="12">
        <v>42276</v>
      </c>
      <c r="D500" s="13"/>
      <c r="E500" s="3">
        <v>42304</v>
      </c>
      <c r="F500" s="17">
        <v>42279</v>
      </c>
      <c r="G500" s="2" t="str">
        <f t="shared" si="16"/>
        <v>Terminada</v>
      </c>
      <c r="H500" s="27">
        <f t="shared" si="19"/>
        <v>4</v>
      </c>
      <c r="I500" s="18" t="s">
        <v>55</v>
      </c>
      <c r="J500" s="29" t="s">
        <v>1832</v>
      </c>
      <c r="K500" s="16" t="s">
        <v>11</v>
      </c>
      <c r="L500" s="12">
        <v>42278</v>
      </c>
      <c r="M500" s="16" t="s">
        <v>1859</v>
      </c>
      <c r="N500" s="16" t="s">
        <v>58</v>
      </c>
      <c r="O500" s="16" t="s">
        <v>60</v>
      </c>
      <c r="P500" s="16" t="s">
        <v>59</v>
      </c>
      <c r="Q500" s="16" t="s">
        <v>58</v>
      </c>
    </row>
    <row r="501" spans="1:17" ht="45" x14ac:dyDescent="0.25">
      <c r="A501" s="11" t="s">
        <v>1845</v>
      </c>
      <c r="B501" s="11" t="s">
        <v>27</v>
      </c>
      <c r="C501" s="12">
        <v>42278</v>
      </c>
      <c r="D501" s="13"/>
      <c r="E501" s="3">
        <v>42306</v>
      </c>
      <c r="F501" s="17">
        <v>42289</v>
      </c>
      <c r="G501" s="2" t="str">
        <f t="shared" si="16"/>
        <v>Terminada</v>
      </c>
      <c r="H501" s="27">
        <f t="shared" si="19"/>
        <v>8</v>
      </c>
      <c r="I501" s="18" t="s">
        <v>55</v>
      </c>
      <c r="J501" s="31" t="s">
        <v>1846</v>
      </c>
      <c r="K501" s="16" t="s">
        <v>43</v>
      </c>
      <c r="L501" s="17">
        <v>42279</v>
      </c>
      <c r="M501" s="16" t="s">
        <v>1847</v>
      </c>
      <c r="N501" s="16" t="s">
        <v>1880</v>
      </c>
      <c r="O501" s="16" t="s">
        <v>60</v>
      </c>
      <c r="P501" s="16" t="s">
        <v>59</v>
      </c>
      <c r="Q501" s="16" t="s">
        <v>58</v>
      </c>
    </row>
    <row r="502" spans="1:17" ht="45" x14ac:dyDescent="0.25">
      <c r="A502" s="11" t="s">
        <v>1848</v>
      </c>
      <c r="B502" s="11" t="s">
        <v>27</v>
      </c>
      <c r="C502" s="12">
        <v>42279</v>
      </c>
      <c r="D502" s="13"/>
      <c r="E502" s="3">
        <v>42307</v>
      </c>
      <c r="F502" s="17">
        <v>42289</v>
      </c>
      <c r="G502" s="2" t="str">
        <f t="shared" si="16"/>
        <v>Terminada</v>
      </c>
      <c r="H502" s="27">
        <f t="shared" si="19"/>
        <v>7</v>
      </c>
      <c r="I502" s="18" t="s">
        <v>55</v>
      </c>
      <c r="J502" s="29" t="s">
        <v>1849</v>
      </c>
      <c r="K502" s="16" t="s">
        <v>41</v>
      </c>
      <c r="L502" s="17">
        <v>42279</v>
      </c>
      <c r="M502" s="16" t="s">
        <v>1851</v>
      </c>
      <c r="N502" s="16" t="s">
        <v>1881</v>
      </c>
      <c r="O502" s="16" t="s">
        <v>60</v>
      </c>
      <c r="P502" s="16" t="s">
        <v>59</v>
      </c>
      <c r="Q502" s="16" t="s">
        <v>58</v>
      </c>
    </row>
    <row r="503" spans="1:17" ht="45" x14ac:dyDescent="0.25">
      <c r="A503" s="11" t="s">
        <v>1852</v>
      </c>
      <c r="B503" s="11" t="s">
        <v>27</v>
      </c>
      <c r="C503" s="12">
        <v>42279</v>
      </c>
      <c r="D503" s="13"/>
      <c r="E503" s="3">
        <v>42307</v>
      </c>
      <c r="F503" s="17">
        <v>42289</v>
      </c>
      <c r="G503" s="2" t="str">
        <f t="shared" si="16"/>
        <v>Terminada</v>
      </c>
      <c r="H503" s="27">
        <f t="shared" si="19"/>
        <v>7</v>
      </c>
      <c r="I503" s="18" t="s">
        <v>55</v>
      </c>
      <c r="J503" s="32" t="s">
        <v>1854</v>
      </c>
      <c r="K503" s="16" t="s">
        <v>41</v>
      </c>
      <c r="L503" s="17">
        <v>42279</v>
      </c>
      <c r="M503" s="16" t="s">
        <v>1855</v>
      </c>
      <c r="N503" s="16" t="s">
        <v>1882</v>
      </c>
      <c r="O503" s="16" t="s">
        <v>60</v>
      </c>
      <c r="P503" s="16" t="s">
        <v>59</v>
      </c>
      <c r="Q503" s="16" t="s">
        <v>58</v>
      </c>
    </row>
    <row r="504" spans="1:17" ht="45" x14ac:dyDescent="0.25">
      <c r="A504" s="11" t="s">
        <v>1853</v>
      </c>
      <c r="B504" s="11" t="s">
        <v>27</v>
      </c>
      <c r="C504" s="12">
        <v>42279</v>
      </c>
      <c r="D504" s="13"/>
      <c r="E504" s="3">
        <v>42307</v>
      </c>
      <c r="F504" s="17">
        <v>42289</v>
      </c>
      <c r="G504" s="2" t="str">
        <f t="shared" si="16"/>
        <v>Terminada</v>
      </c>
      <c r="H504" s="27">
        <f t="shared" si="19"/>
        <v>7</v>
      </c>
      <c r="I504" s="18" t="s">
        <v>55</v>
      </c>
      <c r="J504" s="29" t="s">
        <v>1856</v>
      </c>
      <c r="K504" s="16" t="s">
        <v>41</v>
      </c>
      <c r="L504" s="12">
        <v>42279</v>
      </c>
      <c r="M504" s="16" t="s">
        <v>1884</v>
      </c>
      <c r="N504" s="16" t="s">
        <v>1883</v>
      </c>
      <c r="O504" s="16" t="s">
        <v>60</v>
      </c>
      <c r="P504" s="16" t="s">
        <v>59</v>
      </c>
      <c r="Q504" s="16" t="s">
        <v>58</v>
      </c>
    </row>
    <row r="505" spans="1:17" ht="45" x14ac:dyDescent="0.25">
      <c r="A505" s="11" t="s">
        <v>1862</v>
      </c>
      <c r="B505" s="11" t="s">
        <v>27</v>
      </c>
      <c r="C505" s="12">
        <v>42282</v>
      </c>
      <c r="D505" s="13"/>
      <c r="E505" s="3">
        <v>42311</v>
      </c>
      <c r="F505" s="17">
        <v>42293</v>
      </c>
      <c r="G505" s="2" t="str">
        <f t="shared" si="16"/>
        <v>Terminada</v>
      </c>
      <c r="H505" s="27">
        <f t="shared" si="19"/>
        <v>10</v>
      </c>
      <c r="I505" s="18" t="s">
        <v>55</v>
      </c>
      <c r="J505" s="31" t="s">
        <v>1866</v>
      </c>
      <c r="K505" s="16" t="s">
        <v>12</v>
      </c>
      <c r="L505" s="17">
        <v>42282</v>
      </c>
      <c r="M505" s="16" t="s">
        <v>1867</v>
      </c>
      <c r="N505" s="16" t="s">
        <v>1930</v>
      </c>
      <c r="O505" s="16" t="s">
        <v>60</v>
      </c>
      <c r="P505" s="16" t="s">
        <v>59</v>
      </c>
      <c r="Q505" s="16" t="s">
        <v>58</v>
      </c>
    </row>
    <row r="506" spans="1:17" ht="45" x14ac:dyDescent="0.25">
      <c r="A506" s="11" t="s">
        <v>1863</v>
      </c>
      <c r="B506" s="11" t="s">
        <v>27</v>
      </c>
      <c r="C506" s="12">
        <v>42282</v>
      </c>
      <c r="D506" s="13"/>
      <c r="E506" s="3">
        <v>42311</v>
      </c>
      <c r="F506" s="17">
        <v>42311</v>
      </c>
      <c r="G506" s="2" t="str">
        <f t="shared" si="16"/>
        <v>Terminada</v>
      </c>
      <c r="H506" s="27">
        <f t="shared" si="19"/>
        <v>22</v>
      </c>
      <c r="I506" s="18" t="s">
        <v>55</v>
      </c>
      <c r="J506" s="29" t="s">
        <v>1868</v>
      </c>
      <c r="K506" s="16" t="s">
        <v>35</v>
      </c>
      <c r="L506" s="17">
        <v>42282</v>
      </c>
      <c r="M506" s="16" t="s">
        <v>1869</v>
      </c>
      <c r="N506" s="16" t="s">
        <v>2023</v>
      </c>
      <c r="O506" s="16" t="s">
        <v>60</v>
      </c>
      <c r="P506" s="16" t="s">
        <v>59</v>
      </c>
      <c r="Q506" s="16" t="s">
        <v>58</v>
      </c>
    </row>
    <row r="507" spans="1:17" ht="45" x14ac:dyDescent="0.25">
      <c r="A507" s="11" t="s">
        <v>1864</v>
      </c>
      <c r="B507" s="11" t="s">
        <v>27</v>
      </c>
      <c r="C507" s="12">
        <v>42282</v>
      </c>
      <c r="D507" s="13"/>
      <c r="E507" s="3">
        <v>42311</v>
      </c>
      <c r="F507" s="17">
        <v>42283</v>
      </c>
      <c r="G507" s="2" t="str">
        <f t="shared" si="16"/>
        <v>Terminada</v>
      </c>
      <c r="H507" s="27">
        <f t="shared" si="19"/>
        <v>2</v>
      </c>
      <c r="I507" s="18" t="s">
        <v>55</v>
      </c>
      <c r="J507" s="93" t="s">
        <v>1870</v>
      </c>
      <c r="K507" s="16" t="s">
        <v>11</v>
      </c>
      <c r="L507" s="12">
        <v>42282</v>
      </c>
      <c r="M507" s="16" t="s">
        <v>1875</v>
      </c>
      <c r="N507" s="16" t="s">
        <v>58</v>
      </c>
      <c r="O507" s="16" t="s">
        <v>60</v>
      </c>
      <c r="P507" s="16" t="s">
        <v>59</v>
      </c>
      <c r="Q507" s="16" t="s">
        <v>58</v>
      </c>
    </row>
    <row r="508" spans="1:17" ht="45" x14ac:dyDescent="0.25">
      <c r="A508" s="11" t="s">
        <v>1865</v>
      </c>
      <c r="B508" s="11" t="s">
        <v>27</v>
      </c>
      <c r="C508" s="12">
        <v>42283</v>
      </c>
      <c r="D508" s="13"/>
      <c r="E508" s="3">
        <v>42312</v>
      </c>
      <c r="F508" s="17">
        <v>42289</v>
      </c>
      <c r="G508" s="2" t="str">
        <f t="shared" si="16"/>
        <v>Terminada</v>
      </c>
      <c r="H508" s="27">
        <f t="shared" si="19"/>
        <v>5</v>
      </c>
      <c r="I508" s="18" t="s">
        <v>55</v>
      </c>
      <c r="J508" s="29" t="s">
        <v>1871</v>
      </c>
      <c r="K508" s="16" t="s">
        <v>11</v>
      </c>
      <c r="L508" s="17">
        <v>42283</v>
      </c>
      <c r="M508" s="16" t="s">
        <v>1887</v>
      </c>
      <c r="N508" s="16" t="s">
        <v>58</v>
      </c>
      <c r="O508" s="16" t="s">
        <v>60</v>
      </c>
      <c r="P508" s="16" t="s">
        <v>59</v>
      </c>
      <c r="Q508" s="16" t="s">
        <v>58</v>
      </c>
    </row>
    <row r="509" spans="1:17" ht="45" x14ac:dyDescent="0.25">
      <c r="A509" s="11" t="s">
        <v>1885</v>
      </c>
      <c r="B509" s="11" t="s">
        <v>27</v>
      </c>
      <c r="C509" s="12">
        <v>42283</v>
      </c>
      <c r="D509" s="13"/>
      <c r="E509" s="3">
        <v>42312</v>
      </c>
      <c r="F509" s="17">
        <v>42289</v>
      </c>
      <c r="G509" s="2" t="str">
        <f t="shared" si="16"/>
        <v>Terminada</v>
      </c>
      <c r="H509" s="27">
        <f t="shared" si="19"/>
        <v>5</v>
      </c>
      <c r="I509" s="18" t="s">
        <v>55</v>
      </c>
      <c r="J509" s="31" t="s">
        <v>1886</v>
      </c>
      <c r="K509" s="16" t="s">
        <v>11</v>
      </c>
      <c r="L509" s="12">
        <v>42283</v>
      </c>
      <c r="M509" s="16" t="s">
        <v>1888</v>
      </c>
      <c r="N509" s="16" t="s">
        <v>58</v>
      </c>
      <c r="O509" s="16" t="s">
        <v>60</v>
      </c>
      <c r="P509" s="16" t="s">
        <v>59</v>
      </c>
      <c r="Q509" s="16" t="s">
        <v>58</v>
      </c>
    </row>
    <row r="510" spans="1:17" ht="45" x14ac:dyDescent="0.25">
      <c r="A510" s="11" t="s">
        <v>1889</v>
      </c>
      <c r="B510" s="11" t="s">
        <v>27</v>
      </c>
      <c r="C510" s="12">
        <v>42284</v>
      </c>
      <c r="D510" s="13"/>
      <c r="E510" s="3">
        <v>42298</v>
      </c>
      <c r="F510" s="17">
        <v>42289</v>
      </c>
      <c r="G510" s="2" t="str">
        <f t="shared" si="16"/>
        <v>Terminada</v>
      </c>
      <c r="H510" s="27">
        <f t="shared" si="19"/>
        <v>4</v>
      </c>
      <c r="I510" s="18" t="s">
        <v>55</v>
      </c>
      <c r="J510" s="29" t="s">
        <v>1891</v>
      </c>
      <c r="K510" s="16" t="s">
        <v>11</v>
      </c>
      <c r="L510" s="17">
        <v>42284</v>
      </c>
      <c r="M510" s="16" t="s">
        <v>1893</v>
      </c>
      <c r="N510" s="16" t="s">
        <v>58</v>
      </c>
      <c r="O510" s="16" t="s">
        <v>60</v>
      </c>
      <c r="P510" s="16" t="s">
        <v>59</v>
      </c>
      <c r="Q510" s="16" t="s">
        <v>58</v>
      </c>
    </row>
    <row r="511" spans="1:17" ht="45" x14ac:dyDescent="0.25">
      <c r="A511" s="11" t="s">
        <v>1890</v>
      </c>
      <c r="B511" s="11" t="s">
        <v>27</v>
      </c>
      <c r="C511" s="12">
        <v>42284</v>
      </c>
      <c r="D511" s="13"/>
      <c r="E511" s="3">
        <v>42298</v>
      </c>
      <c r="F511" s="17">
        <v>42289</v>
      </c>
      <c r="G511" s="2" t="str">
        <f t="shared" si="16"/>
        <v>Terminada</v>
      </c>
      <c r="H511" s="27">
        <f t="shared" si="19"/>
        <v>4</v>
      </c>
      <c r="I511" s="18" t="s">
        <v>55</v>
      </c>
      <c r="J511" s="31" t="s">
        <v>1892</v>
      </c>
      <c r="K511" s="16" t="s">
        <v>11</v>
      </c>
      <c r="L511" s="17">
        <v>42284</v>
      </c>
      <c r="M511" s="16" t="s">
        <v>1894</v>
      </c>
      <c r="N511" s="16" t="s">
        <v>58</v>
      </c>
      <c r="O511" s="16" t="s">
        <v>60</v>
      </c>
      <c r="P511" s="16" t="s">
        <v>59</v>
      </c>
      <c r="Q511" s="16" t="s">
        <v>58</v>
      </c>
    </row>
    <row r="512" spans="1:17" ht="45" x14ac:dyDescent="0.25">
      <c r="A512" s="11" t="s">
        <v>1895</v>
      </c>
      <c r="B512" s="11" t="s">
        <v>27</v>
      </c>
      <c r="C512" s="12">
        <v>42285</v>
      </c>
      <c r="D512" s="13"/>
      <c r="E512" s="3">
        <v>42314</v>
      </c>
      <c r="F512" s="17">
        <v>42289</v>
      </c>
      <c r="G512" s="2" t="str">
        <f t="shared" si="16"/>
        <v>Terminada</v>
      </c>
      <c r="H512" s="27">
        <f t="shared" si="19"/>
        <v>3</v>
      </c>
      <c r="I512" s="18" t="s">
        <v>55</v>
      </c>
      <c r="J512" s="29" t="s">
        <v>1896</v>
      </c>
      <c r="K512" s="18" t="s">
        <v>11</v>
      </c>
      <c r="L512" s="17">
        <v>42289</v>
      </c>
      <c r="M512" s="16" t="s">
        <v>1903</v>
      </c>
      <c r="N512" s="18" t="s">
        <v>58</v>
      </c>
      <c r="O512" s="16" t="s">
        <v>60</v>
      </c>
      <c r="P512" s="16" t="s">
        <v>59</v>
      </c>
      <c r="Q512" s="16" t="s">
        <v>58</v>
      </c>
    </row>
    <row r="513" spans="1:17" ht="45" x14ac:dyDescent="0.25">
      <c r="A513" s="11" t="s">
        <v>1897</v>
      </c>
      <c r="B513" s="11" t="s">
        <v>27</v>
      </c>
      <c r="C513" s="12">
        <v>42285</v>
      </c>
      <c r="D513" s="13"/>
      <c r="E513" s="3">
        <v>42314</v>
      </c>
      <c r="F513" s="17">
        <v>42291</v>
      </c>
      <c r="G513" s="2" t="str">
        <f t="shared" si="16"/>
        <v>Terminada</v>
      </c>
      <c r="H513" s="27">
        <f t="shared" si="19"/>
        <v>5</v>
      </c>
      <c r="I513" s="18" t="s">
        <v>55</v>
      </c>
      <c r="J513" s="31" t="s">
        <v>1898</v>
      </c>
      <c r="K513" s="16" t="s">
        <v>11</v>
      </c>
      <c r="L513" s="12">
        <v>42290</v>
      </c>
      <c r="M513" s="16" t="s">
        <v>1918</v>
      </c>
      <c r="N513" s="16" t="s">
        <v>58</v>
      </c>
      <c r="O513" s="16" t="s">
        <v>60</v>
      </c>
      <c r="P513" s="16" t="s">
        <v>59</v>
      </c>
      <c r="Q513" s="16" t="s">
        <v>58</v>
      </c>
    </row>
    <row r="514" spans="1:17" ht="270" x14ac:dyDescent="0.25">
      <c r="A514" s="11" t="s">
        <v>1899</v>
      </c>
      <c r="B514" s="11" t="s">
        <v>27</v>
      </c>
      <c r="C514" s="12">
        <v>42286</v>
      </c>
      <c r="D514" s="13"/>
      <c r="E514" s="3">
        <v>42317</v>
      </c>
      <c r="F514" s="17">
        <v>42317</v>
      </c>
      <c r="G514" s="2" t="str">
        <f t="shared" si="16"/>
        <v>Terminada</v>
      </c>
      <c r="H514" s="27">
        <f t="shared" si="19"/>
        <v>22</v>
      </c>
      <c r="I514" s="18" t="s">
        <v>55</v>
      </c>
      <c r="J514" s="31" t="s">
        <v>1900</v>
      </c>
      <c r="K514" s="16" t="s">
        <v>37</v>
      </c>
      <c r="L514" s="17">
        <v>42289</v>
      </c>
      <c r="M514" s="16" t="s">
        <v>1961</v>
      </c>
      <c r="N514" s="16" t="s">
        <v>1970</v>
      </c>
      <c r="O514" s="16" t="s">
        <v>60</v>
      </c>
      <c r="P514" s="16" t="s">
        <v>59</v>
      </c>
      <c r="Q514" s="16" t="s">
        <v>58</v>
      </c>
    </row>
    <row r="515" spans="1:17" ht="45" x14ac:dyDescent="0.25">
      <c r="A515" s="11" t="s">
        <v>1901</v>
      </c>
      <c r="B515" s="11" t="s">
        <v>27</v>
      </c>
      <c r="C515" s="12">
        <v>42289</v>
      </c>
      <c r="D515" s="13"/>
      <c r="E515" s="3">
        <v>42318</v>
      </c>
      <c r="F515" s="17">
        <v>42289</v>
      </c>
      <c r="G515" s="2" t="str">
        <f t="shared" ref="G515:G578" si="20">IF(F515&lt;&gt;"","Terminada","Pendiente")</f>
        <v>Terminada</v>
      </c>
      <c r="H515" s="27">
        <v>0</v>
      </c>
      <c r="I515" s="18" t="s">
        <v>55</v>
      </c>
      <c r="J515" s="28" t="s">
        <v>1904</v>
      </c>
      <c r="K515" s="16" t="s">
        <v>11</v>
      </c>
      <c r="L515" s="17">
        <v>42289</v>
      </c>
      <c r="M515" s="16" t="s">
        <v>1905</v>
      </c>
      <c r="N515" s="16" t="s">
        <v>58</v>
      </c>
      <c r="O515" s="16" t="s">
        <v>60</v>
      </c>
      <c r="P515" s="16" t="s">
        <v>59</v>
      </c>
      <c r="Q515" s="16" t="s">
        <v>58</v>
      </c>
    </row>
    <row r="516" spans="1:17" ht="45" x14ac:dyDescent="0.25">
      <c r="A516" s="11" t="s">
        <v>1908</v>
      </c>
      <c r="B516" s="11" t="s">
        <v>27</v>
      </c>
      <c r="C516" s="12">
        <v>42290</v>
      </c>
      <c r="D516" s="13"/>
      <c r="E516" s="3">
        <v>42319</v>
      </c>
      <c r="F516" s="17">
        <v>42319</v>
      </c>
      <c r="G516" s="2" t="str">
        <f t="shared" si="20"/>
        <v>Terminada</v>
      </c>
      <c r="H516" s="27">
        <f>IF(F516&lt;&gt;"",(NETWORKDAYS(C516,F516)),0)</f>
        <v>22</v>
      </c>
      <c r="I516" s="18" t="s">
        <v>55</v>
      </c>
      <c r="J516" s="31" t="s">
        <v>1911</v>
      </c>
      <c r="K516" s="16" t="s">
        <v>41</v>
      </c>
      <c r="L516" s="17">
        <v>42313</v>
      </c>
      <c r="M516" s="16" t="s">
        <v>2037</v>
      </c>
      <c r="N516" s="16" t="s">
        <v>2074</v>
      </c>
      <c r="O516" s="16" t="s">
        <v>60</v>
      </c>
      <c r="P516" s="16" t="s">
        <v>59</v>
      </c>
      <c r="Q516" s="16" t="s">
        <v>58</v>
      </c>
    </row>
    <row r="517" spans="1:17" ht="45" x14ac:dyDescent="0.25">
      <c r="A517" s="11" t="s">
        <v>1909</v>
      </c>
      <c r="B517" s="11" t="s">
        <v>27</v>
      </c>
      <c r="C517" s="12">
        <v>42290</v>
      </c>
      <c r="D517" s="13"/>
      <c r="E517" s="3">
        <v>42319</v>
      </c>
      <c r="F517" s="17">
        <v>42291</v>
      </c>
      <c r="G517" s="2" t="str">
        <f t="shared" si="20"/>
        <v>Terminada</v>
      </c>
      <c r="H517" s="27">
        <f>IF(F517&lt;&gt;"",(NETWORKDAYS(C517,F517)),0)</f>
        <v>2</v>
      </c>
      <c r="I517" s="18" t="s">
        <v>55</v>
      </c>
      <c r="J517" s="29" t="s">
        <v>1912</v>
      </c>
      <c r="K517" s="16" t="s">
        <v>11</v>
      </c>
      <c r="L517" s="17">
        <v>42291</v>
      </c>
      <c r="M517" s="16" t="s">
        <v>1919</v>
      </c>
      <c r="N517" s="16" t="s">
        <v>58</v>
      </c>
      <c r="O517" s="16" t="s">
        <v>60</v>
      </c>
      <c r="P517" s="16" t="s">
        <v>59</v>
      </c>
      <c r="Q517" s="16" t="s">
        <v>58</v>
      </c>
    </row>
    <row r="518" spans="1:17" ht="45" x14ac:dyDescent="0.25">
      <c r="A518" s="11" t="s">
        <v>1910</v>
      </c>
      <c r="B518" s="11" t="s">
        <v>27</v>
      </c>
      <c r="C518" s="12">
        <v>42290</v>
      </c>
      <c r="D518" s="13"/>
      <c r="E518" s="3">
        <v>42319</v>
      </c>
      <c r="F518" s="17">
        <v>42291</v>
      </c>
      <c r="G518" s="2" t="str">
        <f t="shared" si="20"/>
        <v>Terminada</v>
      </c>
      <c r="H518" s="27">
        <v>0</v>
      </c>
      <c r="I518" s="18" t="s">
        <v>55</v>
      </c>
      <c r="J518" s="31" t="s">
        <v>1913</v>
      </c>
      <c r="K518" s="16" t="s">
        <v>11</v>
      </c>
      <c r="L518" s="12">
        <v>42291</v>
      </c>
      <c r="M518" s="16" t="s">
        <v>1917</v>
      </c>
      <c r="N518" s="16" t="s">
        <v>58</v>
      </c>
      <c r="O518" s="16" t="s">
        <v>60</v>
      </c>
      <c r="P518" s="16" t="s">
        <v>59</v>
      </c>
      <c r="Q518" s="16" t="s">
        <v>58</v>
      </c>
    </row>
    <row r="519" spans="1:17" ht="45" x14ac:dyDescent="0.25">
      <c r="A519" s="11" t="s">
        <v>1914</v>
      </c>
      <c r="B519" s="11" t="s">
        <v>27</v>
      </c>
      <c r="C519" s="12">
        <v>42291</v>
      </c>
      <c r="D519" s="13"/>
      <c r="E519" s="3">
        <v>42320</v>
      </c>
      <c r="F519" s="17">
        <v>42297</v>
      </c>
      <c r="G519" s="2" t="str">
        <f t="shared" si="20"/>
        <v>Terminada</v>
      </c>
      <c r="H519" s="27">
        <v>0</v>
      </c>
      <c r="I519" s="18" t="s">
        <v>55</v>
      </c>
      <c r="J519" s="29" t="s">
        <v>1915</v>
      </c>
      <c r="K519" s="16" t="s">
        <v>41</v>
      </c>
      <c r="L519" s="17">
        <v>42291</v>
      </c>
      <c r="M519" s="16" t="s">
        <v>1916</v>
      </c>
      <c r="N519" s="16" t="s">
        <v>1931</v>
      </c>
      <c r="O519" s="16" t="s">
        <v>60</v>
      </c>
      <c r="P519" s="16" t="s">
        <v>59</v>
      </c>
      <c r="Q519" s="16" t="s">
        <v>58</v>
      </c>
    </row>
    <row r="520" spans="1:17" ht="45" x14ac:dyDescent="0.25">
      <c r="A520" s="11" t="s">
        <v>1922</v>
      </c>
      <c r="B520" s="11" t="s">
        <v>27</v>
      </c>
      <c r="C520" s="12">
        <v>42292</v>
      </c>
      <c r="D520" s="13"/>
      <c r="E520" s="3">
        <v>42321</v>
      </c>
      <c r="F520" s="17">
        <v>42298</v>
      </c>
      <c r="G520" s="2" t="str">
        <f t="shared" si="20"/>
        <v>Terminada</v>
      </c>
      <c r="H520" s="27">
        <f t="shared" ref="H520:H535" si="21">IF(F520&lt;&gt;"",(NETWORKDAYS(C520,F520)),0)</f>
        <v>5</v>
      </c>
      <c r="I520" s="18" t="s">
        <v>55</v>
      </c>
      <c r="J520" s="31" t="s">
        <v>1925</v>
      </c>
      <c r="K520" s="16" t="s">
        <v>41</v>
      </c>
      <c r="L520" s="17">
        <v>42292</v>
      </c>
      <c r="M520" s="16" t="s">
        <v>1927</v>
      </c>
      <c r="N520" s="16" t="s">
        <v>1952</v>
      </c>
      <c r="O520" s="16" t="s">
        <v>60</v>
      </c>
      <c r="P520" s="16" t="s">
        <v>59</v>
      </c>
      <c r="Q520" s="16" t="s">
        <v>58</v>
      </c>
    </row>
    <row r="521" spans="1:17" ht="45" x14ac:dyDescent="0.25">
      <c r="A521" s="11" t="s">
        <v>1923</v>
      </c>
      <c r="B521" s="11" t="s">
        <v>27</v>
      </c>
      <c r="C521" s="12">
        <v>42292</v>
      </c>
      <c r="D521" s="13"/>
      <c r="E521" s="3">
        <v>42321</v>
      </c>
      <c r="F521" s="17">
        <v>42298</v>
      </c>
      <c r="G521" s="2" t="str">
        <f t="shared" si="20"/>
        <v>Terminada</v>
      </c>
      <c r="H521" s="27">
        <f t="shared" si="21"/>
        <v>5</v>
      </c>
      <c r="I521" s="18" t="s">
        <v>55</v>
      </c>
      <c r="J521" s="31" t="s">
        <v>1926</v>
      </c>
      <c r="K521" s="16" t="s">
        <v>41</v>
      </c>
      <c r="L521" s="17">
        <v>42292</v>
      </c>
      <c r="M521" s="16" t="s">
        <v>1948</v>
      </c>
      <c r="N521" s="16" t="s">
        <v>1949</v>
      </c>
      <c r="O521" s="16" t="s">
        <v>60</v>
      </c>
      <c r="P521" s="16" t="s">
        <v>59</v>
      </c>
      <c r="Q521" s="16" t="s">
        <v>58</v>
      </c>
    </row>
    <row r="522" spans="1:17" ht="45" x14ac:dyDescent="0.25">
      <c r="A522" s="11" t="s">
        <v>1924</v>
      </c>
      <c r="B522" s="11" t="s">
        <v>27</v>
      </c>
      <c r="C522" s="12">
        <v>42292</v>
      </c>
      <c r="D522" s="13"/>
      <c r="E522" s="3">
        <v>42321</v>
      </c>
      <c r="F522" s="17">
        <v>42298</v>
      </c>
      <c r="G522" s="2" t="str">
        <f t="shared" si="20"/>
        <v>Terminada</v>
      </c>
      <c r="H522" s="27">
        <f t="shared" si="21"/>
        <v>5</v>
      </c>
      <c r="I522" s="18" t="s">
        <v>55</v>
      </c>
      <c r="J522" s="29" t="s">
        <v>1926</v>
      </c>
      <c r="K522" s="16" t="s">
        <v>41</v>
      </c>
      <c r="L522" s="12">
        <v>42292</v>
      </c>
      <c r="M522" s="16" t="s">
        <v>1950</v>
      </c>
      <c r="N522" s="16" t="s">
        <v>1951</v>
      </c>
      <c r="O522" s="16" t="s">
        <v>60</v>
      </c>
      <c r="P522" s="16" t="s">
        <v>59</v>
      </c>
      <c r="Q522" s="16" t="s">
        <v>58</v>
      </c>
    </row>
    <row r="523" spans="1:17" ht="45" x14ac:dyDescent="0.25">
      <c r="A523" s="11" t="s">
        <v>1928</v>
      </c>
      <c r="B523" s="11" t="s">
        <v>27</v>
      </c>
      <c r="C523" s="12">
        <v>42292</v>
      </c>
      <c r="D523" s="13"/>
      <c r="E523" s="3">
        <v>42321</v>
      </c>
      <c r="F523" s="17">
        <v>42311</v>
      </c>
      <c r="G523" s="2" t="str">
        <f t="shared" si="20"/>
        <v>Terminada</v>
      </c>
      <c r="H523" s="27">
        <f t="shared" si="21"/>
        <v>14</v>
      </c>
      <c r="I523" s="18" t="s">
        <v>55</v>
      </c>
      <c r="J523" s="31" t="s">
        <v>1929</v>
      </c>
      <c r="K523" s="16" t="s">
        <v>41</v>
      </c>
      <c r="L523" s="17">
        <v>42296</v>
      </c>
      <c r="M523" s="16" t="s">
        <v>1932</v>
      </c>
      <c r="N523" s="16" t="s">
        <v>2014</v>
      </c>
      <c r="O523" s="16" t="s">
        <v>60</v>
      </c>
      <c r="P523" s="16" t="s">
        <v>59</v>
      </c>
      <c r="Q523" s="16" t="s">
        <v>58</v>
      </c>
    </row>
    <row r="524" spans="1:17" ht="45" x14ac:dyDescent="0.25">
      <c r="A524" s="11" t="s">
        <v>1933</v>
      </c>
      <c r="B524" s="11" t="s">
        <v>27</v>
      </c>
      <c r="C524" s="12">
        <v>42293</v>
      </c>
      <c r="D524" s="13"/>
      <c r="E524" s="3">
        <v>42325</v>
      </c>
      <c r="F524" s="17">
        <v>42306</v>
      </c>
      <c r="G524" s="2" t="str">
        <f t="shared" si="20"/>
        <v>Terminada</v>
      </c>
      <c r="H524" s="27">
        <f t="shared" si="21"/>
        <v>10</v>
      </c>
      <c r="I524" s="18" t="s">
        <v>55</v>
      </c>
      <c r="J524" s="89" t="s">
        <v>1938</v>
      </c>
      <c r="K524" s="16" t="s">
        <v>48</v>
      </c>
      <c r="L524" s="12">
        <v>42296</v>
      </c>
      <c r="M524" s="16" t="s">
        <v>1939</v>
      </c>
      <c r="N524" s="16" t="s">
        <v>1969</v>
      </c>
      <c r="O524" s="21" t="s">
        <v>60</v>
      </c>
      <c r="P524" s="16" t="s">
        <v>59</v>
      </c>
      <c r="Q524" s="16" t="s">
        <v>58</v>
      </c>
    </row>
    <row r="525" spans="1:17" ht="45" x14ac:dyDescent="0.25">
      <c r="A525" s="11" t="s">
        <v>1934</v>
      </c>
      <c r="B525" s="11" t="s">
        <v>27</v>
      </c>
      <c r="C525" s="12">
        <v>42296</v>
      </c>
      <c r="D525" s="13"/>
      <c r="E525" s="3">
        <v>42326</v>
      </c>
      <c r="F525" s="17">
        <v>42296</v>
      </c>
      <c r="G525" s="2" t="str">
        <f t="shared" si="20"/>
        <v>Terminada</v>
      </c>
      <c r="H525" s="27">
        <f t="shared" si="21"/>
        <v>1</v>
      </c>
      <c r="I525" s="18" t="s">
        <v>55</v>
      </c>
      <c r="J525" s="31" t="s">
        <v>1940</v>
      </c>
      <c r="K525" s="16" t="s">
        <v>11</v>
      </c>
      <c r="L525" s="17">
        <v>42296</v>
      </c>
      <c r="M525" s="16" t="s">
        <v>1941</v>
      </c>
      <c r="N525" s="16" t="s">
        <v>58</v>
      </c>
      <c r="O525" s="16" t="s">
        <v>60</v>
      </c>
      <c r="P525" s="16" t="s">
        <v>59</v>
      </c>
      <c r="Q525" s="16" t="s">
        <v>58</v>
      </c>
    </row>
    <row r="526" spans="1:17" ht="45" x14ac:dyDescent="0.25">
      <c r="A526" s="11" t="s">
        <v>1935</v>
      </c>
      <c r="B526" s="11" t="s">
        <v>27</v>
      </c>
      <c r="C526" s="12">
        <v>42296</v>
      </c>
      <c r="D526" s="13"/>
      <c r="E526" s="3">
        <v>42326</v>
      </c>
      <c r="F526" s="17">
        <v>42296</v>
      </c>
      <c r="G526" s="2" t="str">
        <f t="shared" si="20"/>
        <v>Terminada</v>
      </c>
      <c r="H526" s="27">
        <f t="shared" si="21"/>
        <v>1</v>
      </c>
      <c r="I526" s="18" t="s">
        <v>55</v>
      </c>
      <c r="J526" s="31" t="s">
        <v>1942</v>
      </c>
      <c r="K526" s="18" t="s">
        <v>11</v>
      </c>
      <c r="L526" s="17">
        <v>42296</v>
      </c>
      <c r="M526" s="16" t="s">
        <v>1943</v>
      </c>
      <c r="N526" s="16" t="s">
        <v>58</v>
      </c>
      <c r="O526" s="16" t="s">
        <v>60</v>
      </c>
      <c r="P526" s="16" t="s">
        <v>59</v>
      </c>
      <c r="Q526" s="16" t="s">
        <v>58</v>
      </c>
    </row>
    <row r="527" spans="1:17" ht="45" x14ac:dyDescent="0.25">
      <c r="A527" s="11" t="s">
        <v>1936</v>
      </c>
      <c r="B527" s="11" t="s">
        <v>27</v>
      </c>
      <c r="C527" s="12">
        <v>42296</v>
      </c>
      <c r="D527" s="13"/>
      <c r="E527" s="3">
        <v>42326</v>
      </c>
      <c r="F527" s="17">
        <v>42296</v>
      </c>
      <c r="G527" s="2" t="str">
        <f t="shared" si="20"/>
        <v>Terminada</v>
      </c>
      <c r="H527" s="27">
        <f t="shared" si="21"/>
        <v>1</v>
      </c>
      <c r="I527" s="18" t="s">
        <v>55</v>
      </c>
      <c r="J527" s="31" t="s">
        <v>1944</v>
      </c>
      <c r="K527" s="16" t="s">
        <v>11</v>
      </c>
      <c r="L527" s="17">
        <v>42296</v>
      </c>
      <c r="M527" s="16" t="s">
        <v>1945</v>
      </c>
      <c r="N527" s="16" t="s">
        <v>58</v>
      </c>
      <c r="O527" s="16" t="s">
        <v>60</v>
      </c>
      <c r="P527" s="16" t="s">
        <v>59</v>
      </c>
      <c r="Q527" s="16" t="s">
        <v>58</v>
      </c>
    </row>
    <row r="528" spans="1:17" ht="45" x14ac:dyDescent="0.25">
      <c r="A528" s="11" t="s">
        <v>1937</v>
      </c>
      <c r="B528" s="11" t="s">
        <v>27</v>
      </c>
      <c r="C528" s="12">
        <v>42296</v>
      </c>
      <c r="D528" s="13"/>
      <c r="E528" s="3">
        <v>42326</v>
      </c>
      <c r="F528" s="17">
        <v>42296</v>
      </c>
      <c r="G528" s="2" t="str">
        <f t="shared" si="20"/>
        <v>Terminada</v>
      </c>
      <c r="H528" s="27">
        <f t="shared" si="21"/>
        <v>1</v>
      </c>
      <c r="I528" s="18" t="s">
        <v>55</v>
      </c>
      <c r="J528" s="29" t="s">
        <v>1946</v>
      </c>
      <c r="K528" s="16" t="s">
        <v>11</v>
      </c>
      <c r="L528" s="12">
        <v>42296</v>
      </c>
      <c r="M528" s="16" t="s">
        <v>1947</v>
      </c>
      <c r="N528" s="16" t="s">
        <v>58</v>
      </c>
      <c r="O528" s="16" t="s">
        <v>256</v>
      </c>
      <c r="P528" s="16" t="s">
        <v>59</v>
      </c>
      <c r="Q528" s="16" t="s">
        <v>58</v>
      </c>
    </row>
    <row r="529" spans="1:17" ht="90" x14ac:dyDescent="0.25">
      <c r="A529" s="11" t="s">
        <v>1953</v>
      </c>
      <c r="B529" s="11" t="s">
        <v>27</v>
      </c>
      <c r="C529" s="12">
        <v>42297</v>
      </c>
      <c r="D529" s="13"/>
      <c r="E529" s="3">
        <v>42327</v>
      </c>
      <c r="F529" s="17">
        <v>42311</v>
      </c>
      <c r="G529" s="2" t="str">
        <f t="shared" si="20"/>
        <v>Terminada</v>
      </c>
      <c r="H529" s="27">
        <f t="shared" si="21"/>
        <v>11</v>
      </c>
      <c r="I529" s="18" t="s">
        <v>55</v>
      </c>
      <c r="J529" s="31" t="s">
        <v>2015</v>
      </c>
      <c r="K529" s="16" t="s">
        <v>12</v>
      </c>
      <c r="L529" s="17">
        <v>42298</v>
      </c>
      <c r="M529" s="16" t="s">
        <v>1954</v>
      </c>
      <c r="N529" s="16" t="s">
        <v>2016</v>
      </c>
      <c r="O529" s="16" t="s">
        <v>60</v>
      </c>
      <c r="P529" s="16" t="s">
        <v>59</v>
      </c>
      <c r="Q529" s="16" t="s">
        <v>58</v>
      </c>
    </row>
    <row r="530" spans="1:17" ht="45" x14ac:dyDescent="0.25">
      <c r="A530" s="11" t="s">
        <v>1955</v>
      </c>
      <c r="B530" s="11" t="s">
        <v>27</v>
      </c>
      <c r="C530" s="12">
        <v>42298</v>
      </c>
      <c r="D530" s="13"/>
      <c r="E530" s="3">
        <v>42328</v>
      </c>
      <c r="F530" s="17">
        <v>42318</v>
      </c>
      <c r="G530" s="2" t="str">
        <f t="shared" si="20"/>
        <v>Terminada</v>
      </c>
      <c r="H530" s="27">
        <f t="shared" si="21"/>
        <v>15</v>
      </c>
      <c r="I530" s="18" t="s">
        <v>55</v>
      </c>
      <c r="J530" s="29" t="s">
        <v>1957</v>
      </c>
      <c r="K530" s="16" t="s">
        <v>43</v>
      </c>
      <c r="L530" s="17">
        <v>42299</v>
      </c>
      <c r="M530" s="16" t="s">
        <v>1960</v>
      </c>
      <c r="N530" s="16" t="s">
        <v>2069</v>
      </c>
      <c r="O530" s="16" t="s">
        <v>60</v>
      </c>
      <c r="P530" s="16" t="s">
        <v>59</v>
      </c>
      <c r="Q530" s="16" t="s">
        <v>58</v>
      </c>
    </row>
    <row r="531" spans="1:17" ht="45" x14ac:dyDescent="0.25">
      <c r="A531" s="11" t="s">
        <v>1956</v>
      </c>
      <c r="B531" s="11" t="s">
        <v>27</v>
      </c>
      <c r="C531" s="12">
        <v>42298</v>
      </c>
      <c r="D531" s="13"/>
      <c r="E531" s="3">
        <v>42328</v>
      </c>
      <c r="F531" s="17">
        <v>42312</v>
      </c>
      <c r="G531" s="2" t="str">
        <f t="shared" si="20"/>
        <v>Terminada</v>
      </c>
      <c r="H531" s="27">
        <f t="shared" si="21"/>
        <v>11</v>
      </c>
      <c r="I531" s="18" t="s">
        <v>55</v>
      </c>
      <c r="J531" s="31" t="s">
        <v>1958</v>
      </c>
      <c r="K531" s="16" t="s">
        <v>41</v>
      </c>
      <c r="L531" s="12">
        <v>42299</v>
      </c>
      <c r="M531" s="16" t="s">
        <v>1959</v>
      </c>
      <c r="N531" s="16" t="s">
        <v>2017</v>
      </c>
      <c r="O531" s="16" t="s">
        <v>60</v>
      </c>
      <c r="P531" s="16" t="s">
        <v>59</v>
      </c>
      <c r="Q531" s="16" t="s">
        <v>58</v>
      </c>
    </row>
    <row r="532" spans="1:17" ht="120" x14ac:dyDescent="0.25">
      <c r="A532" s="11" t="s">
        <v>1962</v>
      </c>
      <c r="B532" s="11" t="s">
        <v>27</v>
      </c>
      <c r="C532" s="12">
        <v>42299</v>
      </c>
      <c r="D532" s="13"/>
      <c r="E532" s="3">
        <v>42331</v>
      </c>
      <c r="F532" s="17">
        <v>42331</v>
      </c>
      <c r="G532" s="2" t="str">
        <f t="shared" si="20"/>
        <v>Terminada</v>
      </c>
      <c r="H532" s="27">
        <f t="shared" si="21"/>
        <v>23</v>
      </c>
      <c r="I532" s="18" t="s">
        <v>55</v>
      </c>
      <c r="J532" s="28" t="s">
        <v>1965</v>
      </c>
      <c r="K532" s="16" t="s">
        <v>42</v>
      </c>
      <c r="L532" s="12">
        <v>42300</v>
      </c>
      <c r="M532" s="16" t="s">
        <v>1971</v>
      </c>
      <c r="N532" s="16" t="s">
        <v>2018</v>
      </c>
      <c r="O532" s="16" t="s">
        <v>60</v>
      </c>
      <c r="P532" s="16" t="s">
        <v>59</v>
      </c>
      <c r="Q532" s="16" t="s">
        <v>58</v>
      </c>
    </row>
    <row r="533" spans="1:17" ht="75" x14ac:dyDescent="0.25">
      <c r="A533" s="11" t="s">
        <v>1963</v>
      </c>
      <c r="B533" s="11" t="s">
        <v>27</v>
      </c>
      <c r="C533" s="12">
        <v>42299</v>
      </c>
      <c r="D533" s="13"/>
      <c r="E533" s="3">
        <v>42331</v>
      </c>
      <c r="F533" s="17">
        <v>42331</v>
      </c>
      <c r="G533" s="2" t="str">
        <f t="shared" si="20"/>
        <v>Terminada</v>
      </c>
      <c r="H533" s="27">
        <f t="shared" si="21"/>
        <v>23</v>
      </c>
      <c r="I533" s="18" t="s">
        <v>55</v>
      </c>
      <c r="J533" s="31" t="s">
        <v>1966</v>
      </c>
      <c r="K533" s="16" t="s">
        <v>41</v>
      </c>
      <c r="L533" s="17">
        <v>42300</v>
      </c>
      <c r="M533" s="16" t="s">
        <v>1968</v>
      </c>
      <c r="N533" s="16" t="s">
        <v>2160</v>
      </c>
      <c r="O533" s="16" t="s">
        <v>1140</v>
      </c>
      <c r="P533" s="16" t="s">
        <v>59</v>
      </c>
      <c r="Q533" s="16" t="s">
        <v>58</v>
      </c>
    </row>
    <row r="534" spans="1:17" ht="45" x14ac:dyDescent="0.25">
      <c r="A534" s="11" t="s">
        <v>1964</v>
      </c>
      <c r="B534" s="11" t="s">
        <v>27</v>
      </c>
      <c r="C534" s="12">
        <v>42299</v>
      </c>
      <c r="D534" s="13"/>
      <c r="E534" s="3">
        <v>42331</v>
      </c>
      <c r="F534" s="17">
        <v>42307</v>
      </c>
      <c r="G534" s="2" t="str">
        <f t="shared" si="20"/>
        <v>Terminada</v>
      </c>
      <c r="H534" s="27">
        <f t="shared" si="21"/>
        <v>7</v>
      </c>
      <c r="I534" s="18" t="s">
        <v>55</v>
      </c>
      <c r="J534" s="29" t="s">
        <v>1967</v>
      </c>
      <c r="K534" s="18" t="s">
        <v>11</v>
      </c>
      <c r="L534" s="17">
        <v>42304</v>
      </c>
      <c r="M534" s="16" t="s">
        <v>2036</v>
      </c>
      <c r="N534" s="16" t="s">
        <v>58</v>
      </c>
      <c r="O534" s="16" t="s">
        <v>256</v>
      </c>
      <c r="P534" s="16" t="s">
        <v>59</v>
      </c>
      <c r="Q534" s="16" t="s">
        <v>58</v>
      </c>
    </row>
    <row r="535" spans="1:17" ht="45" x14ac:dyDescent="0.25">
      <c r="A535" s="11" t="s">
        <v>1972</v>
      </c>
      <c r="B535" s="11" t="s">
        <v>27</v>
      </c>
      <c r="C535" s="12">
        <v>42300</v>
      </c>
      <c r="D535" s="13"/>
      <c r="E535" s="3">
        <v>42332</v>
      </c>
      <c r="F535" s="17">
        <v>42307</v>
      </c>
      <c r="G535" s="2" t="str">
        <f t="shared" si="20"/>
        <v>Terminada</v>
      </c>
      <c r="H535" s="27">
        <f t="shared" si="21"/>
        <v>6</v>
      </c>
      <c r="I535" s="18" t="s">
        <v>55</v>
      </c>
      <c r="J535" s="31" t="s">
        <v>1990</v>
      </c>
      <c r="K535" s="16" t="s">
        <v>11</v>
      </c>
      <c r="L535" s="12">
        <v>42305</v>
      </c>
      <c r="M535" s="16" t="s">
        <v>2019</v>
      </c>
      <c r="N535" s="16" t="s">
        <v>58</v>
      </c>
      <c r="O535" s="16" t="s">
        <v>60</v>
      </c>
      <c r="P535" s="16" t="s">
        <v>59</v>
      </c>
      <c r="Q535" s="16" t="s">
        <v>58</v>
      </c>
    </row>
    <row r="536" spans="1:17" ht="75" x14ac:dyDescent="0.25">
      <c r="A536" s="11" t="s">
        <v>1973</v>
      </c>
      <c r="B536" s="11" t="s">
        <v>27</v>
      </c>
      <c r="C536" s="12">
        <v>42303</v>
      </c>
      <c r="D536" s="13"/>
      <c r="E536" s="3">
        <v>42333</v>
      </c>
      <c r="F536" s="17">
        <v>42333</v>
      </c>
      <c r="G536" s="2" t="str">
        <f t="shared" si="20"/>
        <v>Terminada</v>
      </c>
      <c r="H536" s="27">
        <v>20</v>
      </c>
      <c r="I536" s="18" t="s">
        <v>55</v>
      </c>
      <c r="J536" s="31" t="s">
        <v>1991</v>
      </c>
      <c r="K536" s="16" t="s">
        <v>41</v>
      </c>
      <c r="L536" s="17">
        <v>42304</v>
      </c>
      <c r="M536" s="16" t="s">
        <v>1989</v>
      </c>
      <c r="N536" s="16" t="s">
        <v>2161</v>
      </c>
      <c r="O536" s="16" t="s">
        <v>60</v>
      </c>
      <c r="P536" s="16" t="s">
        <v>59</v>
      </c>
      <c r="Q536" s="16" t="s">
        <v>58</v>
      </c>
    </row>
    <row r="537" spans="1:17" ht="45" x14ac:dyDescent="0.25">
      <c r="A537" s="11" t="s">
        <v>1974</v>
      </c>
      <c r="B537" s="11" t="s">
        <v>27</v>
      </c>
      <c r="C537" s="12">
        <v>42303</v>
      </c>
      <c r="D537" s="13"/>
      <c r="E537" s="3">
        <v>42333</v>
      </c>
      <c r="F537" s="17">
        <v>42333</v>
      </c>
      <c r="G537" s="2" t="str">
        <f t="shared" si="20"/>
        <v>Terminada</v>
      </c>
      <c r="H537" s="27">
        <f t="shared" ref="H537:H547" si="22">IF(F537&lt;&gt;"",(NETWORKDAYS(C537,F537)),0)</f>
        <v>23</v>
      </c>
      <c r="I537" s="16" t="s">
        <v>55</v>
      </c>
      <c r="J537" s="29" t="s">
        <v>1992</v>
      </c>
      <c r="K537" s="16" t="s">
        <v>41</v>
      </c>
      <c r="L537" s="12">
        <v>42304</v>
      </c>
      <c r="M537" s="16" t="s">
        <v>1988</v>
      </c>
      <c r="N537" s="16" t="s">
        <v>2194</v>
      </c>
      <c r="O537" s="16" t="s">
        <v>60</v>
      </c>
      <c r="P537" s="16" t="s">
        <v>59</v>
      </c>
      <c r="Q537" s="16" t="s">
        <v>58</v>
      </c>
    </row>
    <row r="538" spans="1:17" ht="105" x14ac:dyDescent="0.25">
      <c r="A538" s="11" t="s">
        <v>1975</v>
      </c>
      <c r="B538" s="11" t="s">
        <v>27</v>
      </c>
      <c r="C538" s="12">
        <v>42303</v>
      </c>
      <c r="D538" s="13"/>
      <c r="E538" s="3">
        <v>42333</v>
      </c>
      <c r="F538" s="17">
        <v>42333</v>
      </c>
      <c r="G538" s="2" t="str">
        <f t="shared" si="20"/>
        <v>Terminada</v>
      </c>
      <c r="H538" s="27">
        <f t="shared" si="22"/>
        <v>23</v>
      </c>
      <c r="I538" s="18" t="s">
        <v>55</v>
      </c>
      <c r="J538" s="31" t="s">
        <v>1993</v>
      </c>
      <c r="K538" s="16" t="s">
        <v>41</v>
      </c>
      <c r="L538" s="12">
        <v>42304</v>
      </c>
      <c r="M538" s="16" t="s">
        <v>2129</v>
      </c>
      <c r="N538" s="16" t="s">
        <v>2195</v>
      </c>
      <c r="O538" s="16" t="s">
        <v>60</v>
      </c>
      <c r="P538" s="16" t="s">
        <v>59</v>
      </c>
      <c r="Q538" s="16" t="s">
        <v>58</v>
      </c>
    </row>
    <row r="539" spans="1:17" ht="45" x14ac:dyDescent="0.25">
      <c r="A539" s="11" t="s">
        <v>1976</v>
      </c>
      <c r="B539" s="11" t="s">
        <v>27</v>
      </c>
      <c r="C539" s="12">
        <v>42303</v>
      </c>
      <c r="D539" s="13"/>
      <c r="E539" s="3">
        <v>42333</v>
      </c>
      <c r="F539" s="17">
        <v>42313</v>
      </c>
      <c r="G539" s="2" t="str">
        <f t="shared" si="20"/>
        <v>Terminada</v>
      </c>
      <c r="H539" s="27">
        <f t="shared" si="22"/>
        <v>9</v>
      </c>
      <c r="I539" s="18" t="s">
        <v>55</v>
      </c>
      <c r="J539" s="29" t="s">
        <v>1994</v>
      </c>
      <c r="K539" s="16" t="s">
        <v>11</v>
      </c>
      <c r="L539" s="17">
        <v>42312</v>
      </c>
      <c r="M539" s="16" t="s">
        <v>2058</v>
      </c>
      <c r="N539" s="16" t="s">
        <v>58</v>
      </c>
      <c r="O539" s="16" t="s">
        <v>60</v>
      </c>
      <c r="P539" s="16" t="s">
        <v>59</v>
      </c>
      <c r="Q539" s="16" t="s">
        <v>58</v>
      </c>
    </row>
    <row r="540" spans="1:17" ht="45" x14ac:dyDescent="0.25">
      <c r="A540" s="11" t="s">
        <v>1977</v>
      </c>
      <c r="B540" s="11" t="s">
        <v>27</v>
      </c>
      <c r="C540" s="12">
        <v>42303</v>
      </c>
      <c r="D540" s="13"/>
      <c r="E540" s="3">
        <v>42333</v>
      </c>
      <c r="F540" s="17">
        <v>42333</v>
      </c>
      <c r="G540" s="2" t="str">
        <f t="shared" si="20"/>
        <v>Terminada</v>
      </c>
      <c r="H540" s="27">
        <f t="shared" si="22"/>
        <v>23</v>
      </c>
      <c r="I540" s="18" t="s">
        <v>55</v>
      </c>
      <c r="J540" s="31" t="s">
        <v>1995</v>
      </c>
      <c r="K540" s="16" t="s">
        <v>41</v>
      </c>
      <c r="L540" s="17">
        <v>42304</v>
      </c>
      <c r="M540" s="16" t="s">
        <v>1987</v>
      </c>
      <c r="N540" s="16" t="s">
        <v>2167</v>
      </c>
      <c r="O540" s="16" t="s">
        <v>60</v>
      </c>
      <c r="P540" s="16" t="s">
        <v>59</v>
      </c>
      <c r="Q540" s="16" t="s">
        <v>58</v>
      </c>
    </row>
    <row r="541" spans="1:17" ht="60" x14ac:dyDescent="0.25">
      <c r="A541" s="11" t="s">
        <v>1978</v>
      </c>
      <c r="B541" s="11" t="s">
        <v>27</v>
      </c>
      <c r="C541" s="12">
        <v>42303</v>
      </c>
      <c r="D541" s="13"/>
      <c r="E541" s="3">
        <v>42333</v>
      </c>
      <c r="F541" s="17">
        <v>42318</v>
      </c>
      <c r="G541" s="2" t="str">
        <f t="shared" si="20"/>
        <v>Terminada</v>
      </c>
      <c r="H541" s="27">
        <f t="shared" si="22"/>
        <v>12</v>
      </c>
      <c r="I541" s="18" t="s">
        <v>55</v>
      </c>
      <c r="J541" s="29" t="s">
        <v>1996</v>
      </c>
      <c r="K541" s="16" t="s">
        <v>41</v>
      </c>
      <c r="L541" s="17">
        <v>42304</v>
      </c>
      <c r="M541" s="16" t="s">
        <v>1986</v>
      </c>
      <c r="N541" s="16" t="s">
        <v>2070</v>
      </c>
      <c r="O541" s="16" t="s">
        <v>60</v>
      </c>
      <c r="P541" s="16" t="s">
        <v>59</v>
      </c>
      <c r="Q541" s="16" t="s">
        <v>58</v>
      </c>
    </row>
    <row r="542" spans="1:17" ht="75" x14ac:dyDescent="0.25">
      <c r="A542" s="11" t="s">
        <v>1979</v>
      </c>
      <c r="B542" s="11" t="s">
        <v>27</v>
      </c>
      <c r="C542" s="12">
        <v>42303</v>
      </c>
      <c r="D542" s="13"/>
      <c r="E542" s="3">
        <v>42333</v>
      </c>
      <c r="F542" s="17">
        <v>42318</v>
      </c>
      <c r="G542" s="2" t="str">
        <f t="shared" si="20"/>
        <v>Terminada</v>
      </c>
      <c r="H542" s="27">
        <f t="shared" si="22"/>
        <v>12</v>
      </c>
      <c r="I542" s="18" t="s">
        <v>55</v>
      </c>
      <c r="J542" s="31" t="s">
        <v>1997</v>
      </c>
      <c r="K542" s="16" t="s">
        <v>41</v>
      </c>
      <c r="L542" s="17">
        <v>42304</v>
      </c>
      <c r="M542" s="16" t="s">
        <v>2072</v>
      </c>
      <c r="N542" s="16" t="s">
        <v>2071</v>
      </c>
      <c r="O542" s="16" t="s">
        <v>60</v>
      </c>
      <c r="P542" s="16" t="s">
        <v>59</v>
      </c>
      <c r="Q542" s="16" t="s">
        <v>58</v>
      </c>
    </row>
    <row r="543" spans="1:17" ht="90" x14ac:dyDescent="0.25">
      <c r="A543" s="11" t="s">
        <v>1980</v>
      </c>
      <c r="B543" s="11" t="s">
        <v>27</v>
      </c>
      <c r="C543" s="12">
        <v>42304</v>
      </c>
      <c r="D543" s="13"/>
      <c r="E543" s="3">
        <v>42334</v>
      </c>
      <c r="F543" s="17">
        <v>42334</v>
      </c>
      <c r="G543" s="2" t="str">
        <f t="shared" si="20"/>
        <v>Terminada</v>
      </c>
      <c r="H543" s="27">
        <f t="shared" si="22"/>
        <v>23</v>
      </c>
      <c r="I543" s="18" t="s">
        <v>55</v>
      </c>
      <c r="J543" s="29" t="s">
        <v>1998</v>
      </c>
      <c r="K543" s="16" t="s">
        <v>41</v>
      </c>
      <c r="L543" s="17">
        <v>42304</v>
      </c>
      <c r="M543" s="16" t="s">
        <v>1985</v>
      </c>
      <c r="N543" s="16" t="s">
        <v>2219</v>
      </c>
      <c r="O543" s="16" t="s">
        <v>1140</v>
      </c>
      <c r="P543" s="16" t="s">
        <v>59</v>
      </c>
      <c r="Q543" s="16" t="s">
        <v>58</v>
      </c>
    </row>
    <row r="544" spans="1:17" ht="45" x14ac:dyDescent="0.25">
      <c r="A544" s="11" t="s">
        <v>1981</v>
      </c>
      <c r="B544" s="11" t="s">
        <v>27</v>
      </c>
      <c r="C544" s="12">
        <v>42304</v>
      </c>
      <c r="D544" s="13"/>
      <c r="E544" s="3">
        <v>42334</v>
      </c>
      <c r="F544" s="17">
        <v>42318</v>
      </c>
      <c r="G544" s="2" t="str">
        <f t="shared" si="20"/>
        <v>Terminada</v>
      </c>
      <c r="H544" s="27">
        <f t="shared" si="22"/>
        <v>11</v>
      </c>
      <c r="I544" s="18" t="s">
        <v>55</v>
      </c>
      <c r="J544" s="31" t="s">
        <v>1999</v>
      </c>
      <c r="K544" s="16" t="s">
        <v>41</v>
      </c>
      <c r="L544" s="17">
        <v>42304</v>
      </c>
      <c r="M544" s="16" t="s">
        <v>1984</v>
      </c>
      <c r="N544" s="16" t="s">
        <v>2073</v>
      </c>
      <c r="O544" s="16" t="s">
        <v>60</v>
      </c>
      <c r="P544" s="16" t="s">
        <v>59</v>
      </c>
      <c r="Q544" s="16" t="s">
        <v>58</v>
      </c>
    </row>
    <row r="545" spans="1:17" ht="45" x14ac:dyDescent="0.25">
      <c r="A545" s="11" t="s">
        <v>1982</v>
      </c>
      <c r="B545" s="11" t="s">
        <v>27</v>
      </c>
      <c r="C545" s="12">
        <v>42304</v>
      </c>
      <c r="D545" s="13"/>
      <c r="E545" s="3">
        <v>42334</v>
      </c>
      <c r="F545" s="17">
        <v>42334</v>
      </c>
      <c r="G545" s="2" t="str">
        <f t="shared" si="20"/>
        <v>Terminada</v>
      </c>
      <c r="H545" s="27">
        <f t="shared" si="22"/>
        <v>23</v>
      </c>
      <c r="I545" s="18" t="s">
        <v>55</v>
      </c>
      <c r="J545" s="29" t="s">
        <v>2000</v>
      </c>
      <c r="K545" s="16" t="s">
        <v>41</v>
      </c>
      <c r="L545" s="12">
        <v>42307</v>
      </c>
      <c r="M545" s="16" t="s">
        <v>2020</v>
      </c>
      <c r="N545" s="16" t="s">
        <v>2162</v>
      </c>
      <c r="O545" s="16" t="s">
        <v>60</v>
      </c>
      <c r="P545" s="16" t="s">
        <v>59</v>
      </c>
      <c r="Q545" s="16" t="s">
        <v>58</v>
      </c>
    </row>
    <row r="546" spans="1:17" ht="45" x14ac:dyDescent="0.25">
      <c r="A546" s="11" t="s">
        <v>1983</v>
      </c>
      <c r="B546" s="11" t="s">
        <v>27</v>
      </c>
      <c r="C546" s="12">
        <v>42304</v>
      </c>
      <c r="D546" s="13"/>
      <c r="E546" s="3">
        <v>42334</v>
      </c>
      <c r="F546" s="17">
        <v>42314</v>
      </c>
      <c r="G546" s="2" t="str">
        <f t="shared" si="20"/>
        <v>Terminada</v>
      </c>
      <c r="H546" s="27">
        <f t="shared" si="22"/>
        <v>9</v>
      </c>
      <c r="I546" s="18" t="s">
        <v>55</v>
      </c>
      <c r="J546" s="31" t="s">
        <v>2001</v>
      </c>
      <c r="K546" s="16" t="s">
        <v>11</v>
      </c>
      <c r="L546" s="12">
        <v>42312</v>
      </c>
      <c r="M546" s="16" t="s">
        <v>2063</v>
      </c>
      <c r="N546" s="16" t="s">
        <v>58</v>
      </c>
      <c r="O546" s="16" t="s">
        <v>256</v>
      </c>
      <c r="P546" s="16" t="s">
        <v>59</v>
      </c>
      <c r="Q546" s="16" t="s">
        <v>58</v>
      </c>
    </row>
    <row r="547" spans="1:17" ht="45" x14ac:dyDescent="0.25">
      <c r="A547" s="11" t="s">
        <v>2002</v>
      </c>
      <c r="B547" s="11" t="s">
        <v>27</v>
      </c>
      <c r="C547" s="12">
        <v>42305</v>
      </c>
      <c r="D547" s="13"/>
      <c r="E547" s="3">
        <v>42320</v>
      </c>
      <c r="F547" s="17">
        <v>42313</v>
      </c>
      <c r="G547" s="2" t="str">
        <f t="shared" si="20"/>
        <v>Terminada</v>
      </c>
      <c r="H547" s="27">
        <f t="shared" si="22"/>
        <v>7</v>
      </c>
      <c r="I547" s="18" t="s">
        <v>55</v>
      </c>
      <c r="J547" s="29" t="s">
        <v>2007</v>
      </c>
      <c r="K547" s="16" t="s">
        <v>11</v>
      </c>
      <c r="L547" s="17">
        <v>42312</v>
      </c>
      <c r="M547" s="16" t="s">
        <v>2057</v>
      </c>
      <c r="N547" s="16" t="s">
        <v>58</v>
      </c>
      <c r="O547" s="16" t="s">
        <v>256</v>
      </c>
      <c r="P547" s="16" t="s">
        <v>59</v>
      </c>
      <c r="Q547" s="16" t="s">
        <v>58</v>
      </c>
    </row>
    <row r="548" spans="1:17" ht="45" x14ac:dyDescent="0.25">
      <c r="A548" s="11" t="s">
        <v>2003</v>
      </c>
      <c r="B548" s="11" t="s">
        <v>27</v>
      </c>
      <c r="C548" s="12">
        <v>42305</v>
      </c>
      <c r="D548" s="13"/>
      <c r="E548" s="3">
        <v>42335</v>
      </c>
      <c r="F548" s="17">
        <v>42320</v>
      </c>
      <c r="G548" s="2" t="str">
        <f t="shared" si="20"/>
        <v>Terminada</v>
      </c>
      <c r="H548" s="27">
        <v>0</v>
      </c>
      <c r="I548" s="18" t="s">
        <v>55</v>
      </c>
      <c r="J548" s="31" t="s">
        <v>2008</v>
      </c>
      <c r="K548" s="16" t="s">
        <v>41</v>
      </c>
      <c r="L548" s="12">
        <v>42307</v>
      </c>
      <c r="M548" s="16" t="s">
        <v>2021</v>
      </c>
      <c r="N548" s="16" t="s">
        <v>2075</v>
      </c>
      <c r="O548" s="16" t="s">
        <v>60</v>
      </c>
      <c r="P548" s="16" t="s">
        <v>59</v>
      </c>
      <c r="Q548" s="16" t="s">
        <v>58</v>
      </c>
    </row>
    <row r="549" spans="1:17" ht="45" x14ac:dyDescent="0.25">
      <c r="A549" s="11" t="s">
        <v>2004</v>
      </c>
      <c r="B549" s="11" t="s">
        <v>27</v>
      </c>
      <c r="C549" s="12">
        <v>42305</v>
      </c>
      <c r="D549" s="13"/>
      <c r="E549" s="3">
        <v>42335</v>
      </c>
      <c r="F549" s="17">
        <v>42312</v>
      </c>
      <c r="G549" s="2" t="str">
        <f t="shared" si="20"/>
        <v>Terminada</v>
      </c>
      <c r="H549" s="27">
        <f>IF(F549&lt;&gt;"",(NETWORKDAYS(C549,F549)),0)</f>
        <v>6</v>
      </c>
      <c r="I549" s="18" t="s">
        <v>55</v>
      </c>
      <c r="J549" s="29" t="s">
        <v>2009</v>
      </c>
      <c r="K549" s="16" t="s">
        <v>11</v>
      </c>
      <c r="L549" s="17">
        <v>42311</v>
      </c>
      <c r="M549" s="16" t="s">
        <v>2026</v>
      </c>
      <c r="N549" s="16" t="s">
        <v>58</v>
      </c>
      <c r="O549" s="16" t="s">
        <v>60</v>
      </c>
      <c r="P549" s="16" t="s">
        <v>59</v>
      </c>
      <c r="Q549" s="16" t="s">
        <v>58</v>
      </c>
    </row>
    <row r="550" spans="1:17" ht="45" x14ac:dyDescent="0.25">
      <c r="A550" s="11" t="s">
        <v>2005</v>
      </c>
      <c r="B550" s="11" t="s">
        <v>27</v>
      </c>
      <c r="C550" s="12">
        <v>42305</v>
      </c>
      <c r="D550" s="13"/>
      <c r="E550" s="3">
        <v>42335</v>
      </c>
      <c r="F550" s="17">
        <v>42312</v>
      </c>
      <c r="G550" s="2" t="str">
        <f t="shared" si="20"/>
        <v>Terminada</v>
      </c>
      <c r="H550" s="27">
        <f>IF(F550&lt;&gt;"",(NETWORKDAYS(C550,F550)),0)</f>
        <v>6</v>
      </c>
      <c r="I550" s="18" t="s">
        <v>55</v>
      </c>
      <c r="J550" s="31" t="s">
        <v>2010</v>
      </c>
      <c r="K550" s="16" t="s">
        <v>11</v>
      </c>
      <c r="L550" s="12">
        <v>42311</v>
      </c>
      <c r="M550" s="16" t="s">
        <v>2024</v>
      </c>
      <c r="N550" s="16" t="s">
        <v>58</v>
      </c>
      <c r="O550" s="16" t="s">
        <v>60</v>
      </c>
      <c r="P550" s="16" t="s">
        <v>59</v>
      </c>
      <c r="Q550" s="16" t="s">
        <v>58</v>
      </c>
    </row>
    <row r="551" spans="1:17" ht="45" x14ac:dyDescent="0.25">
      <c r="A551" s="11" t="s">
        <v>2006</v>
      </c>
      <c r="B551" s="11" t="s">
        <v>27</v>
      </c>
      <c r="C551" s="12">
        <v>42305</v>
      </c>
      <c r="D551" s="13"/>
      <c r="E551" s="3">
        <v>42335</v>
      </c>
      <c r="F551" s="17">
        <v>42312</v>
      </c>
      <c r="G551" s="2" t="str">
        <f t="shared" si="20"/>
        <v>Terminada</v>
      </c>
      <c r="H551" s="27">
        <f>IF(F551&lt;&gt;"",(NETWORKDAYS(C551,F551)),0)</f>
        <v>6</v>
      </c>
      <c r="I551" s="18" t="s">
        <v>55</v>
      </c>
      <c r="J551" s="31" t="s">
        <v>2011</v>
      </c>
      <c r="K551" s="16" t="s">
        <v>11</v>
      </c>
      <c r="L551" s="17">
        <v>42311</v>
      </c>
      <c r="M551" s="16" t="s">
        <v>2025</v>
      </c>
      <c r="N551" s="16" t="s">
        <v>58</v>
      </c>
      <c r="O551" s="16" t="s">
        <v>60</v>
      </c>
      <c r="P551" s="16" t="s">
        <v>59</v>
      </c>
      <c r="Q551" s="16" t="s">
        <v>58</v>
      </c>
    </row>
    <row r="552" spans="1:17" ht="75" x14ac:dyDescent="0.25">
      <c r="A552" s="11" t="s">
        <v>2012</v>
      </c>
      <c r="B552" s="11" t="s">
        <v>27</v>
      </c>
      <c r="C552" s="12">
        <v>42306</v>
      </c>
      <c r="D552" s="13"/>
      <c r="E552" s="3">
        <v>42338</v>
      </c>
      <c r="F552" s="17">
        <v>42320</v>
      </c>
      <c r="G552" s="2" t="str">
        <f t="shared" si="20"/>
        <v>Terminada</v>
      </c>
      <c r="H552" s="27">
        <f>IF(F552&lt;&gt;"",(NETWORKDAYS(C552,F552)),0)</f>
        <v>11</v>
      </c>
      <c r="I552" s="16" t="s">
        <v>55</v>
      </c>
      <c r="J552" s="29" t="s">
        <v>2013</v>
      </c>
      <c r="K552" s="16" t="s">
        <v>43</v>
      </c>
      <c r="L552" s="12">
        <v>42307</v>
      </c>
      <c r="M552" s="16" t="s">
        <v>2022</v>
      </c>
      <c r="N552" s="16" t="s">
        <v>2076</v>
      </c>
      <c r="O552" s="16" t="s">
        <v>60</v>
      </c>
      <c r="P552" s="16" t="s">
        <v>59</v>
      </c>
      <c r="Q552" s="16" t="s">
        <v>58</v>
      </c>
    </row>
    <row r="553" spans="1:17" ht="195" x14ac:dyDescent="0.25">
      <c r="A553" s="11" t="s">
        <v>2035</v>
      </c>
      <c r="B553" s="11" t="s">
        <v>27</v>
      </c>
      <c r="C553" s="12">
        <v>42307</v>
      </c>
      <c r="D553" s="13"/>
      <c r="E553" s="3">
        <v>42339</v>
      </c>
      <c r="F553" s="17">
        <v>42333</v>
      </c>
      <c r="G553" s="2" t="str">
        <f t="shared" si="20"/>
        <v>Terminada</v>
      </c>
      <c r="H553" s="27">
        <v>0</v>
      </c>
      <c r="I553" s="18" t="s">
        <v>55</v>
      </c>
      <c r="J553" s="31" t="s">
        <v>2038</v>
      </c>
      <c r="K553" s="16" t="s">
        <v>41</v>
      </c>
      <c r="L553" s="12">
        <v>42313</v>
      </c>
      <c r="M553" s="16" t="s">
        <v>2027</v>
      </c>
      <c r="N553" s="16" t="s">
        <v>2166</v>
      </c>
      <c r="O553" s="16" t="s">
        <v>60</v>
      </c>
      <c r="P553" s="16" t="s">
        <v>59</v>
      </c>
      <c r="Q553" s="16" t="s">
        <v>58</v>
      </c>
    </row>
    <row r="554" spans="1:17" ht="45" x14ac:dyDescent="0.25">
      <c r="A554" s="11" t="s">
        <v>2030</v>
      </c>
      <c r="B554" s="11" t="s">
        <v>28</v>
      </c>
      <c r="C554" s="12">
        <v>42311</v>
      </c>
      <c r="D554" s="13"/>
      <c r="E554" s="3">
        <v>42340</v>
      </c>
      <c r="F554" s="17">
        <v>42313</v>
      </c>
      <c r="G554" s="2" t="str">
        <f t="shared" si="20"/>
        <v>Terminada</v>
      </c>
      <c r="H554" s="27">
        <f t="shared" ref="H554:H590" si="23">IF(F554&lt;&gt;"",(NETWORKDAYS(C554,F554)),0)</f>
        <v>3</v>
      </c>
      <c r="I554" s="18" t="s">
        <v>55</v>
      </c>
      <c r="J554" s="29" t="s">
        <v>2031</v>
      </c>
      <c r="K554" s="18" t="s">
        <v>11</v>
      </c>
      <c r="L554" s="17">
        <v>42312</v>
      </c>
      <c r="M554" s="16" t="s">
        <v>2032</v>
      </c>
      <c r="N554" s="16" t="s">
        <v>58</v>
      </c>
      <c r="O554" s="16" t="s">
        <v>256</v>
      </c>
      <c r="P554" s="16" t="s">
        <v>59</v>
      </c>
      <c r="Q554" s="16" t="s">
        <v>58</v>
      </c>
    </row>
    <row r="555" spans="1:17" ht="45" x14ac:dyDescent="0.25">
      <c r="A555" s="11" t="s">
        <v>2033</v>
      </c>
      <c r="B555" s="11" t="s">
        <v>28</v>
      </c>
      <c r="C555" s="12">
        <v>42312</v>
      </c>
      <c r="D555" s="13"/>
      <c r="E555" s="3">
        <v>42341</v>
      </c>
      <c r="F555" s="17">
        <v>42313</v>
      </c>
      <c r="G555" s="2" t="str">
        <f t="shared" si="20"/>
        <v>Terminada</v>
      </c>
      <c r="H555" s="27">
        <f t="shared" si="23"/>
        <v>2</v>
      </c>
      <c r="I555" s="18" t="s">
        <v>55</v>
      </c>
      <c r="J555" s="31" t="s">
        <v>442</v>
      </c>
      <c r="K555" s="16" t="s">
        <v>11</v>
      </c>
      <c r="L555" s="17">
        <v>42312</v>
      </c>
      <c r="M555" s="16" t="s">
        <v>2034</v>
      </c>
      <c r="N555" s="16" t="s">
        <v>58</v>
      </c>
      <c r="O555" s="16" t="s">
        <v>256</v>
      </c>
      <c r="P555" s="16" t="s">
        <v>59</v>
      </c>
      <c r="Q555" s="16" t="s">
        <v>58</v>
      </c>
    </row>
    <row r="556" spans="1:17" ht="45" x14ac:dyDescent="0.25">
      <c r="A556" s="11" t="s">
        <v>2039</v>
      </c>
      <c r="B556" s="11" t="s">
        <v>28</v>
      </c>
      <c r="C556" s="12">
        <v>42312</v>
      </c>
      <c r="D556" s="13"/>
      <c r="E556" s="3">
        <v>42341</v>
      </c>
      <c r="F556" s="17">
        <v>42320</v>
      </c>
      <c r="G556" s="2" t="str">
        <f t="shared" si="20"/>
        <v>Terminada</v>
      </c>
      <c r="H556" s="27">
        <f t="shared" si="23"/>
        <v>7</v>
      </c>
      <c r="I556" s="18" t="s">
        <v>55</v>
      </c>
      <c r="J556" s="29" t="s">
        <v>2047</v>
      </c>
      <c r="K556" s="16" t="s">
        <v>41</v>
      </c>
      <c r="L556" s="17">
        <v>42312</v>
      </c>
      <c r="M556" s="16" t="s">
        <v>2055</v>
      </c>
      <c r="N556" s="16" t="s">
        <v>2091</v>
      </c>
      <c r="O556" s="16" t="s">
        <v>60</v>
      </c>
      <c r="P556" s="16" t="s">
        <v>59</v>
      </c>
      <c r="Q556" s="16" t="s">
        <v>58</v>
      </c>
    </row>
    <row r="557" spans="1:17" ht="45" x14ac:dyDescent="0.25">
      <c r="A557" s="11" t="s">
        <v>2040</v>
      </c>
      <c r="B557" s="11" t="s">
        <v>28</v>
      </c>
      <c r="C557" s="12">
        <v>42312</v>
      </c>
      <c r="D557" s="13"/>
      <c r="E557" s="3">
        <v>42341</v>
      </c>
      <c r="F557" s="17">
        <v>42320</v>
      </c>
      <c r="G557" s="2" t="str">
        <f t="shared" si="20"/>
        <v>Terminada</v>
      </c>
      <c r="H557" s="27">
        <f t="shared" si="23"/>
        <v>7</v>
      </c>
      <c r="I557" s="18" t="s">
        <v>55</v>
      </c>
      <c r="J557" s="31" t="s">
        <v>2048</v>
      </c>
      <c r="K557" s="16" t="s">
        <v>41</v>
      </c>
      <c r="L557" s="17">
        <v>42312</v>
      </c>
      <c r="M557" s="16" t="s">
        <v>2029</v>
      </c>
      <c r="N557" s="16" t="s">
        <v>2077</v>
      </c>
      <c r="O557" s="16" t="s">
        <v>60</v>
      </c>
      <c r="P557" s="16" t="s">
        <v>59</v>
      </c>
      <c r="Q557" s="16" t="s">
        <v>58</v>
      </c>
    </row>
    <row r="558" spans="1:17" ht="45" x14ac:dyDescent="0.25">
      <c r="A558" s="11" t="s">
        <v>2041</v>
      </c>
      <c r="B558" s="11" t="s">
        <v>28</v>
      </c>
      <c r="C558" s="12">
        <v>42312</v>
      </c>
      <c r="D558" s="13"/>
      <c r="E558" s="3">
        <v>42341</v>
      </c>
      <c r="F558" s="17">
        <v>42325</v>
      </c>
      <c r="G558" s="2" t="str">
        <f t="shared" si="20"/>
        <v>Terminada</v>
      </c>
      <c r="H558" s="27">
        <f t="shared" si="23"/>
        <v>10</v>
      </c>
      <c r="I558" s="18" t="s">
        <v>55</v>
      </c>
      <c r="J558" s="29" t="s">
        <v>2049</v>
      </c>
      <c r="K558" s="16" t="s">
        <v>12</v>
      </c>
      <c r="L558" s="17">
        <v>42312</v>
      </c>
      <c r="M558" s="16" t="s">
        <v>2028</v>
      </c>
      <c r="N558" s="16" t="s">
        <v>58</v>
      </c>
      <c r="O558" s="16" t="s">
        <v>60</v>
      </c>
      <c r="P558" s="16" t="s">
        <v>59</v>
      </c>
      <c r="Q558" s="16" t="s">
        <v>58</v>
      </c>
    </row>
    <row r="559" spans="1:17" ht="45" x14ac:dyDescent="0.25">
      <c r="A559" s="11" t="s">
        <v>2042</v>
      </c>
      <c r="B559" s="11" t="s">
        <v>28</v>
      </c>
      <c r="C559" s="12">
        <v>42312</v>
      </c>
      <c r="D559" s="13"/>
      <c r="E559" s="3">
        <v>42341</v>
      </c>
      <c r="F559" s="17">
        <v>42313</v>
      </c>
      <c r="G559" s="2" t="str">
        <f t="shared" si="20"/>
        <v>Terminada</v>
      </c>
      <c r="H559" s="27">
        <f t="shared" si="23"/>
        <v>2</v>
      </c>
      <c r="I559" s="18" t="s">
        <v>55</v>
      </c>
      <c r="J559" s="31" t="s">
        <v>2050</v>
      </c>
      <c r="K559" s="16" t="s">
        <v>11</v>
      </c>
      <c r="L559" s="12">
        <v>42313</v>
      </c>
      <c r="M559" s="16" t="s">
        <v>2056</v>
      </c>
      <c r="N559" s="16" t="s">
        <v>58</v>
      </c>
      <c r="O559" s="16" t="s">
        <v>256</v>
      </c>
      <c r="P559" s="16" t="s">
        <v>59</v>
      </c>
      <c r="Q559" s="16" t="s">
        <v>58</v>
      </c>
    </row>
    <row r="560" spans="1:17" ht="45" x14ac:dyDescent="0.25">
      <c r="A560" s="11" t="s">
        <v>2043</v>
      </c>
      <c r="B560" s="11" t="s">
        <v>28</v>
      </c>
      <c r="C560" s="12">
        <v>42312</v>
      </c>
      <c r="D560" s="13"/>
      <c r="E560" s="3">
        <v>42341</v>
      </c>
      <c r="F560" s="17">
        <v>42325</v>
      </c>
      <c r="G560" s="2" t="str">
        <f t="shared" si="20"/>
        <v>Terminada</v>
      </c>
      <c r="H560" s="27">
        <f t="shared" si="23"/>
        <v>10</v>
      </c>
      <c r="I560" s="18" t="s">
        <v>55</v>
      </c>
      <c r="J560" s="29" t="s">
        <v>2051</v>
      </c>
      <c r="K560" s="16" t="s">
        <v>12</v>
      </c>
      <c r="L560" s="12">
        <v>42313</v>
      </c>
      <c r="M560" s="16" t="s">
        <v>2059</v>
      </c>
      <c r="N560" s="16" t="s">
        <v>58</v>
      </c>
      <c r="O560" s="16" t="s">
        <v>60</v>
      </c>
      <c r="P560" s="16" t="s">
        <v>59</v>
      </c>
      <c r="Q560" s="16" t="s">
        <v>58</v>
      </c>
    </row>
    <row r="561" spans="1:17" ht="90" x14ac:dyDescent="0.25">
      <c r="A561" s="11" t="s">
        <v>2044</v>
      </c>
      <c r="B561" s="11" t="s">
        <v>28</v>
      </c>
      <c r="C561" s="12">
        <v>42313</v>
      </c>
      <c r="D561" s="13"/>
      <c r="E561" s="3">
        <v>42342</v>
      </c>
      <c r="F561" s="17">
        <v>42333</v>
      </c>
      <c r="G561" s="2" t="str">
        <f t="shared" si="20"/>
        <v>Terminada</v>
      </c>
      <c r="H561" s="27">
        <f t="shared" si="23"/>
        <v>15</v>
      </c>
      <c r="I561" s="18" t="s">
        <v>55</v>
      </c>
      <c r="J561" s="31" t="s">
        <v>2052</v>
      </c>
      <c r="K561" s="16" t="s">
        <v>41</v>
      </c>
      <c r="L561" s="12">
        <v>42313</v>
      </c>
      <c r="M561" s="16" t="s">
        <v>2060</v>
      </c>
      <c r="N561" s="16" t="s">
        <v>2178</v>
      </c>
      <c r="O561" s="16" t="s">
        <v>60</v>
      </c>
      <c r="P561" s="16" t="s">
        <v>59</v>
      </c>
      <c r="Q561" s="16" t="s">
        <v>58</v>
      </c>
    </row>
    <row r="562" spans="1:17" ht="45" x14ac:dyDescent="0.25">
      <c r="A562" s="11" t="s">
        <v>2045</v>
      </c>
      <c r="B562" s="11" t="s">
        <v>28</v>
      </c>
      <c r="C562" s="12">
        <v>42313</v>
      </c>
      <c r="D562" s="13"/>
      <c r="E562" s="3">
        <v>42342</v>
      </c>
      <c r="F562" s="17">
        <v>42314</v>
      </c>
      <c r="G562" s="2" t="str">
        <f t="shared" si="20"/>
        <v>Terminada</v>
      </c>
      <c r="H562" s="27">
        <f t="shared" si="23"/>
        <v>2</v>
      </c>
      <c r="I562" s="18" t="s">
        <v>55</v>
      </c>
      <c r="J562" s="29" t="s">
        <v>2053</v>
      </c>
      <c r="K562" s="16" t="s">
        <v>11</v>
      </c>
      <c r="L562" s="17">
        <v>42314</v>
      </c>
      <c r="M562" s="16" t="s">
        <v>2065</v>
      </c>
      <c r="N562" s="16" t="s">
        <v>58</v>
      </c>
      <c r="O562" s="16" t="s">
        <v>60</v>
      </c>
      <c r="P562" s="16" t="s">
        <v>59</v>
      </c>
      <c r="Q562" s="16" t="s">
        <v>58</v>
      </c>
    </row>
    <row r="563" spans="1:17" ht="45" x14ac:dyDescent="0.25">
      <c r="A563" s="11" t="s">
        <v>2046</v>
      </c>
      <c r="B563" s="11" t="s">
        <v>28</v>
      </c>
      <c r="C563" s="12">
        <v>42313</v>
      </c>
      <c r="D563" s="13"/>
      <c r="E563" s="3">
        <v>42342</v>
      </c>
      <c r="F563" s="17">
        <v>42314</v>
      </c>
      <c r="G563" s="2" t="str">
        <f t="shared" si="20"/>
        <v>Terminada</v>
      </c>
      <c r="H563" s="27">
        <f t="shared" si="23"/>
        <v>2</v>
      </c>
      <c r="I563" s="18" t="s">
        <v>55</v>
      </c>
      <c r="J563" s="31" t="s">
        <v>2054</v>
      </c>
      <c r="K563" s="16" t="s">
        <v>11</v>
      </c>
      <c r="L563" s="17">
        <v>42314</v>
      </c>
      <c r="M563" s="16" t="s">
        <v>2068</v>
      </c>
      <c r="N563" s="16" t="s">
        <v>58</v>
      </c>
      <c r="O563" s="16" t="s">
        <v>60</v>
      </c>
      <c r="P563" s="16" t="s">
        <v>59</v>
      </c>
      <c r="Q563" s="16" t="s">
        <v>58</v>
      </c>
    </row>
    <row r="564" spans="1:17" ht="45" x14ac:dyDescent="0.25">
      <c r="A564" s="11" t="s">
        <v>2061</v>
      </c>
      <c r="B564" s="11" t="s">
        <v>28</v>
      </c>
      <c r="C564" s="12">
        <v>42314</v>
      </c>
      <c r="D564" s="13"/>
      <c r="E564" s="3">
        <v>42345</v>
      </c>
      <c r="F564" s="17">
        <v>42314</v>
      </c>
      <c r="G564" s="2" t="str">
        <f t="shared" si="20"/>
        <v>Terminada</v>
      </c>
      <c r="H564" s="27">
        <f t="shared" si="23"/>
        <v>1</v>
      </c>
      <c r="I564" s="18" t="s">
        <v>55</v>
      </c>
      <c r="J564" s="29" t="s">
        <v>2062</v>
      </c>
      <c r="K564" s="16" t="s">
        <v>11</v>
      </c>
      <c r="L564" s="17">
        <v>42314</v>
      </c>
      <c r="M564" s="16" t="s">
        <v>2064</v>
      </c>
      <c r="N564" s="16" t="s">
        <v>58</v>
      </c>
      <c r="O564" s="16" t="s">
        <v>60</v>
      </c>
      <c r="P564" s="16" t="s">
        <v>59</v>
      </c>
      <c r="Q564" s="16" t="s">
        <v>58</v>
      </c>
    </row>
    <row r="565" spans="1:17" ht="45" x14ac:dyDescent="0.25">
      <c r="A565" s="11" t="s">
        <v>2078</v>
      </c>
      <c r="B565" s="11" t="s">
        <v>28</v>
      </c>
      <c r="C565" s="12">
        <v>42314</v>
      </c>
      <c r="D565" s="13"/>
      <c r="E565" s="3">
        <v>42345</v>
      </c>
      <c r="F565" s="17">
        <v>42334</v>
      </c>
      <c r="G565" s="2" t="str">
        <f t="shared" si="20"/>
        <v>Terminada</v>
      </c>
      <c r="H565" s="27">
        <f t="shared" si="23"/>
        <v>15</v>
      </c>
      <c r="I565" s="18" t="s">
        <v>55</v>
      </c>
      <c r="J565" s="31" t="s">
        <v>2093</v>
      </c>
      <c r="K565" s="16" t="s">
        <v>12</v>
      </c>
      <c r="L565" s="17">
        <v>42319</v>
      </c>
      <c r="M565" s="16" t="s">
        <v>2107</v>
      </c>
      <c r="N565" s="16" t="s">
        <v>2196</v>
      </c>
      <c r="O565" s="16" t="s">
        <v>60</v>
      </c>
      <c r="P565" s="16" t="s">
        <v>59</v>
      </c>
      <c r="Q565" s="16" t="s">
        <v>58</v>
      </c>
    </row>
    <row r="566" spans="1:17" ht="45" x14ac:dyDescent="0.25">
      <c r="A566" s="11" t="s">
        <v>2079</v>
      </c>
      <c r="B566" s="11" t="s">
        <v>28</v>
      </c>
      <c r="C566" s="12">
        <v>42314</v>
      </c>
      <c r="D566" s="13"/>
      <c r="E566" s="3">
        <v>42331</v>
      </c>
      <c r="F566" s="17">
        <v>42325</v>
      </c>
      <c r="G566" s="2" t="str">
        <f t="shared" si="20"/>
        <v>Terminada</v>
      </c>
      <c r="H566" s="27">
        <f t="shared" si="23"/>
        <v>8</v>
      </c>
      <c r="I566" s="18" t="s">
        <v>55</v>
      </c>
      <c r="J566" s="29" t="s">
        <v>2094</v>
      </c>
      <c r="K566" s="16" t="s">
        <v>11</v>
      </c>
      <c r="L566" s="17">
        <v>42321</v>
      </c>
      <c r="M566" s="16" t="s">
        <v>2131</v>
      </c>
      <c r="N566" s="16" t="s">
        <v>58</v>
      </c>
      <c r="O566" s="16" t="s">
        <v>60</v>
      </c>
      <c r="P566" s="16" t="s">
        <v>59</v>
      </c>
      <c r="Q566" s="16" t="s">
        <v>58</v>
      </c>
    </row>
    <row r="567" spans="1:17" ht="45" x14ac:dyDescent="0.25">
      <c r="A567" s="11" t="s">
        <v>2080</v>
      </c>
      <c r="B567" s="11" t="s">
        <v>28</v>
      </c>
      <c r="C567" s="12">
        <v>42317</v>
      </c>
      <c r="D567" s="13"/>
      <c r="E567" s="3">
        <v>42332</v>
      </c>
      <c r="F567" s="17">
        <v>42326</v>
      </c>
      <c r="G567" s="2" t="str">
        <f t="shared" si="20"/>
        <v>Terminada</v>
      </c>
      <c r="H567" s="27">
        <f t="shared" si="23"/>
        <v>8</v>
      </c>
      <c r="I567" s="18" t="s">
        <v>55</v>
      </c>
      <c r="J567" s="31" t="s">
        <v>2095</v>
      </c>
      <c r="K567" s="16" t="s">
        <v>11</v>
      </c>
      <c r="L567" s="12">
        <v>42321</v>
      </c>
      <c r="M567" s="16" t="s">
        <v>2152</v>
      </c>
      <c r="N567" s="16" t="s">
        <v>58</v>
      </c>
      <c r="O567" s="16" t="s">
        <v>60</v>
      </c>
      <c r="P567" s="16" t="s">
        <v>59</v>
      </c>
      <c r="Q567" s="16" t="s">
        <v>58</v>
      </c>
    </row>
    <row r="568" spans="1:17" ht="30" x14ac:dyDescent="0.25">
      <c r="A568" s="11" t="s">
        <v>2081</v>
      </c>
      <c r="B568" s="11" t="s">
        <v>28</v>
      </c>
      <c r="C568" s="12">
        <v>42317</v>
      </c>
      <c r="D568" s="13"/>
      <c r="E568" s="3">
        <v>42346</v>
      </c>
      <c r="F568" s="17"/>
      <c r="G568" s="2" t="str">
        <f t="shared" si="20"/>
        <v>Pendiente</v>
      </c>
      <c r="H568" s="27">
        <f t="shared" si="23"/>
        <v>0</v>
      </c>
      <c r="I568" s="18" t="s">
        <v>55</v>
      </c>
      <c r="J568" s="29" t="s">
        <v>2096</v>
      </c>
      <c r="K568" s="16" t="s">
        <v>41</v>
      </c>
      <c r="L568" s="17">
        <v>42319</v>
      </c>
      <c r="M568" s="16" t="s">
        <v>2108</v>
      </c>
      <c r="N568" s="16"/>
      <c r="O568" s="16"/>
      <c r="P568" s="16" t="s">
        <v>59</v>
      </c>
      <c r="Q568" s="16" t="s">
        <v>58</v>
      </c>
    </row>
    <row r="569" spans="1:17" ht="330" x14ac:dyDescent="0.25">
      <c r="A569" s="11" t="s">
        <v>2082</v>
      </c>
      <c r="B569" s="11" t="s">
        <v>28</v>
      </c>
      <c r="C569" s="12">
        <v>42317</v>
      </c>
      <c r="D569" s="13"/>
      <c r="E569" s="3">
        <v>42346</v>
      </c>
      <c r="F569" s="17">
        <v>42334</v>
      </c>
      <c r="G569" s="2" t="str">
        <f t="shared" si="20"/>
        <v>Terminada</v>
      </c>
      <c r="H569" s="27">
        <f t="shared" si="23"/>
        <v>14</v>
      </c>
      <c r="I569" s="18" t="s">
        <v>55</v>
      </c>
      <c r="J569" s="32" t="s">
        <v>2097</v>
      </c>
      <c r="K569" s="16" t="s">
        <v>12</v>
      </c>
      <c r="L569" s="12">
        <v>42319</v>
      </c>
      <c r="M569" s="16" t="s">
        <v>2109</v>
      </c>
      <c r="N569" s="16" t="s">
        <v>2197</v>
      </c>
      <c r="O569" s="16" t="s">
        <v>60</v>
      </c>
      <c r="P569" s="16" t="s">
        <v>59</v>
      </c>
      <c r="Q569" s="16" t="s">
        <v>58</v>
      </c>
    </row>
    <row r="570" spans="1:17" ht="45" x14ac:dyDescent="0.25">
      <c r="A570" s="11" t="s">
        <v>2083</v>
      </c>
      <c r="B570" s="11" t="s">
        <v>28</v>
      </c>
      <c r="C570" s="12">
        <v>42317</v>
      </c>
      <c r="D570" s="13"/>
      <c r="E570" s="3">
        <v>42346</v>
      </c>
      <c r="F570" s="17">
        <v>42333</v>
      </c>
      <c r="G570" s="2" t="str">
        <f t="shared" si="20"/>
        <v>Terminada</v>
      </c>
      <c r="H570" s="27">
        <f t="shared" si="23"/>
        <v>13</v>
      </c>
      <c r="I570" s="18" t="s">
        <v>55</v>
      </c>
      <c r="J570" s="29" t="s">
        <v>2098</v>
      </c>
      <c r="K570" s="16" t="s">
        <v>43</v>
      </c>
      <c r="L570" s="12">
        <v>42319</v>
      </c>
      <c r="M570" s="16" t="s">
        <v>2110</v>
      </c>
      <c r="N570" s="16" t="s">
        <v>2182</v>
      </c>
      <c r="O570" s="16" t="s">
        <v>60</v>
      </c>
      <c r="P570" s="16" t="s">
        <v>59</v>
      </c>
      <c r="Q570" s="16" t="s">
        <v>58</v>
      </c>
    </row>
    <row r="571" spans="1:17" ht="45" x14ac:dyDescent="0.25">
      <c r="A571" s="11" t="s">
        <v>2084</v>
      </c>
      <c r="B571" s="11" t="s">
        <v>28</v>
      </c>
      <c r="C571" s="12">
        <v>42317</v>
      </c>
      <c r="D571" s="13"/>
      <c r="E571" s="3">
        <v>42346</v>
      </c>
      <c r="F571" s="17">
        <v>42325</v>
      </c>
      <c r="G571" s="2" t="str">
        <f t="shared" si="20"/>
        <v>Terminada</v>
      </c>
      <c r="H571" s="27">
        <f t="shared" si="23"/>
        <v>7</v>
      </c>
      <c r="I571" s="18" t="s">
        <v>55</v>
      </c>
      <c r="J571" s="31" t="s">
        <v>2099</v>
      </c>
      <c r="K571" s="16" t="s">
        <v>11</v>
      </c>
      <c r="L571" s="12">
        <v>42321</v>
      </c>
      <c r="M571" s="16" t="s">
        <v>2130</v>
      </c>
      <c r="N571" s="16" t="s">
        <v>58</v>
      </c>
      <c r="O571" s="16" t="s">
        <v>60</v>
      </c>
      <c r="P571" s="16" t="s">
        <v>59</v>
      </c>
      <c r="Q571" s="16" t="s">
        <v>58</v>
      </c>
    </row>
    <row r="572" spans="1:17" ht="120" x14ac:dyDescent="0.25">
      <c r="A572" s="11" t="s">
        <v>2085</v>
      </c>
      <c r="B572" s="11" t="s">
        <v>28</v>
      </c>
      <c r="C572" s="12">
        <v>42317</v>
      </c>
      <c r="D572" s="13"/>
      <c r="E572" s="3">
        <v>42346</v>
      </c>
      <c r="F572" s="17">
        <v>42333</v>
      </c>
      <c r="G572" s="2" t="str">
        <f t="shared" si="20"/>
        <v>Terminada</v>
      </c>
      <c r="H572" s="27">
        <f t="shared" si="23"/>
        <v>13</v>
      </c>
      <c r="I572" s="18" t="s">
        <v>55</v>
      </c>
      <c r="J572" s="29" t="s">
        <v>2100</v>
      </c>
      <c r="K572" s="16" t="s">
        <v>41</v>
      </c>
      <c r="L572" s="17">
        <v>42319</v>
      </c>
      <c r="M572" s="16" t="s">
        <v>2168</v>
      </c>
      <c r="N572" s="16" t="s">
        <v>2168</v>
      </c>
      <c r="O572" s="16" t="s">
        <v>60</v>
      </c>
      <c r="P572" s="16" t="s">
        <v>59</v>
      </c>
      <c r="Q572" s="16" t="s">
        <v>58</v>
      </c>
    </row>
    <row r="573" spans="1:17" ht="45" x14ac:dyDescent="0.25">
      <c r="A573" s="11" t="s">
        <v>2086</v>
      </c>
      <c r="B573" s="11" t="s">
        <v>28</v>
      </c>
      <c r="C573" s="12">
        <v>42318</v>
      </c>
      <c r="D573" s="13"/>
      <c r="E573" s="3">
        <v>42347</v>
      </c>
      <c r="F573" s="17"/>
      <c r="G573" s="2" t="str">
        <f t="shared" si="20"/>
        <v>Pendiente</v>
      </c>
      <c r="H573" s="27">
        <f t="shared" si="23"/>
        <v>0</v>
      </c>
      <c r="I573" s="18" t="s">
        <v>55</v>
      </c>
      <c r="J573" s="31" t="s">
        <v>2101</v>
      </c>
      <c r="K573" s="16" t="s">
        <v>41</v>
      </c>
      <c r="L573" s="12">
        <v>42319</v>
      </c>
      <c r="M573" s="16" t="s">
        <v>2111</v>
      </c>
      <c r="N573" s="16" t="s">
        <v>2220</v>
      </c>
      <c r="O573" s="16"/>
      <c r="P573" s="16" t="s">
        <v>59</v>
      </c>
      <c r="Q573" s="16" t="s">
        <v>58</v>
      </c>
    </row>
    <row r="574" spans="1:17" ht="45" x14ac:dyDescent="0.25">
      <c r="A574" s="11" t="s">
        <v>2087</v>
      </c>
      <c r="B574" s="11" t="s">
        <v>28</v>
      </c>
      <c r="C574" s="12">
        <v>42318</v>
      </c>
      <c r="D574" s="13"/>
      <c r="E574" s="3">
        <v>42347</v>
      </c>
      <c r="F574" s="17">
        <v>42333</v>
      </c>
      <c r="G574" s="2" t="str">
        <f t="shared" si="20"/>
        <v>Terminada</v>
      </c>
      <c r="H574" s="27">
        <f t="shared" si="23"/>
        <v>12</v>
      </c>
      <c r="I574" s="18" t="s">
        <v>55</v>
      </c>
      <c r="J574" s="29" t="s">
        <v>2102</v>
      </c>
      <c r="K574" s="16" t="s">
        <v>41</v>
      </c>
      <c r="L574" s="17">
        <v>42319</v>
      </c>
      <c r="M574" s="16" t="s">
        <v>2112</v>
      </c>
      <c r="N574" s="16" t="s">
        <v>2179</v>
      </c>
      <c r="O574" s="16" t="s">
        <v>60</v>
      </c>
      <c r="P574" s="16" t="s">
        <v>59</v>
      </c>
      <c r="Q574" s="16" t="s">
        <v>58</v>
      </c>
    </row>
    <row r="575" spans="1:17" ht="45" x14ac:dyDescent="0.25">
      <c r="A575" s="11" t="s">
        <v>2088</v>
      </c>
      <c r="B575" s="11" t="s">
        <v>28</v>
      </c>
      <c r="C575" s="12">
        <v>42319</v>
      </c>
      <c r="D575" s="13"/>
      <c r="E575" s="3">
        <v>42348</v>
      </c>
      <c r="F575" s="17">
        <v>42325</v>
      </c>
      <c r="G575" s="2" t="str">
        <f t="shared" si="20"/>
        <v>Terminada</v>
      </c>
      <c r="H575" s="27">
        <f t="shared" si="23"/>
        <v>5</v>
      </c>
      <c r="I575" s="18" t="s">
        <v>55</v>
      </c>
      <c r="J575" s="31" t="s">
        <v>2103</v>
      </c>
      <c r="K575" s="16" t="s">
        <v>11</v>
      </c>
      <c r="L575" s="12">
        <v>42321</v>
      </c>
      <c r="M575" s="16" t="s">
        <v>2132</v>
      </c>
      <c r="N575" s="16" t="s">
        <v>58</v>
      </c>
      <c r="O575" s="16" t="s">
        <v>60</v>
      </c>
      <c r="P575" s="16" t="s">
        <v>59</v>
      </c>
      <c r="Q575" s="16" t="s">
        <v>58</v>
      </c>
    </row>
    <row r="576" spans="1:17" ht="45" x14ac:dyDescent="0.25">
      <c r="A576" s="11" t="s">
        <v>2089</v>
      </c>
      <c r="B576" s="11" t="s">
        <v>28</v>
      </c>
      <c r="C576" s="12">
        <v>42319</v>
      </c>
      <c r="D576" s="13"/>
      <c r="E576" s="3">
        <v>42348</v>
      </c>
      <c r="F576" s="17">
        <v>42326</v>
      </c>
      <c r="G576" s="2" t="str">
        <f t="shared" si="20"/>
        <v>Terminada</v>
      </c>
      <c r="H576" s="27">
        <f t="shared" si="23"/>
        <v>6</v>
      </c>
      <c r="I576" s="18" t="s">
        <v>55</v>
      </c>
      <c r="J576" s="29" t="s">
        <v>2104</v>
      </c>
      <c r="K576" s="16" t="s">
        <v>37</v>
      </c>
      <c r="L576" s="17">
        <v>42319</v>
      </c>
      <c r="M576" s="16" t="s">
        <v>2113</v>
      </c>
      <c r="N576" s="16" t="s">
        <v>2138</v>
      </c>
      <c r="O576" s="16" t="s">
        <v>60</v>
      </c>
      <c r="P576" s="16" t="s">
        <v>59</v>
      </c>
      <c r="Q576" s="16" t="s">
        <v>58</v>
      </c>
    </row>
    <row r="577" spans="1:17" ht="45" x14ac:dyDescent="0.25">
      <c r="A577" s="11" t="s">
        <v>2090</v>
      </c>
      <c r="B577" s="11" t="s">
        <v>28</v>
      </c>
      <c r="C577" s="12">
        <v>42319</v>
      </c>
      <c r="D577" s="13"/>
      <c r="E577" s="3">
        <v>42348</v>
      </c>
      <c r="F577" s="17">
        <v>42333</v>
      </c>
      <c r="G577" s="2" t="str">
        <f t="shared" si="20"/>
        <v>Terminada</v>
      </c>
      <c r="H577" s="27">
        <f t="shared" si="23"/>
        <v>11</v>
      </c>
      <c r="I577" s="18" t="s">
        <v>55</v>
      </c>
      <c r="J577" s="31" t="s">
        <v>2105</v>
      </c>
      <c r="K577" s="16" t="s">
        <v>41</v>
      </c>
      <c r="L577" s="12">
        <v>42319</v>
      </c>
      <c r="M577" s="16" t="s">
        <v>2114</v>
      </c>
      <c r="N577" s="16" t="s">
        <v>2177</v>
      </c>
      <c r="O577" s="16" t="s">
        <v>60</v>
      </c>
      <c r="P577" s="16" t="s">
        <v>59</v>
      </c>
      <c r="Q577" s="16" t="s">
        <v>58</v>
      </c>
    </row>
    <row r="578" spans="1:17" ht="45" x14ac:dyDescent="0.25">
      <c r="A578" s="11" t="s">
        <v>2092</v>
      </c>
      <c r="B578" s="11" t="s">
        <v>28</v>
      </c>
      <c r="C578" s="12">
        <v>42320</v>
      </c>
      <c r="D578" s="13"/>
      <c r="E578" s="3">
        <v>42349</v>
      </c>
      <c r="F578" s="17">
        <v>42326</v>
      </c>
      <c r="G578" s="2" t="str">
        <f t="shared" si="20"/>
        <v>Terminada</v>
      </c>
      <c r="H578" s="27">
        <f t="shared" si="23"/>
        <v>5</v>
      </c>
      <c r="I578" s="18" t="s">
        <v>55</v>
      </c>
      <c r="J578" s="29" t="s">
        <v>2106</v>
      </c>
      <c r="K578" s="16" t="s">
        <v>11</v>
      </c>
      <c r="L578" s="17">
        <v>42321</v>
      </c>
      <c r="M578" s="16" t="s">
        <v>2147</v>
      </c>
      <c r="N578" s="16" t="s">
        <v>58</v>
      </c>
      <c r="O578" s="16" t="s">
        <v>256</v>
      </c>
      <c r="P578" s="16" t="s">
        <v>59</v>
      </c>
      <c r="Q578" s="16" t="s">
        <v>58</v>
      </c>
    </row>
    <row r="579" spans="1:17" ht="105" x14ac:dyDescent="0.25">
      <c r="A579" s="11" t="s">
        <v>2122</v>
      </c>
      <c r="B579" s="11" t="s">
        <v>28</v>
      </c>
      <c r="C579" s="12">
        <v>42321</v>
      </c>
      <c r="D579" s="13"/>
      <c r="E579" s="3">
        <v>42352</v>
      </c>
      <c r="F579" s="17">
        <v>42339</v>
      </c>
      <c r="G579" s="2" t="str">
        <f t="shared" ref="G579:G605" si="24">IF(F579&lt;&gt;"","Terminada","Pendiente")</f>
        <v>Terminada</v>
      </c>
      <c r="H579" s="27">
        <f t="shared" si="23"/>
        <v>13</v>
      </c>
      <c r="I579" s="18" t="s">
        <v>55</v>
      </c>
      <c r="J579" s="31" t="s">
        <v>2123</v>
      </c>
      <c r="K579" s="16" t="s">
        <v>12</v>
      </c>
      <c r="L579" s="12">
        <v>42321</v>
      </c>
      <c r="M579" s="16" t="s">
        <v>2128</v>
      </c>
      <c r="N579" s="16" t="s">
        <v>2198</v>
      </c>
      <c r="O579" s="16" t="s">
        <v>60</v>
      </c>
      <c r="P579" s="16" t="s">
        <v>59</v>
      </c>
      <c r="Q579" s="16" t="s">
        <v>58</v>
      </c>
    </row>
    <row r="580" spans="1:17" ht="105" x14ac:dyDescent="0.25">
      <c r="A580" s="11" t="s">
        <v>2121</v>
      </c>
      <c r="B580" s="11" t="s">
        <v>28</v>
      </c>
      <c r="C580" s="12">
        <v>42321</v>
      </c>
      <c r="D580" s="13"/>
      <c r="E580" s="3">
        <v>42352</v>
      </c>
      <c r="F580" s="17">
        <v>42339</v>
      </c>
      <c r="G580" s="2" t="str">
        <f t="shared" si="24"/>
        <v>Terminada</v>
      </c>
      <c r="H580" s="27">
        <f t="shared" si="23"/>
        <v>13</v>
      </c>
      <c r="I580" s="18" t="s">
        <v>55</v>
      </c>
      <c r="J580" s="29" t="s">
        <v>2123</v>
      </c>
      <c r="K580" s="16" t="s">
        <v>12</v>
      </c>
      <c r="L580" s="12">
        <v>42321</v>
      </c>
      <c r="M580" s="16" t="s">
        <v>2124</v>
      </c>
      <c r="N580" s="16" t="s">
        <v>2183</v>
      </c>
      <c r="O580" s="16" t="s">
        <v>60</v>
      </c>
      <c r="P580" s="16" t="s">
        <v>59</v>
      </c>
      <c r="Q580" s="16" t="s">
        <v>58</v>
      </c>
    </row>
    <row r="581" spans="1:17" ht="30" x14ac:dyDescent="0.25">
      <c r="A581" s="11" t="s">
        <v>2125</v>
      </c>
      <c r="B581" s="11" t="s">
        <v>28</v>
      </c>
      <c r="C581" s="12">
        <v>42321</v>
      </c>
      <c r="D581" s="13"/>
      <c r="E581" s="3">
        <v>42352</v>
      </c>
      <c r="F581" s="17"/>
      <c r="G581" s="2" t="str">
        <f t="shared" si="24"/>
        <v>Pendiente</v>
      </c>
      <c r="H581" s="27">
        <f t="shared" si="23"/>
        <v>0</v>
      </c>
      <c r="I581" s="18" t="s">
        <v>55</v>
      </c>
      <c r="J581" s="31" t="s">
        <v>2126</v>
      </c>
      <c r="K581" s="16" t="s">
        <v>41</v>
      </c>
      <c r="L581" s="12">
        <v>42321</v>
      </c>
      <c r="M581" s="16" t="s">
        <v>2127</v>
      </c>
      <c r="N581" s="16"/>
      <c r="O581" s="16"/>
      <c r="P581" s="16" t="s">
        <v>59</v>
      </c>
      <c r="Q581" s="16" t="s">
        <v>58</v>
      </c>
    </row>
    <row r="582" spans="1:17" ht="45" x14ac:dyDescent="0.25">
      <c r="A582" s="11" t="s">
        <v>2133</v>
      </c>
      <c r="B582" s="11" t="s">
        <v>28</v>
      </c>
      <c r="C582" s="12">
        <v>42325</v>
      </c>
      <c r="D582" s="13"/>
      <c r="E582" s="3">
        <v>42353</v>
      </c>
      <c r="F582" s="17">
        <v>42326</v>
      </c>
      <c r="G582" s="2" t="str">
        <f t="shared" si="24"/>
        <v>Terminada</v>
      </c>
      <c r="H582" s="27">
        <f t="shared" si="23"/>
        <v>2</v>
      </c>
      <c r="I582" s="18" t="s">
        <v>55</v>
      </c>
      <c r="J582" s="29" t="s">
        <v>2139</v>
      </c>
      <c r="K582" s="16" t="s">
        <v>11</v>
      </c>
      <c r="L582" s="17">
        <v>42325</v>
      </c>
      <c r="M582" s="16" t="s">
        <v>2151</v>
      </c>
      <c r="N582" s="16" t="s">
        <v>58</v>
      </c>
      <c r="O582" s="16" t="s">
        <v>60</v>
      </c>
      <c r="P582" s="16" t="s">
        <v>59</v>
      </c>
      <c r="Q582" s="16" t="s">
        <v>58</v>
      </c>
    </row>
    <row r="583" spans="1:17" ht="45" x14ac:dyDescent="0.25">
      <c r="A583" s="11" t="s">
        <v>2134</v>
      </c>
      <c r="B583" s="11" t="s">
        <v>28</v>
      </c>
      <c r="C583" s="12">
        <v>42325</v>
      </c>
      <c r="D583" s="13"/>
      <c r="E583" s="3">
        <v>42353</v>
      </c>
      <c r="F583" s="17">
        <v>42326</v>
      </c>
      <c r="G583" s="2" t="str">
        <f t="shared" si="24"/>
        <v>Terminada</v>
      </c>
      <c r="H583" s="27">
        <f t="shared" si="23"/>
        <v>2</v>
      </c>
      <c r="I583" s="18" t="s">
        <v>55</v>
      </c>
      <c r="J583" s="31" t="s">
        <v>2140</v>
      </c>
      <c r="K583" s="16" t="s">
        <v>11</v>
      </c>
      <c r="L583" s="12">
        <v>42325</v>
      </c>
      <c r="M583" s="16" t="s">
        <v>2150</v>
      </c>
      <c r="N583" s="18" t="s">
        <v>58</v>
      </c>
      <c r="O583" s="16" t="s">
        <v>60</v>
      </c>
      <c r="P583" s="16" t="s">
        <v>59</v>
      </c>
      <c r="Q583" s="16" t="s">
        <v>58</v>
      </c>
    </row>
    <row r="584" spans="1:17" ht="45" x14ac:dyDescent="0.25">
      <c r="A584" s="11" t="s">
        <v>2135</v>
      </c>
      <c r="B584" s="11" t="s">
        <v>28</v>
      </c>
      <c r="C584" s="12">
        <v>42325</v>
      </c>
      <c r="D584" s="13"/>
      <c r="E584" s="3">
        <v>42353</v>
      </c>
      <c r="F584" s="17">
        <v>42326</v>
      </c>
      <c r="G584" s="2" t="str">
        <f t="shared" si="24"/>
        <v>Terminada</v>
      </c>
      <c r="H584" s="27">
        <f t="shared" si="23"/>
        <v>2</v>
      </c>
      <c r="I584" s="18" t="s">
        <v>55</v>
      </c>
      <c r="J584" s="31" t="s">
        <v>2141</v>
      </c>
      <c r="K584" s="16" t="s">
        <v>11</v>
      </c>
      <c r="L584" s="12">
        <v>42325</v>
      </c>
      <c r="M584" s="16" t="s">
        <v>2149</v>
      </c>
      <c r="N584" s="16" t="s">
        <v>58</v>
      </c>
      <c r="O584" s="16" t="s">
        <v>60</v>
      </c>
      <c r="P584" s="16" t="s">
        <v>59</v>
      </c>
      <c r="Q584" s="16" t="s">
        <v>58</v>
      </c>
    </row>
    <row r="585" spans="1:17" ht="45" x14ac:dyDescent="0.25">
      <c r="A585" s="11" t="s">
        <v>2136</v>
      </c>
      <c r="B585" s="11" t="s">
        <v>28</v>
      </c>
      <c r="C585" s="12">
        <v>42325</v>
      </c>
      <c r="D585" s="13"/>
      <c r="E585" s="3">
        <v>42353</v>
      </c>
      <c r="F585" s="17">
        <v>42326</v>
      </c>
      <c r="G585" s="2" t="str">
        <f t="shared" si="24"/>
        <v>Terminada</v>
      </c>
      <c r="H585" s="27">
        <f t="shared" si="23"/>
        <v>2</v>
      </c>
      <c r="I585" s="18" t="s">
        <v>55</v>
      </c>
      <c r="J585" s="29" t="s">
        <v>2142</v>
      </c>
      <c r="K585" s="16" t="s">
        <v>11</v>
      </c>
      <c r="L585" s="12">
        <v>42325</v>
      </c>
      <c r="M585" s="16" t="s">
        <v>2148</v>
      </c>
      <c r="N585" s="16" t="s">
        <v>58</v>
      </c>
      <c r="O585" s="16" t="s">
        <v>60</v>
      </c>
      <c r="P585" s="16" t="s">
        <v>59</v>
      </c>
      <c r="Q585" s="16" t="s">
        <v>58</v>
      </c>
    </row>
    <row r="586" spans="1:17" ht="120" x14ac:dyDescent="0.25">
      <c r="A586" s="11" t="s">
        <v>2137</v>
      </c>
      <c r="B586" s="11" t="s">
        <v>28</v>
      </c>
      <c r="C586" s="12">
        <v>42325</v>
      </c>
      <c r="D586" s="13"/>
      <c r="E586" s="3">
        <v>42353</v>
      </c>
      <c r="F586" s="17"/>
      <c r="G586" s="2" t="str">
        <f t="shared" si="24"/>
        <v>Pendiente</v>
      </c>
      <c r="H586" s="27">
        <f t="shared" si="23"/>
        <v>0</v>
      </c>
      <c r="I586" s="18" t="s">
        <v>55</v>
      </c>
      <c r="J586" s="31" t="s">
        <v>2143</v>
      </c>
      <c r="K586" s="16" t="s">
        <v>41</v>
      </c>
      <c r="L586" s="12">
        <v>42325</v>
      </c>
      <c r="M586" s="16" t="s">
        <v>2146</v>
      </c>
      <c r="N586" s="16"/>
      <c r="O586" s="16"/>
      <c r="P586" s="16" t="s">
        <v>59</v>
      </c>
      <c r="Q586" s="16" t="s">
        <v>58</v>
      </c>
    </row>
    <row r="587" spans="1:17" ht="150" x14ac:dyDescent="0.25">
      <c r="A587" s="11" t="s">
        <v>2144</v>
      </c>
      <c r="B587" s="11" t="s">
        <v>28</v>
      </c>
      <c r="C587" s="12">
        <v>42325</v>
      </c>
      <c r="D587" s="13"/>
      <c r="E587" s="3">
        <v>42353</v>
      </c>
      <c r="F587" s="17">
        <v>42339</v>
      </c>
      <c r="G587" s="2" t="str">
        <f t="shared" si="24"/>
        <v>Terminada</v>
      </c>
      <c r="H587" s="27">
        <f t="shared" si="23"/>
        <v>11</v>
      </c>
      <c r="I587" s="18" t="s">
        <v>55</v>
      </c>
      <c r="J587" s="29" t="s">
        <v>2145</v>
      </c>
      <c r="K587" s="16" t="s">
        <v>12</v>
      </c>
      <c r="L587" s="12">
        <v>42326</v>
      </c>
      <c r="M587" s="16" t="s">
        <v>2157</v>
      </c>
      <c r="N587" s="16" t="s">
        <v>2199</v>
      </c>
      <c r="O587" s="16" t="s">
        <v>60</v>
      </c>
      <c r="P587" s="16" t="s">
        <v>59</v>
      </c>
      <c r="Q587" s="16" t="s">
        <v>58</v>
      </c>
    </row>
    <row r="588" spans="1:17" ht="45" x14ac:dyDescent="0.25">
      <c r="A588" s="11" t="s">
        <v>2153</v>
      </c>
      <c r="B588" s="11" t="s">
        <v>28</v>
      </c>
      <c r="C588" s="12">
        <v>42326</v>
      </c>
      <c r="D588" s="13"/>
      <c r="E588" s="3">
        <v>42354</v>
      </c>
      <c r="F588" s="17">
        <v>42326</v>
      </c>
      <c r="G588" s="2" t="str">
        <f t="shared" si="24"/>
        <v>Terminada</v>
      </c>
      <c r="H588" s="27">
        <f t="shared" si="23"/>
        <v>1</v>
      </c>
      <c r="I588" s="18" t="s">
        <v>55</v>
      </c>
      <c r="J588" s="31" t="s">
        <v>2155</v>
      </c>
      <c r="K588" s="18" t="s">
        <v>11</v>
      </c>
      <c r="L588" s="17">
        <v>42326</v>
      </c>
      <c r="M588" s="16" t="s">
        <v>2159</v>
      </c>
      <c r="N588" s="16" t="s">
        <v>58</v>
      </c>
      <c r="O588" s="16" t="s">
        <v>60</v>
      </c>
      <c r="P588" s="16" t="s">
        <v>59</v>
      </c>
      <c r="Q588" s="16" t="s">
        <v>58</v>
      </c>
    </row>
    <row r="589" spans="1:17" ht="90" x14ac:dyDescent="0.25">
      <c r="A589" s="11" t="s">
        <v>2154</v>
      </c>
      <c r="B589" s="11" t="s">
        <v>28</v>
      </c>
      <c r="C589" s="12">
        <v>42326</v>
      </c>
      <c r="D589" s="13"/>
      <c r="E589" s="3">
        <v>42354</v>
      </c>
      <c r="F589" s="17"/>
      <c r="G589" s="2" t="str">
        <f t="shared" si="24"/>
        <v>Pendiente</v>
      </c>
      <c r="H589" s="27">
        <f t="shared" si="23"/>
        <v>0</v>
      </c>
      <c r="I589" s="18" t="s">
        <v>55</v>
      </c>
      <c r="J589" s="29" t="s">
        <v>2156</v>
      </c>
      <c r="K589" s="16" t="s">
        <v>41</v>
      </c>
      <c r="L589" s="12">
        <v>42326</v>
      </c>
      <c r="M589" s="16" t="s">
        <v>2158</v>
      </c>
      <c r="N589" s="16"/>
      <c r="O589" s="16"/>
      <c r="P589" s="16" t="s">
        <v>59</v>
      </c>
      <c r="Q589" s="16" t="s">
        <v>58</v>
      </c>
    </row>
    <row r="590" spans="1:17" ht="45" x14ac:dyDescent="0.25">
      <c r="A590" s="11" t="s">
        <v>2163</v>
      </c>
      <c r="B590" s="11" t="s">
        <v>28</v>
      </c>
      <c r="C590" s="12">
        <v>42326</v>
      </c>
      <c r="D590" s="13"/>
      <c r="E590" s="3">
        <v>42354</v>
      </c>
      <c r="F590" s="17">
        <v>42339</v>
      </c>
      <c r="G590" s="2" t="str">
        <f t="shared" si="24"/>
        <v>Terminada</v>
      </c>
      <c r="H590" s="27">
        <f t="shared" si="23"/>
        <v>10</v>
      </c>
      <c r="I590" s="18" t="s">
        <v>55</v>
      </c>
      <c r="J590" s="31" t="s">
        <v>2164</v>
      </c>
      <c r="K590" s="16" t="s">
        <v>43</v>
      </c>
      <c r="L590" s="17">
        <v>42327</v>
      </c>
      <c r="M590" s="16" t="s">
        <v>2165</v>
      </c>
      <c r="N590" s="16" t="s">
        <v>2200</v>
      </c>
      <c r="O590" s="16" t="s">
        <v>60</v>
      </c>
      <c r="P590" s="18" t="s">
        <v>59</v>
      </c>
      <c r="Q590" s="18" t="s">
        <v>58</v>
      </c>
    </row>
    <row r="591" spans="1:17" ht="45" x14ac:dyDescent="0.25">
      <c r="A591" s="11" t="s">
        <v>2169</v>
      </c>
      <c r="B591" s="11" t="s">
        <v>28</v>
      </c>
      <c r="C591" s="12">
        <v>42327</v>
      </c>
      <c r="D591" s="13"/>
      <c r="E591" s="3">
        <v>42355</v>
      </c>
      <c r="F591" s="17">
        <v>42342</v>
      </c>
      <c r="G591" s="2" t="str">
        <f t="shared" si="24"/>
        <v>Terminada</v>
      </c>
      <c r="H591" s="27">
        <v>0</v>
      </c>
      <c r="I591" s="18" t="s">
        <v>55</v>
      </c>
      <c r="J591" s="29" t="s">
        <v>2170</v>
      </c>
      <c r="K591" s="16" t="s">
        <v>12</v>
      </c>
      <c r="L591" s="12">
        <v>42331</v>
      </c>
      <c r="M591" s="16" t="s">
        <v>2171</v>
      </c>
      <c r="N591" s="16" t="s">
        <v>2223</v>
      </c>
      <c r="O591" s="16" t="s">
        <v>60</v>
      </c>
      <c r="P591" s="18" t="s">
        <v>59</v>
      </c>
      <c r="Q591" s="18" t="s">
        <v>58</v>
      </c>
    </row>
    <row r="592" spans="1:17" ht="45" x14ac:dyDescent="0.25">
      <c r="A592" s="11" t="s">
        <v>2175</v>
      </c>
      <c r="B592" s="11" t="s">
        <v>28</v>
      </c>
      <c r="C592" s="12">
        <v>42327</v>
      </c>
      <c r="D592" s="13"/>
      <c r="E592" s="3">
        <v>42341</v>
      </c>
      <c r="F592" s="17">
        <v>42339</v>
      </c>
      <c r="G592" s="2" t="str">
        <f t="shared" si="24"/>
        <v>Terminada</v>
      </c>
      <c r="H592" s="27">
        <f t="shared" ref="H592:H605" si="25">IF(F592&lt;&gt;"",(NETWORKDAYS(C592,F592)),0)</f>
        <v>9</v>
      </c>
      <c r="I592" s="18" t="s">
        <v>55</v>
      </c>
      <c r="J592" s="31" t="s">
        <v>2180</v>
      </c>
      <c r="K592" s="16" t="s">
        <v>11</v>
      </c>
      <c r="L592" s="12">
        <v>42335</v>
      </c>
      <c r="M592" s="16" t="s">
        <v>2213</v>
      </c>
      <c r="N592" s="16" t="s">
        <v>58</v>
      </c>
      <c r="O592" s="16" t="s">
        <v>60</v>
      </c>
      <c r="P592" s="18" t="s">
        <v>59</v>
      </c>
      <c r="Q592" s="18" t="s">
        <v>58</v>
      </c>
    </row>
    <row r="593" spans="1:17" x14ac:dyDescent="0.25">
      <c r="A593" s="11" t="s">
        <v>2176</v>
      </c>
      <c r="B593" s="11" t="s">
        <v>28</v>
      </c>
      <c r="C593" s="12">
        <v>42327</v>
      </c>
      <c r="D593" s="13"/>
      <c r="E593" s="3">
        <v>42355</v>
      </c>
      <c r="F593" s="17"/>
      <c r="G593" s="2" t="str">
        <f t="shared" si="24"/>
        <v>Pendiente</v>
      </c>
      <c r="H593" s="27">
        <f t="shared" si="25"/>
        <v>0</v>
      </c>
      <c r="I593" s="18" t="s">
        <v>55</v>
      </c>
      <c r="J593" s="31" t="s">
        <v>2181</v>
      </c>
      <c r="K593" s="16" t="s">
        <v>11</v>
      </c>
      <c r="L593" s="12"/>
      <c r="M593" s="16"/>
      <c r="N593" s="16"/>
      <c r="O593" s="16"/>
      <c r="P593" s="18" t="s">
        <v>59</v>
      </c>
      <c r="Q593" s="18" t="s">
        <v>58</v>
      </c>
    </row>
    <row r="594" spans="1:17" ht="30" x14ac:dyDescent="0.25">
      <c r="A594" s="11" t="s">
        <v>2172</v>
      </c>
      <c r="B594" s="11" t="s">
        <v>28</v>
      </c>
      <c r="C594" s="12">
        <v>42328</v>
      </c>
      <c r="D594" s="13"/>
      <c r="E594" s="3">
        <v>42356</v>
      </c>
      <c r="F594" s="17"/>
      <c r="G594" s="2" t="str">
        <f t="shared" si="24"/>
        <v>Pendiente</v>
      </c>
      <c r="H594" s="27">
        <f t="shared" si="25"/>
        <v>0</v>
      </c>
      <c r="I594" s="18" t="s">
        <v>55</v>
      </c>
      <c r="J594" s="29" t="s">
        <v>2173</v>
      </c>
      <c r="K594" s="16" t="s">
        <v>41</v>
      </c>
      <c r="L594" s="17">
        <v>42331</v>
      </c>
      <c r="M594" s="16" t="s">
        <v>2174</v>
      </c>
      <c r="N594" s="16"/>
      <c r="O594" s="16"/>
      <c r="P594" s="18" t="s">
        <v>59</v>
      </c>
      <c r="Q594" s="18" t="s">
        <v>58</v>
      </c>
    </row>
    <row r="595" spans="1:17" ht="45" x14ac:dyDescent="0.25">
      <c r="A595" s="11" t="s">
        <v>2184</v>
      </c>
      <c r="B595" s="11" t="s">
        <v>28</v>
      </c>
      <c r="C595" s="12">
        <v>42328</v>
      </c>
      <c r="D595" s="13"/>
      <c r="E595" s="3">
        <v>42356</v>
      </c>
      <c r="F595" s="17">
        <v>42339</v>
      </c>
      <c r="G595" s="2" t="str">
        <f t="shared" si="24"/>
        <v>Terminada</v>
      </c>
      <c r="H595" s="27">
        <f t="shared" si="25"/>
        <v>8</v>
      </c>
      <c r="I595" s="18" t="s">
        <v>55</v>
      </c>
      <c r="J595" s="31" t="s">
        <v>2189</v>
      </c>
      <c r="K595" s="18" t="s">
        <v>11</v>
      </c>
      <c r="L595" s="12">
        <v>42338</v>
      </c>
      <c r="M595" s="16" t="s">
        <v>2214</v>
      </c>
      <c r="N595" s="16" t="s">
        <v>58</v>
      </c>
      <c r="O595" s="16" t="s">
        <v>256</v>
      </c>
      <c r="P595" s="18" t="s">
        <v>59</v>
      </c>
      <c r="Q595" s="18" t="s">
        <v>58</v>
      </c>
    </row>
    <row r="596" spans="1:17" ht="45" x14ac:dyDescent="0.25">
      <c r="A596" s="11" t="s">
        <v>2185</v>
      </c>
      <c r="B596" s="11" t="s">
        <v>28</v>
      </c>
      <c r="C596" s="12">
        <v>42328</v>
      </c>
      <c r="D596" s="13"/>
      <c r="E596" s="3">
        <v>42342</v>
      </c>
      <c r="F596" s="17">
        <v>42339</v>
      </c>
      <c r="G596" s="2" t="str">
        <f t="shared" si="24"/>
        <v>Terminada</v>
      </c>
      <c r="H596" s="27">
        <f t="shared" si="25"/>
        <v>8</v>
      </c>
      <c r="I596" s="16" t="s">
        <v>55</v>
      </c>
      <c r="J596" s="31" t="s">
        <v>2190</v>
      </c>
      <c r="K596" s="16" t="s">
        <v>11</v>
      </c>
      <c r="L596" s="12">
        <v>42338</v>
      </c>
      <c r="M596" s="16" t="s">
        <v>2215</v>
      </c>
      <c r="N596" s="16" t="s">
        <v>58</v>
      </c>
      <c r="O596" s="16" t="s">
        <v>256</v>
      </c>
      <c r="P596" s="18" t="s">
        <v>59</v>
      </c>
      <c r="Q596" s="18" t="s">
        <v>58</v>
      </c>
    </row>
    <row r="597" spans="1:17" ht="45" x14ac:dyDescent="0.25">
      <c r="A597" s="11" t="s">
        <v>2186</v>
      </c>
      <c r="B597" s="11" t="s">
        <v>28</v>
      </c>
      <c r="C597" s="12">
        <v>42328</v>
      </c>
      <c r="D597" s="13"/>
      <c r="E597" s="3">
        <v>42375</v>
      </c>
      <c r="F597" s="17"/>
      <c r="G597" s="2" t="str">
        <f t="shared" si="24"/>
        <v>Pendiente</v>
      </c>
      <c r="H597" s="27">
        <f t="shared" si="25"/>
        <v>0</v>
      </c>
      <c r="I597" s="18" t="s">
        <v>55</v>
      </c>
      <c r="J597" s="29" t="s">
        <v>2191</v>
      </c>
      <c r="K597" s="16"/>
      <c r="L597" s="12"/>
      <c r="M597" s="16"/>
      <c r="N597" s="16"/>
      <c r="O597" s="16"/>
      <c r="P597" s="18" t="s">
        <v>59</v>
      </c>
      <c r="Q597" s="18" t="s">
        <v>58</v>
      </c>
    </row>
    <row r="598" spans="1:17" ht="45" x14ac:dyDescent="0.25">
      <c r="A598" s="11" t="s">
        <v>2187</v>
      </c>
      <c r="B598" s="11" t="s">
        <v>28</v>
      </c>
      <c r="C598" s="12">
        <v>42328</v>
      </c>
      <c r="D598" s="13"/>
      <c r="E598" s="3">
        <v>42375</v>
      </c>
      <c r="F598" s="17"/>
      <c r="G598" s="2" t="str">
        <f t="shared" si="24"/>
        <v>Pendiente</v>
      </c>
      <c r="H598" s="27">
        <f t="shared" si="25"/>
        <v>0</v>
      </c>
      <c r="I598" s="18" t="s">
        <v>55</v>
      </c>
      <c r="J598" s="31" t="s">
        <v>2192</v>
      </c>
      <c r="K598" s="16"/>
      <c r="L598" s="17"/>
      <c r="M598" s="16"/>
      <c r="N598" s="19"/>
      <c r="O598" s="19"/>
      <c r="P598" s="18" t="s">
        <v>59</v>
      </c>
      <c r="Q598" s="18" t="s">
        <v>58</v>
      </c>
    </row>
    <row r="599" spans="1:17" ht="45" x14ac:dyDescent="0.25">
      <c r="A599" s="11" t="s">
        <v>2188</v>
      </c>
      <c r="B599" s="11" t="s">
        <v>28</v>
      </c>
      <c r="C599" s="12">
        <v>42328</v>
      </c>
      <c r="D599" s="13"/>
      <c r="E599" s="3">
        <v>42377</v>
      </c>
      <c r="F599" s="17"/>
      <c r="G599" s="2" t="str">
        <f t="shared" si="24"/>
        <v>Pendiente</v>
      </c>
      <c r="H599" s="27">
        <f t="shared" si="25"/>
        <v>0</v>
      </c>
      <c r="I599" s="18" t="s">
        <v>55</v>
      </c>
      <c r="J599" s="29" t="s">
        <v>2193</v>
      </c>
      <c r="K599" s="18"/>
      <c r="L599" s="12"/>
      <c r="M599" s="16"/>
      <c r="N599" s="16"/>
      <c r="O599" s="16"/>
      <c r="P599" s="18" t="s">
        <v>59</v>
      </c>
      <c r="Q599" s="18" t="s">
        <v>58</v>
      </c>
    </row>
    <row r="600" spans="1:17" ht="45" x14ac:dyDescent="0.25">
      <c r="A600" s="11" t="s">
        <v>2201</v>
      </c>
      <c r="B600" s="11" t="s">
        <v>28</v>
      </c>
      <c r="C600" s="12">
        <v>42333</v>
      </c>
      <c r="D600" s="13"/>
      <c r="E600" s="3">
        <v>42377</v>
      </c>
      <c r="F600" s="17">
        <v>42339</v>
      </c>
      <c r="G600" s="2" t="str">
        <f t="shared" si="24"/>
        <v>Terminada</v>
      </c>
      <c r="H600" s="27">
        <f t="shared" si="25"/>
        <v>5</v>
      </c>
      <c r="I600" s="18" t="s">
        <v>55</v>
      </c>
      <c r="J600" s="31" t="s">
        <v>2207</v>
      </c>
      <c r="K600" s="18" t="s">
        <v>11</v>
      </c>
      <c r="L600" s="17">
        <v>42338</v>
      </c>
      <c r="M600" s="16" t="s">
        <v>2216</v>
      </c>
      <c r="N600" s="16" t="s">
        <v>58</v>
      </c>
      <c r="O600" s="16" t="s">
        <v>60</v>
      </c>
      <c r="P600" s="18" t="s">
        <v>59</v>
      </c>
      <c r="Q600" s="18" t="s">
        <v>58</v>
      </c>
    </row>
    <row r="601" spans="1:17" ht="30" x14ac:dyDescent="0.25">
      <c r="A601" s="11" t="s">
        <v>2202</v>
      </c>
      <c r="B601" s="11" t="s">
        <v>28</v>
      </c>
      <c r="C601" s="12">
        <v>42333</v>
      </c>
      <c r="D601" s="13"/>
      <c r="E601" s="3">
        <v>42377</v>
      </c>
      <c r="F601" s="17"/>
      <c r="G601" s="2" t="str">
        <f t="shared" si="24"/>
        <v>Pendiente</v>
      </c>
      <c r="H601" s="27">
        <f t="shared" si="25"/>
        <v>0</v>
      </c>
      <c r="I601" s="18" t="s">
        <v>55</v>
      </c>
      <c r="J601" s="29" t="s">
        <v>1563</v>
      </c>
      <c r="K601" s="16" t="s">
        <v>41</v>
      </c>
      <c r="L601" s="12">
        <v>42340</v>
      </c>
      <c r="M601" s="16" t="s">
        <v>2222</v>
      </c>
      <c r="N601" s="19"/>
      <c r="O601" s="19"/>
      <c r="P601" s="18" t="s">
        <v>59</v>
      </c>
      <c r="Q601" s="18" t="s">
        <v>58</v>
      </c>
    </row>
    <row r="602" spans="1:17" ht="30" x14ac:dyDescent="0.25">
      <c r="A602" s="11" t="s">
        <v>2203</v>
      </c>
      <c r="B602" s="11" t="s">
        <v>28</v>
      </c>
      <c r="C602" s="12">
        <v>42334</v>
      </c>
      <c r="D602" s="13"/>
      <c r="E602" s="3">
        <v>42380</v>
      </c>
      <c r="F602" s="17"/>
      <c r="G602" s="2" t="str">
        <f t="shared" si="24"/>
        <v>Pendiente</v>
      </c>
      <c r="H602" s="27">
        <f t="shared" si="25"/>
        <v>0</v>
      </c>
      <c r="I602" s="18" t="s">
        <v>55</v>
      </c>
      <c r="J602" s="31" t="s">
        <v>2208</v>
      </c>
      <c r="K602" s="16" t="s">
        <v>41</v>
      </c>
      <c r="L602" s="17">
        <v>42340</v>
      </c>
      <c r="M602" s="16" t="s">
        <v>2221</v>
      </c>
      <c r="N602" s="18"/>
      <c r="O602" s="16"/>
      <c r="P602" s="18" t="s">
        <v>59</v>
      </c>
      <c r="Q602" s="18" t="s">
        <v>58</v>
      </c>
    </row>
    <row r="603" spans="1:17" ht="45" x14ac:dyDescent="0.25">
      <c r="A603" s="11" t="s">
        <v>2204</v>
      </c>
      <c r="B603" s="11" t="s">
        <v>28</v>
      </c>
      <c r="C603" s="12">
        <v>42335</v>
      </c>
      <c r="D603" s="13"/>
      <c r="E603" s="3">
        <v>42381</v>
      </c>
      <c r="F603" s="17">
        <v>42339</v>
      </c>
      <c r="G603" s="2" t="str">
        <f t="shared" si="24"/>
        <v>Terminada</v>
      </c>
      <c r="H603" s="27">
        <f t="shared" si="25"/>
        <v>3</v>
      </c>
      <c r="I603" s="18" t="s">
        <v>55</v>
      </c>
      <c r="J603" s="31" t="s">
        <v>2209</v>
      </c>
      <c r="K603" s="16" t="s">
        <v>11</v>
      </c>
      <c r="L603" s="12">
        <v>42339</v>
      </c>
      <c r="M603" s="16" t="s">
        <v>2217</v>
      </c>
      <c r="N603" s="18" t="s">
        <v>58</v>
      </c>
      <c r="O603" s="16" t="s">
        <v>60</v>
      </c>
      <c r="P603" s="18" t="s">
        <v>59</v>
      </c>
      <c r="Q603" s="18" t="s">
        <v>58</v>
      </c>
    </row>
    <row r="604" spans="1:17" ht="45" x14ac:dyDescent="0.25">
      <c r="A604" s="11" t="s">
        <v>2205</v>
      </c>
      <c r="B604" s="11" t="s">
        <v>28</v>
      </c>
      <c r="C604" s="12">
        <v>42338</v>
      </c>
      <c r="D604" s="13"/>
      <c r="E604" s="3">
        <v>42382</v>
      </c>
      <c r="F604" s="17">
        <v>42339</v>
      </c>
      <c r="G604" s="2" t="str">
        <f t="shared" si="24"/>
        <v>Terminada</v>
      </c>
      <c r="H604" s="27">
        <f t="shared" si="25"/>
        <v>2</v>
      </c>
      <c r="I604" s="18" t="s">
        <v>55</v>
      </c>
      <c r="J604" s="29" t="s">
        <v>2210</v>
      </c>
      <c r="K604" s="16" t="s">
        <v>11</v>
      </c>
      <c r="L604" s="12">
        <v>42339</v>
      </c>
      <c r="M604" s="16" t="s">
        <v>2218</v>
      </c>
      <c r="N604" s="16" t="s">
        <v>58</v>
      </c>
      <c r="O604" s="16" t="s">
        <v>256</v>
      </c>
      <c r="P604" s="18" t="s">
        <v>59</v>
      </c>
      <c r="Q604" s="18" t="s">
        <v>58</v>
      </c>
    </row>
    <row r="605" spans="1:17" ht="30" x14ac:dyDescent="0.25">
      <c r="A605" s="11" t="s">
        <v>2206</v>
      </c>
      <c r="B605" s="11" t="s">
        <v>28</v>
      </c>
      <c r="C605" s="12">
        <v>42338</v>
      </c>
      <c r="D605" s="13"/>
      <c r="E605" s="3">
        <v>42382</v>
      </c>
      <c r="F605" s="17"/>
      <c r="G605" s="2" t="str">
        <f t="shared" si="24"/>
        <v>Pendiente</v>
      </c>
      <c r="H605" s="27">
        <f t="shared" si="25"/>
        <v>0</v>
      </c>
      <c r="I605" s="18" t="s">
        <v>55</v>
      </c>
      <c r="J605" s="31" t="s">
        <v>2211</v>
      </c>
      <c r="K605" s="16" t="s">
        <v>41</v>
      </c>
      <c r="L605" s="12">
        <v>42339</v>
      </c>
      <c r="M605" s="16" t="s">
        <v>2212</v>
      </c>
      <c r="N605" s="19"/>
      <c r="O605" s="19"/>
      <c r="P605" s="18" t="s">
        <v>59</v>
      </c>
      <c r="Q605" s="18" t="s">
        <v>58</v>
      </c>
    </row>
  </sheetData>
  <sortState ref="A8:AD332">
    <sortCondition ref="A8:A332"/>
  </sortState>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Areas!$B$3:$B$21</xm:f>
          </x14:formula1>
          <xm:sqref>K2:K605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sheetPr>
  <dimension ref="A2"/>
  <sheetViews>
    <sheetView workbookViewId="0">
      <selection activeCell="E44" sqref="E44"/>
    </sheetView>
  </sheetViews>
  <sheetFormatPr baseColWidth="10" defaultRowHeight="15" x14ac:dyDescent="0.25"/>
  <cols>
    <col min="1" max="1" width="69" customWidth="1"/>
  </cols>
  <sheetData>
    <row r="2" spans="1:1" ht="30" x14ac:dyDescent="0.25">
      <c r="A2" s="24" t="s">
        <v>13</v>
      </c>
    </row>
  </sheetData>
  <sheetProtection password="CF7A"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F112"/>
  <sheetViews>
    <sheetView topLeftCell="A43" workbookViewId="0">
      <selection activeCell="C78" sqref="C78"/>
    </sheetView>
  </sheetViews>
  <sheetFormatPr baseColWidth="10" defaultRowHeight="15" x14ac:dyDescent="0.25"/>
  <cols>
    <col min="1" max="1" width="15.85546875" bestFit="1" customWidth="1"/>
    <col min="2" max="2" width="48.28515625" customWidth="1"/>
    <col min="3" max="3" width="24.5703125" customWidth="1"/>
    <col min="4" max="4" width="28.85546875" bestFit="1" customWidth="1"/>
    <col min="15" max="15" width="15.140625" customWidth="1"/>
  </cols>
  <sheetData>
    <row r="2" spans="2:6" x14ac:dyDescent="0.25">
      <c r="B2" s="94" t="s">
        <v>2115</v>
      </c>
      <c r="C2" t="s">
        <v>2117</v>
      </c>
      <c r="D2" t="s">
        <v>2119</v>
      </c>
    </row>
    <row r="3" spans="2:6" x14ac:dyDescent="0.25">
      <c r="B3" s="99" t="s">
        <v>2118</v>
      </c>
      <c r="C3" s="98">
        <v>26</v>
      </c>
      <c r="D3" s="100">
        <v>3.9525691699604744E-2</v>
      </c>
    </row>
    <row r="4" spans="2:6" x14ac:dyDescent="0.25">
      <c r="B4" s="99" t="s">
        <v>15</v>
      </c>
      <c r="C4" s="98">
        <v>551</v>
      </c>
      <c r="D4" s="100">
        <v>10.767695099818512</v>
      </c>
    </row>
    <row r="5" spans="2:6" x14ac:dyDescent="0.25">
      <c r="B5" s="95" t="s">
        <v>2116</v>
      </c>
      <c r="C5" s="96">
        <v>577</v>
      </c>
      <c r="D5" s="97">
        <v>5.6319772942289497</v>
      </c>
    </row>
    <row r="7" spans="2:6" x14ac:dyDescent="0.25">
      <c r="B7" s="94" t="s">
        <v>2115</v>
      </c>
      <c r="C7" t="s">
        <v>2117</v>
      </c>
      <c r="D7" t="s">
        <v>2119</v>
      </c>
    </row>
    <row r="8" spans="2:6" x14ac:dyDescent="0.25">
      <c r="B8" s="99" t="s">
        <v>35</v>
      </c>
      <c r="C8" s="98">
        <v>8</v>
      </c>
      <c r="D8" s="100">
        <v>14.625</v>
      </c>
      <c r="E8" s="102">
        <f>+GETPIVOTDATA("Cuenta de No. de solicitud",$B$7,"Area a la que se turno la solicitud","Departamento del Registro Nacional de Archivos")/GETPIVOTDATA("Cuenta de No. de solicitud",$B$7)</f>
        <v>1.3864818024263431E-2</v>
      </c>
    </row>
    <row r="9" spans="2:6" x14ac:dyDescent="0.25">
      <c r="B9" s="99" t="s">
        <v>12</v>
      </c>
      <c r="C9" s="98">
        <v>37</v>
      </c>
      <c r="D9" s="100">
        <v>12.297297297297296</v>
      </c>
      <c r="E9" s="102">
        <f>+GETPIVOTDATA("Cuenta de No. de solicitud",$B$7,"Area a la que se turno la solicitud","Dirección de Administración")/GETPIVOTDATA("Cuenta de No. de solicitud",$B$7)</f>
        <v>6.4124783362218371E-2</v>
      </c>
    </row>
    <row r="10" spans="2:6" x14ac:dyDescent="0.25">
      <c r="B10" s="99" t="s">
        <v>48</v>
      </c>
      <c r="C10" s="98">
        <v>3</v>
      </c>
      <c r="D10" s="100">
        <v>19.333333333333332</v>
      </c>
      <c r="E10" s="102">
        <f>+GETPIVOTDATA("Cuenta de No. de solicitud",$B$7,"Area a la que se turno la solicitud","Dirección de Asuntos Jurídicos y Archivísticos")/GETPIVOTDATA("Cuenta de No. de solicitud",$B$7)</f>
        <v>5.1993067590987872E-3</v>
      </c>
    </row>
    <row r="11" spans="2:6" x14ac:dyDescent="0.25">
      <c r="B11" s="99" t="s">
        <v>44</v>
      </c>
      <c r="C11" s="98">
        <v>3</v>
      </c>
      <c r="D11" s="100">
        <v>15.333333333333334</v>
      </c>
      <c r="E11" s="102">
        <f>+GETPIVOTDATA("Cuenta de No. de solicitud",$B$7,"Area a la que se turno la solicitud","Dirección de Desarrollo y Normatividad Archvística")/GETPIVOTDATA("Cuenta de No. de solicitud",$B$7)</f>
        <v>5.1993067590987872E-3</v>
      </c>
    </row>
    <row r="12" spans="2:6" x14ac:dyDescent="0.25">
      <c r="B12" s="99" t="s">
        <v>37</v>
      </c>
      <c r="C12" s="98">
        <v>8</v>
      </c>
      <c r="D12" s="100">
        <v>10.5</v>
      </c>
      <c r="E12" s="102">
        <f>+GETPIVOTDATA("Cuenta de No. de solicitud",$B$7,"Area a la que se turno la solicitud","Dirección de Publicaciones y Difusión")/GETPIVOTDATA("Cuenta de No. de solicitud",$B$7)</f>
        <v>1.3864818024263431E-2</v>
      </c>
    </row>
    <row r="13" spans="2:6" x14ac:dyDescent="0.25">
      <c r="B13" s="99" t="s">
        <v>42</v>
      </c>
      <c r="C13" s="98">
        <v>2</v>
      </c>
      <c r="D13" s="100">
        <v>10.5</v>
      </c>
      <c r="E13" s="102">
        <f>+GETPIVOTDATA("Cuenta de No. de solicitud",$B$7,"Area a la que se turno la solicitud","Dirección de Tecnologías de la Información")/GETPIVOTDATA("Cuenta de No. de solicitud",$B$7)</f>
        <v>3.4662045060658577E-3</v>
      </c>
    </row>
    <row r="14" spans="2:6" x14ac:dyDescent="0.25">
      <c r="B14" s="99" t="s">
        <v>41</v>
      </c>
      <c r="C14" s="98">
        <v>258</v>
      </c>
      <c r="D14" s="100">
        <v>14.395348837209303</v>
      </c>
      <c r="E14" s="102">
        <f>+GETPIVOTDATA("Cuenta de No. de solicitud",$B$7,"Area a la que se turno la solicitud","Dirección del Archivo Histórico Central")/GETPIVOTDATA("Cuenta de No. de solicitud",$B$7)</f>
        <v>0.44714038128249567</v>
      </c>
      <c r="F14" s="102">
        <f>(GETPIVOTDATA("Cuenta de No. de solicitud",$B$7,"Area a la que se turno la solicitud","Dirección del Archivo Histórico Central")/(GETPIVOTDATA("Cuenta de No. de solicitud",$B$7)-GETPIVOTDATA("Cuenta de No. de solicitud",$B$7,"Area a la que se turno la solicitud","Unidad de Enlace")))</f>
        <v>0.72268907563025209</v>
      </c>
    </row>
    <row r="15" spans="2:6" x14ac:dyDescent="0.25">
      <c r="B15" s="99" t="s">
        <v>43</v>
      </c>
      <c r="C15" s="98">
        <v>30</v>
      </c>
      <c r="D15" s="100">
        <v>12.333333333333334</v>
      </c>
      <c r="E15" s="102">
        <f>+GETPIVOTDATA("Cuenta de No. de solicitud",$B$7,"Area a la que se turno la solicitud","Dirección del Sistema Nacional de Archivos")/GETPIVOTDATA("Cuenta de No. de solicitud",$B$7)</f>
        <v>5.1993067590987867E-2</v>
      </c>
    </row>
    <row r="16" spans="2:6" x14ac:dyDescent="0.25">
      <c r="B16" s="99" t="s">
        <v>39</v>
      </c>
      <c r="C16" s="98">
        <v>2</v>
      </c>
      <c r="D16" s="100">
        <v>22</v>
      </c>
      <c r="E16" s="102">
        <f>+GETPIVOTDATA("Cuenta de No. de solicitud",$B$7,"Area a la que se turno la solicitud","Dirección General Adjunta")/GETPIVOTDATA("Cuenta de No. de solicitud",$B$7)</f>
        <v>3.4662045060658577E-3</v>
      </c>
    </row>
    <row r="17" spans="2:5" x14ac:dyDescent="0.25">
      <c r="B17" s="99" t="s">
        <v>11</v>
      </c>
      <c r="C17" s="98">
        <v>220</v>
      </c>
      <c r="D17" s="100">
        <v>4.127272727272727</v>
      </c>
      <c r="E17" s="102">
        <f>+GETPIVOTDATA("Cuenta de No. de solicitud",$B$7,"Area a la que se turno la solicitud","Unidad de Enlace")/GETPIVOTDATA("Cuenta de No. de solicitud",$B$7)</f>
        <v>0.38128249566724437</v>
      </c>
    </row>
    <row r="18" spans="2:5" x14ac:dyDescent="0.25">
      <c r="B18" s="99" t="s">
        <v>40</v>
      </c>
      <c r="C18" s="98">
        <v>6</v>
      </c>
      <c r="D18" s="100">
        <v>22.666666666666668</v>
      </c>
      <c r="E18" s="102">
        <f>+GETPIVOTDATA("Cuenta de No. de solicitud",$B$7,"Area a la que se turno la solicitud","Varias áreas del AGN")/GETPIVOTDATA("Cuenta de No. de solicitud",$B$7)</f>
        <v>1.0398613518197574E-2</v>
      </c>
    </row>
    <row r="19" spans="2:5" x14ac:dyDescent="0.25">
      <c r="B19" s="95" t="s">
        <v>2116</v>
      </c>
      <c r="C19" s="96">
        <v>577</v>
      </c>
      <c r="D19" s="97">
        <v>10.317157712305026</v>
      </c>
      <c r="E19" s="101">
        <f>SUM(E8:E18)</f>
        <v>1</v>
      </c>
    </row>
    <row r="21" spans="2:5" x14ac:dyDescent="0.25">
      <c r="B21" s="94" t="s">
        <v>2115</v>
      </c>
      <c r="C21" t="s">
        <v>2117</v>
      </c>
    </row>
    <row r="22" spans="2:5" x14ac:dyDescent="0.25">
      <c r="B22" s="99" t="s">
        <v>18</v>
      </c>
      <c r="C22" s="98">
        <v>45</v>
      </c>
    </row>
    <row r="23" spans="2:5" x14ac:dyDescent="0.25">
      <c r="B23" s="99" t="s">
        <v>46</v>
      </c>
      <c r="C23" s="98">
        <v>56</v>
      </c>
    </row>
    <row r="24" spans="2:5" x14ac:dyDescent="0.25">
      <c r="B24" s="99" t="s">
        <v>20</v>
      </c>
      <c r="C24" s="98">
        <v>59</v>
      </c>
    </row>
    <row r="25" spans="2:5" x14ac:dyDescent="0.25">
      <c r="B25" s="99" t="s">
        <v>21</v>
      </c>
      <c r="C25" s="98">
        <v>57</v>
      </c>
    </row>
    <row r="26" spans="2:5" x14ac:dyDescent="0.25">
      <c r="B26" s="99" t="s">
        <v>22</v>
      </c>
      <c r="C26" s="98">
        <v>58</v>
      </c>
    </row>
    <row r="27" spans="2:5" x14ac:dyDescent="0.25">
      <c r="B27" s="99" t="s">
        <v>23</v>
      </c>
      <c r="C27" s="98">
        <v>58</v>
      </c>
    </row>
    <row r="28" spans="2:5" x14ac:dyDescent="0.25">
      <c r="B28" s="99" t="s">
        <v>24</v>
      </c>
      <c r="C28" s="98">
        <v>33</v>
      </c>
    </row>
    <row r="29" spans="2:5" x14ac:dyDescent="0.25">
      <c r="B29" s="99" t="s">
        <v>25</v>
      </c>
      <c r="C29" s="98">
        <v>81</v>
      </c>
    </row>
    <row r="30" spans="2:5" x14ac:dyDescent="0.25">
      <c r="B30" s="99" t="s">
        <v>26</v>
      </c>
      <c r="C30" s="98">
        <v>52</v>
      </c>
    </row>
    <row r="31" spans="2:5" x14ac:dyDescent="0.25">
      <c r="B31" s="99" t="s">
        <v>27</v>
      </c>
      <c r="C31" s="98">
        <v>53</v>
      </c>
    </row>
    <row r="32" spans="2:5" x14ac:dyDescent="0.25">
      <c r="B32" s="99" t="s">
        <v>28</v>
      </c>
      <c r="C32" s="98">
        <v>25</v>
      </c>
    </row>
    <row r="33" spans="2:3" x14ac:dyDescent="0.25">
      <c r="B33" s="95" t="s">
        <v>2116</v>
      </c>
      <c r="C33" s="96">
        <v>577</v>
      </c>
    </row>
    <row r="35" spans="2:3" x14ac:dyDescent="0.25">
      <c r="B35" s="94" t="s">
        <v>2115</v>
      </c>
      <c r="C35" t="s">
        <v>2117</v>
      </c>
    </row>
    <row r="36" spans="2:3" x14ac:dyDescent="0.25">
      <c r="B36" s="95" t="s">
        <v>35</v>
      </c>
      <c r="C36" s="96">
        <v>8</v>
      </c>
    </row>
    <row r="37" spans="2:3" x14ac:dyDescent="0.25">
      <c r="B37" s="103" t="s">
        <v>21</v>
      </c>
      <c r="C37" s="98">
        <v>1</v>
      </c>
    </row>
    <row r="38" spans="2:3" x14ac:dyDescent="0.25">
      <c r="B38" s="103" t="s">
        <v>22</v>
      </c>
      <c r="C38" s="98">
        <v>1</v>
      </c>
    </row>
    <row r="39" spans="2:3" x14ac:dyDescent="0.25">
      <c r="B39" s="103" t="s">
        <v>23</v>
      </c>
      <c r="C39" s="98">
        <v>3</v>
      </c>
    </row>
    <row r="40" spans="2:3" x14ac:dyDescent="0.25">
      <c r="B40" s="103" t="s">
        <v>24</v>
      </c>
      <c r="C40" s="98">
        <v>2</v>
      </c>
    </row>
    <row r="41" spans="2:3" x14ac:dyDescent="0.25">
      <c r="B41" s="103" t="s">
        <v>27</v>
      </c>
      <c r="C41" s="98">
        <v>1</v>
      </c>
    </row>
    <row r="42" spans="2:3" x14ac:dyDescent="0.25">
      <c r="B42" s="95" t="s">
        <v>12</v>
      </c>
      <c r="C42" s="96">
        <v>37</v>
      </c>
    </row>
    <row r="43" spans="2:3" x14ac:dyDescent="0.25">
      <c r="B43" s="103" t="s">
        <v>18</v>
      </c>
      <c r="C43" s="98">
        <v>4</v>
      </c>
    </row>
    <row r="44" spans="2:3" x14ac:dyDescent="0.25">
      <c r="B44" s="103" t="s">
        <v>46</v>
      </c>
      <c r="C44" s="98">
        <v>4</v>
      </c>
    </row>
    <row r="45" spans="2:3" x14ac:dyDescent="0.25">
      <c r="B45" s="103" t="s">
        <v>20</v>
      </c>
      <c r="C45" s="98">
        <v>5</v>
      </c>
    </row>
    <row r="46" spans="2:3" x14ac:dyDescent="0.25">
      <c r="B46" s="103" t="s">
        <v>21</v>
      </c>
      <c r="C46" s="98">
        <v>6</v>
      </c>
    </row>
    <row r="47" spans="2:3" x14ac:dyDescent="0.25">
      <c r="B47" s="103" t="s">
        <v>22</v>
      </c>
      <c r="C47" s="98">
        <v>2</v>
      </c>
    </row>
    <row r="48" spans="2:3" x14ac:dyDescent="0.25">
      <c r="B48" s="103" t="s">
        <v>23</v>
      </c>
      <c r="C48" s="98">
        <v>3</v>
      </c>
    </row>
    <row r="49" spans="2:3" x14ac:dyDescent="0.25">
      <c r="B49" s="103" t="s">
        <v>25</v>
      </c>
      <c r="C49" s="98">
        <v>5</v>
      </c>
    </row>
    <row r="50" spans="2:3" x14ac:dyDescent="0.25">
      <c r="B50" s="103" t="s">
        <v>26</v>
      </c>
      <c r="C50" s="98">
        <v>2</v>
      </c>
    </row>
    <row r="51" spans="2:3" x14ac:dyDescent="0.25">
      <c r="B51" s="103" t="s">
        <v>27</v>
      </c>
      <c r="C51" s="98">
        <v>2</v>
      </c>
    </row>
    <row r="52" spans="2:3" x14ac:dyDescent="0.25">
      <c r="B52" s="103" t="s">
        <v>28</v>
      </c>
      <c r="C52" s="98">
        <v>4</v>
      </c>
    </row>
    <row r="53" spans="2:3" x14ac:dyDescent="0.25">
      <c r="B53" s="95" t="s">
        <v>48</v>
      </c>
      <c r="C53" s="96">
        <v>3</v>
      </c>
    </row>
    <row r="54" spans="2:3" x14ac:dyDescent="0.25">
      <c r="B54" s="103" t="s">
        <v>46</v>
      </c>
      <c r="C54" s="98">
        <v>1</v>
      </c>
    </row>
    <row r="55" spans="2:3" x14ac:dyDescent="0.25">
      <c r="B55" s="103" t="s">
        <v>20</v>
      </c>
      <c r="C55" s="98">
        <v>1</v>
      </c>
    </row>
    <row r="56" spans="2:3" x14ac:dyDescent="0.25">
      <c r="B56" s="103" t="s">
        <v>27</v>
      </c>
      <c r="C56" s="98">
        <v>1</v>
      </c>
    </row>
    <row r="57" spans="2:3" x14ac:dyDescent="0.25">
      <c r="B57" s="95" t="s">
        <v>44</v>
      </c>
      <c r="C57" s="96">
        <v>3</v>
      </c>
    </row>
    <row r="58" spans="2:3" x14ac:dyDescent="0.25">
      <c r="B58" s="103" t="s">
        <v>20</v>
      </c>
      <c r="C58" s="98">
        <v>1</v>
      </c>
    </row>
    <row r="59" spans="2:3" x14ac:dyDescent="0.25">
      <c r="B59" s="103" t="s">
        <v>25</v>
      </c>
      <c r="C59" s="98">
        <v>2</v>
      </c>
    </row>
    <row r="60" spans="2:3" x14ac:dyDescent="0.25">
      <c r="B60" s="95" t="s">
        <v>37</v>
      </c>
      <c r="C60" s="96">
        <v>8</v>
      </c>
    </row>
    <row r="61" spans="2:3" x14ac:dyDescent="0.25">
      <c r="B61" s="103" t="s">
        <v>18</v>
      </c>
      <c r="C61" s="98">
        <v>1</v>
      </c>
    </row>
    <row r="62" spans="2:3" x14ac:dyDescent="0.25">
      <c r="B62" s="103" t="s">
        <v>46</v>
      </c>
      <c r="C62" s="98">
        <v>1</v>
      </c>
    </row>
    <row r="63" spans="2:3" x14ac:dyDescent="0.25">
      <c r="B63" s="103" t="s">
        <v>21</v>
      </c>
      <c r="C63" s="98">
        <v>2</v>
      </c>
    </row>
    <row r="64" spans="2:3" x14ac:dyDescent="0.25">
      <c r="B64" s="103" t="s">
        <v>26</v>
      </c>
      <c r="C64" s="98">
        <v>2</v>
      </c>
    </row>
    <row r="65" spans="2:3" x14ac:dyDescent="0.25">
      <c r="B65" s="103" t="s">
        <v>27</v>
      </c>
      <c r="C65" s="98">
        <v>1</v>
      </c>
    </row>
    <row r="66" spans="2:3" x14ac:dyDescent="0.25">
      <c r="B66" s="103" t="s">
        <v>28</v>
      </c>
      <c r="C66" s="98">
        <v>1</v>
      </c>
    </row>
    <row r="67" spans="2:3" x14ac:dyDescent="0.25">
      <c r="B67" s="95" t="s">
        <v>42</v>
      </c>
      <c r="C67" s="96">
        <v>2</v>
      </c>
    </row>
    <row r="68" spans="2:3" x14ac:dyDescent="0.25">
      <c r="B68" s="103" t="s">
        <v>25</v>
      </c>
      <c r="C68" s="98">
        <v>1</v>
      </c>
    </row>
    <row r="69" spans="2:3" x14ac:dyDescent="0.25">
      <c r="B69" s="103" t="s">
        <v>27</v>
      </c>
      <c r="C69" s="98">
        <v>1</v>
      </c>
    </row>
    <row r="70" spans="2:3" x14ac:dyDescent="0.25">
      <c r="B70" s="95" t="s">
        <v>41</v>
      </c>
      <c r="C70" s="96">
        <v>258</v>
      </c>
    </row>
    <row r="71" spans="2:3" x14ac:dyDescent="0.25">
      <c r="B71" s="103" t="s">
        <v>18</v>
      </c>
      <c r="C71" s="98">
        <v>22</v>
      </c>
    </row>
    <row r="72" spans="2:3" x14ac:dyDescent="0.25">
      <c r="B72" s="103" t="s">
        <v>46</v>
      </c>
      <c r="C72" s="98">
        <v>24</v>
      </c>
    </row>
    <row r="73" spans="2:3" x14ac:dyDescent="0.25">
      <c r="B73" s="103" t="s">
        <v>20</v>
      </c>
      <c r="C73" s="98">
        <v>32</v>
      </c>
    </row>
    <row r="74" spans="2:3" x14ac:dyDescent="0.25">
      <c r="B74" s="103" t="s">
        <v>21</v>
      </c>
      <c r="C74" s="98">
        <v>30</v>
      </c>
    </row>
    <row r="75" spans="2:3" x14ac:dyDescent="0.25">
      <c r="B75" s="103" t="s">
        <v>22</v>
      </c>
      <c r="C75" s="98">
        <v>17</v>
      </c>
    </row>
    <row r="76" spans="2:3" x14ac:dyDescent="0.25">
      <c r="B76" s="103" t="s">
        <v>23</v>
      </c>
      <c r="C76" s="98">
        <v>22</v>
      </c>
    </row>
    <row r="77" spans="2:3" x14ac:dyDescent="0.25">
      <c r="B77" s="103" t="s">
        <v>24</v>
      </c>
      <c r="C77" s="98">
        <v>15</v>
      </c>
    </row>
    <row r="78" spans="2:3" x14ac:dyDescent="0.25">
      <c r="B78" s="103" t="s">
        <v>25</v>
      </c>
      <c r="C78" s="98">
        <v>45</v>
      </c>
    </row>
    <row r="79" spans="2:3" x14ac:dyDescent="0.25">
      <c r="B79" s="103" t="s">
        <v>26</v>
      </c>
      <c r="C79" s="98">
        <v>21</v>
      </c>
    </row>
    <row r="80" spans="2:3" x14ac:dyDescent="0.25">
      <c r="B80" s="103" t="s">
        <v>27</v>
      </c>
      <c r="C80" s="98">
        <v>22</v>
      </c>
    </row>
    <row r="81" spans="2:3" x14ac:dyDescent="0.25">
      <c r="B81" s="103" t="s">
        <v>28</v>
      </c>
      <c r="C81" s="98">
        <v>8</v>
      </c>
    </row>
    <row r="82" spans="2:3" x14ac:dyDescent="0.25">
      <c r="B82" s="95" t="s">
        <v>43</v>
      </c>
      <c r="C82" s="96">
        <v>30</v>
      </c>
    </row>
    <row r="83" spans="2:3" x14ac:dyDescent="0.25">
      <c r="B83" s="103" t="s">
        <v>46</v>
      </c>
      <c r="C83" s="98">
        <v>3</v>
      </c>
    </row>
    <row r="84" spans="2:3" x14ac:dyDescent="0.25">
      <c r="B84" s="103" t="s">
        <v>20</v>
      </c>
      <c r="C84" s="98">
        <v>4</v>
      </c>
    </row>
    <row r="85" spans="2:3" x14ac:dyDescent="0.25">
      <c r="B85" s="103" t="s">
        <v>22</v>
      </c>
      <c r="C85" s="98">
        <v>5</v>
      </c>
    </row>
    <row r="86" spans="2:3" x14ac:dyDescent="0.25">
      <c r="B86" s="103" t="s">
        <v>23</v>
      </c>
      <c r="C86" s="98">
        <v>4</v>
      </c>
    </row>
    <row r="87" spans="2:3" x14ac:dyDescent="0.25">
      <c r="B87" s="103" t="s">
        <v>24</v>
      </c>
      <c r="C87" s="98">
        <v>2</v>
      </c>
    </row>
    <row r="88" spans="2:3" x14ac:dyDescent="0.25">
      <c r="B88" s="103" t="s">
        <v>25</v>
      </c>
      <c r="C88" s="98">
        <v>6</v>
      </c>
    </row>
    <row r="89" spans="2:3" x14ac:dyDescent="0.25">
      <c r="B89" s="103" t="s">
        <v>26</v>
      </c>
      <c r="C89" s="98">
        <v>2</v>
      </c>
    </row>
    <row r="90" spans="2:3" x14ac:dyDescent="0.25">
      <c r="B90" s="103" t="s">
        <v>27</v>
      </c>
      <c r="C90" s="98">
        <v>3</v>
      </c>
    </row>
    <row r="91" spans="2:3" x14ac:dyDescent="0.25">
      <c r="B91" s="103" t="s">
        <v>28</v>
      </c>
      <c r="C91" s="98">
        <v>1</v>
      </c>
    </row>
    <row r="92" spans="2:3" x14ac:dyDescent="0.25">
      <c r="B92" s="95" t="s">
        <v>39</v>
      </c>
      <c r="C92" s="96">
        <v>2</v>
      </c>
    </row>
    <row r="93" spans="2:3" x14ac:dyDescent="0.25">
      <c r="B93" s="103" t="s">
        <v>21</v>
      </c>
      <c r="C93" s="98">
        <v>1</v>
      </c>
    </row>
    <row r="94" spans="2:3" x14ac:dyDescent="0.25">
      <c r="B94" s="103" t="s">
        <v>25</v>
      </c>
      <c r="C94" s="98">
        <v>1</v>
      </c>
    </row>
    <row r="95" spans="2:3" x14ac:dyDescent="0.25">
      <c r="B95" s="95" t="s">
        <v>11</v>
      </c>
      <c r="C95" s="96">
        <v>220</v>
      </c>
    </row>
    <row r="96" spans="2:3" x14ac:dyDescent="0.25">
      <c r="B96" s="103" t="s">
        <v>18</v>
      </c>
      <c r="C96" s="98">
        <v>18</v>
      </c>
    </row>
    <row r="97" spans="2:3" x14ac:dyDescent="0.25">
      <c r="B97" s="103" t="s">
        <v>46</v>
      </c>
      <c r="C97" s="98">
        <v>23</v>
      </c>
    </row>
    <row r="98" spans="2:3" x14ac:dyDescent="0.25">
      <c r="B98" s="103" t="s">
        <v>20</v>
      </c>
      <c r="C98" s="98">
        <v>16</v>
      </c>
    </row>
    <row r="99" spans="2:3" x14ac:dyDescent="0.25">
      <c r="B99" s="103" t="s">
        <v>21</v>
      </c>
      <c r="C99" s="98">
        <v>16</v>
      </c>
    </row>
    <row r="100" spans="2:3" x14ac:dyDescent="0.25">
      <c r="B100" s="103" t="s">
        <v>22</v>
      </c>
      <c r="C100" s="98">
        <v>33</v>
      </c>
    </row>
    <row r="101" spans="2:3" x14ac:dyDescent="0.25">
      <c r="B101" s="103" t="s">
        <v>23</v>
      </c>
      <c r="C101" s="98">
        <v>24</v>
      </c>
    </row>
    <row r="102" spans="2:3" x14ac:dyDescent="0.25">
      <c r="B102" s="103" t="s">
        <v>24</v>
      </c>
      <c r="C102" s="98">
        <v>12</v>
      </c>
    </row>
    <row r="103" spans="2:3" x14ac:dyDescent="0.25">
      <c r="B103" s="103" t="s">
        <v>25</v>
      </c>
      <c r="C103" s="98">
        <v>20</v>
      </c>
    </row>
    <row r="104" spans="2:3" x14ac:dyDescent="0.25">
      <c r="B104" s="103" t="s">
        <v>26</v>
      </c>
      <c r="C104" s="98">
        <v>25</v>
      </c>
    </row>
    <row r="105" spans="2:3" x14ac:dyDescent="0.25">
      <c r="B105" s="103" t="s">
        <v>27</v>
      </c>
      <c r="C105" s="98">
        <v>22</v>
      </c>
    </row>
    <row r="106" spans="2:3" x14ac:dyDescent="0.25">
      <c r="B106" s="103" t="s">
        <v>28</v>
      </c>
      <c r="C106" s="98">
        <v>11</v>
      </c>
    </row>
    <row r="107" spans="2:3" x14ac:dyDescent="0.25">
      <c r="B107" s="95" t="s">
        <v>40</v>
      </c>
      <c r="C107" s="96">
        <v>6</v>
      </c>
    </row>
    <row r="108" spans="2:3" x14ac:dyDescent="0.25">
      <c r="B108" s="103" t="s">
        <v>21</v>
      </c>
      <c r="C108" s="98">
        <v>1</v>
      </c>
    </row>
    <row r="109" spans="2:3" x14ac:dyDescent="0.25">
      <c r="B109" s="103" t="s">
        <v>23</v>
      </c>
      <c r="C109" s="98">
        <v>2</v>
      </c>
    </row>
    <row r="110" spans="2:3" x14ac:dyDescent="0.25">
      <c r="B110" s="103" t="s">
        <v>24</v>
      </c>
      <c r="C110" s="98">
        <v>2</v>
      </c>
    </row>
    <row r="111" spans="2:3" x14ac:dyDescent="0.25">
      <c r="B111" s="103" t="s">
        <v>25</v>
      </c>
      <c r="C111" s="98">
        <v>1</v>
      </c>
    </row>
    <row r="112" spans="2:3" x14ac:dyDescent="0.25">
      <c r="B112" s="95" t="s">
        <v>2116</v>
      </c>
      <c r="C112" s="96">
        <v>577</v>
      </c>
    </row>
  </sheetData>
  <sortState ref="O2:Z39">
    <sortCondition ref="O2:O3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3"/>
  <sheetViews>
    <sheetView showGridLines="0" workbookViewId="0">
      <selection activeCell="D63" sqref="D63"/>
    </sheetView>
  </sheetViews>
  <sheetFormatPr baseColWidth="10" defaultRowHeight="14.25" x14ac:dyDescent="0.2"/>
  <cols>
    <col min="1" max="1" width="11.42578125" style="35"/>
    <col min="2" max="2" width="12.5703125" style="35" customWidth="1"/>
    <col min="3" max="4" width="11.42578125" style="35"/>
    <col min="5" max="19" width="15.7109375" style="35" customWidth="1"/>
    <col min="20" max="16384" width="11.42578125" style="35"/>
  </cols>
  <sheetData>
    <row r="1" spans="2:4" ht="15.75" customHeight="1" thickTop="1" thickBot="1" x14ac:dyDescent="0.25">
      <c r="B1" s="107" t="s">
        <v>49</v>
      </c>
      <c r="C1" s="108"/>
      <c r="D1" s="109"/>
    </row>
    <row r="2" spans="2:4" ht="30.75" customHeight="1" thickBot="1" x14ac:dyDescent="0.25">
      <c r="B2" s="59">
        <v>2014</v>
      </c>
      <c r="C2" s="60" t="s">
        <v>14</v>
      </c>
      <c r="D2" s="58" t="s">
        <v>50</v>
      </c>
    </row>
    <row r="3" spans="2:4" ht="15" customHeight="1" thickBot="1" x14ac:dyDescent="0.25">
      <c r="B3" s="39" t="s">
        <v>30</v>
      </c>
      <c r="C3" s="40"/>
      <c r="D3" s="41" t="e">
        <f>+Listado2014!#REF!</f>
        <v>#REF!</v>
      </c>
    </row>
    <row r="4" spans="2:4" ht="15" customHeight="1" thickBot="1" x14ac:dyDescent="0.25">
      <c r="B4" s="42" t="s">
        <v>18</v>
      </c>
      <c r="C4" s="53">
        <f>COUNT(Listado2014!H2:H52)</f>
        <v>51</v>
      </c>
      <c r="D4" s="43">
        <f>AVERAGE(Listado2014!H2:H52)</f>
        <v>8.0588235294117645</v>
      </c>
    </row>
    <row r="5" spans="2:4" ht="15" customHeight="1" thickBot="1" x14ac:dyDescent="0.25">
      <c r="B5" s="42" t="s">
        <v>19</v>
      </c>
      <c r="C5" s="53">
        <f>COUNT(Listado2014!H53:H115)</f>
        <v>63</v>
      </c>
      <c r="D5" s="43">
        <f>AVERAGE(Listado2014!H53:H115)</f>
        <v>10.603174603174603</v>
      </c>
    </row>
    <row r="6" spans="2:4" ht="15" customHeight="1" thickBot="1" x14ac:dyDescent="0.25">
      <c r="B6" s="42" t="s">
        <v>20</v>
      </c>
      <c r="C6" s="53">
        <f>COUNT(Listado2014!H116:H174)</f>
        <v>59</v>
      </c>
      <c r="D6" s="43">
        <f>AVERAGE(Listado2014!H116:H174)</f>
        <v>12.694915254237289</v>
      </c>
    </row>
    <row r="7" spans="2:4" ht="15" customHeight="1" thickBot="1" x14ac:dyDescent="0.25">
      <c r="B7" s="42" t="s">
        <v>21</v>
      </c>
      <c r="C7" s="53">
        <f>COUNT(Listado2014!H175:H225)</f>
        <v>51</v>
      </c>
      <c r="D7" s="43">
        <f>AVERAGE(Listado2014!H175:H225)</f>
        <v>12.196078431372548</v>
      </c>
    </row>
    <row r="8" spans="2:4" ht="15" customHeight="1" thickBot="1" x14ac:dyDescent="0.25">
      <c r="B8" s="42" t="s">
        <v>22</v>
      </c>
      <c r="C8" s="53">
        <f>COUNT(Listado2014!H226:H273)</f>
        <v>48</v>
      </c>
      <c r="D8" s="43">
        <f>AVERAGE(Listado2014!H226:H273)</f>
        <v>9.7083333333333339</v>
      </c>
    </row>
    <row r="9" spans="2:4" ht="15" customHeight="1" thickBot="1" x14ac:dyDescent="0.25">
      <c r="B9" s="42" t="s">
        <v>23</v>
      </c>
      <c r="C9" s="53">
        <f>COUNT(Listado2014!H274:H335)</f>
        <v>62</v>
      </c>
      <c r="D9" s="43">
        <f>AVERAGE(Listado2014!H275:H335)</f>
        <v>9.3606557377049189</v>
      </c>
    </row>
    <row r="10" spans="2:4" ht="15" customHeight="1" thickBot="1" x14ac:dyDescent="0.25">
      <c r="B10" s="42" t="s">
        <v>24</v>
      </c>
      <c r="C10" s="53">
        <f>COUNT(Listado2014!H336:H377)</f>
        <v>42</v>
      </c>
      <c r="D10" s="43">
        <f>AVERAGE(Listado2014!H336:H377)</f>
        <v>12.571428571428571</v>
      </c>
    </row>
    <row r="11" spans="2:4" ht="15" customHeight="1" thickBot="1" x14ac:dyDescent="0.25">
      <c r="B11" s="42" t="s">
        <v>25</v>
      </c>
      <c r="C11" s="53">
        <f>COUNT(Listado2014!H378:H401)</f>
        <v>24</v>
      </c>
      <c r="D11" s="43">
        <f>AVERAGE(Listado2014!H378:H401)</f>
        <v>15.083333333333334</v>
      </c>
    </row>
    <row r="12" spans="2:4" ht="15" customHeight="1" thickBot="1" x14ac:dyDescent="0.25">
      <c r="B12" s="42" t="s">
        <v>26</v>
      </c>
      <c r="C12" s="53">
        <f>COUNT(Listado2014!H402:H451)</f>
        <v>50</v>
      </c>
      <c r="D12" s="43">
        <f>AVERAGE(Listado2014!H402:H451)</f>
        <v>14.44</v>
      </c>
    </row>
    <row r="13" spans="2:4" ht="15" customHeight="1" thickBot="1" x14ac:dyDescent="0.25">
      <c r="B13" s="42" t="s">
        <v>27</v>
      </c>
      <c r="C13" s="53">
        <f>COUNT(Listado2014!H452:H512)</f>
        <v>61</v>
      </c>
      <c r="D13" s="43">
        <f>AVERAGE(Listado2014!H452:H512)</f>
        <v>9.3770491803278695</v>
      </c>
    </row>
    <row r="14" spans="2:4" ht="15" customHeight="1" thickBot="1" x14ac:dyDescent="0.25">
      <c r="B14" s="42" t="s">
        <v>28</v>
      </c>
      <c r="C14" s="54"/>
      <c r="D14" s="44"/>
    </row>
    <row r="15" spans="2:4" ht="15" customHeight="1" thickBot="1" x14ac:dyDescent="0.25">
      <c r="B15" s="42" t="s">
        <v>29</v>
      </c>
      <c r="C15" s="54"/>
      <c r="D15" s="56"/>
    </row>
    <row r="16" spans="2:4" ht="15" customHeight="1" thickBot="1" x14ac:dyDescent="0.25">
      <c r="B16" s="37" t="s">
        <v>31</v>
      </c>
      <c r="C16" s="38">
        <f>SUM(C4:C15)</f>
        <v>511</v>
      </c>
      <c r="D16" s="57">
        <f>+C16/C17</f>
        <v>51.1</v>
      </c>
    </row>
    <row r="17" spans="2:17" ht="15" customHeight="1" thickTop="1" x14ac:dyDescent="0.2">
      <c r="C17" s="55">
        <f>COUNT(C4:C15)</f>
        <v>10</v>
      </c>
    </row>
    <row r="19" spans="2:17" ht="60" x14ac:dyDescent="0.2">
      <c r="E19" s="50" t="s">
        <v>38</v>
      </c>
      <c r="F19" s="50" t="s">
        <v>39</v>
      </c>
      <c r="G19" s="50" t="s">
        <v>43</v>
      </c>
      <c r="H19" s="50" t="s">
        <v>41</v>
      </c>
      <c r="I19" s="50" t="s">
        <v>37</v>
      </c>
      <c r="J19" s="50" t="s">
        <v>44</v>
      </c>
      <c r="K19" s="50" t="s">
        <v>48</v>
      </c>
      <c r="L19" s="50" t="s">
        <v>42</v>
      </c>
      <c r="M19" s="50" t="s">
        <v>12</v>
      </c>
      <c r="N19" s="50" t="s">
        <v>11</v>
      </c>
      <c r="O19" s="50" t="s">
        <v>36</v>
      </c>
      <c r="P19" s="50" t="s">
        <v>35</v>
      </c>
      <c r="Q19" s="50" t="s">
        <v>40</v>
      </c>
    </row>
    <row r="20" spans="2:17" x14ac:dyDescent="0.2">
      <c r="B20" s="114">
        <f>SUM(E20:Q20)</f>
        <v>51</v>
      </c>
      <c r="C20" s="110" t="s">
        <v>18</v>
      </c>
      <c r="D20" s="46" t="s">
        <v>14</v>
      </c>
      <c r="E20" s="48">
        <f>COUNTIF(Listado2014!$K$2:$K$52,"=Dirección General")</f>
        <v>0</v>
      </c>
      <c r="F20" s="48">
        <f>COUNTIF(Listado2014!$K$2:$K$52,"=Dirección General Adjunta")</f>
        <v>0</v>
      </c>
      <c r="G20" s="48">
        <f>COUNTIF(Listado2014!$K$2:$K$52,"=Dirección del Sistema Nacional de Archivos")</f>
        <v>0</v>
      </c>
      <c r="H20" s="48">
        <f>COUNTIF(Listado2014!$K$2:$K$52,"=Dirección del Archivo Histórico Central")</f>
        <v>25</v>
      </c>
      <c r="I20" s="48">
        <f>COUNTIF(Listado2014!$K$2:$K$52,"=Dirección de Publicaciones y Difusión")</f>
        <v>1</v>
      </c>
      <c r="J20" s="48">
        <f>COUNTIF(Listado2014!$K$2:$K$52,"=Dirección de Desarrollo y Normatividad Archvística")</f>
        <v>0</v>
      </c>
      <c r="K20" s="48">
        <f>COUNTIF(Listado2014!$K$2:$K$52,"=Dirección de Asuntos Jurídicos y Archivísticos")</f>
        <v>0</v>
      </c>
      <c r="L20" s="48">
        <f>COUNTIF(Listado2014!$K$2:$K$52,"=Dirección de Tecnologías de la Información")</f>
        <v>0</v>
      </c>
      <c r="M20" s="48">
        <f>COUNTIF(Listado2014!$K$2:$K$52,"=Dirección de Administración")</f>
        <v>4</v>
      </c>
      <c r="N20" s="48">
        <f>COUNTIF(Listado2014!$K$2:$K$52,"=Unidad de Enlace")</f>
        <v>21</v>
      </c>
      <c r="O20" s="48">
        <f>COUNTIF(Listado2014!$K$2:$K$52,"=Departamento de Acervos Bibliohemerográficos")</f>
        <v>0</v>
      </c>
      <c r="P20" s="48">
        <f>COUNTIF(Listado2014!$K$2:$K$52,"=Departamento del Registro Nacional de Archivos")</f>
        <v>0</v>
      </c>
      <c r="Q20" s="48">
        <f>COUNTIF(Listado2014!$K$2:$K$52,"=Varias áreas del AGN")</f>
        <v>0</v>
      </c>
    </row>
    <row r="21" spans="2:17" x14ac:dyDescent="0.2">
      <c r="B21" s="114"/>
      <c r="C21" s="111"/>
      <c r="D21" s="46" t="s">
        <v>32</v>
      </c>
      <c r="E21" s="49">
        <f>IF(E20=0,0,(AVERAGEIF(Listado2014!$K$2:$K$52,"=Dirección General",Listado2014!$H$2:$H$52)))</f>
        <v>0</v>
      </c>
      <c r="F21" s="49">
        <f>IF(F20=0,0,(AVERAGEIF(Listado2014!$K$2:$K$52,"=Dirección General Adjunta",Listado2014!$H$2:$H$52)))</f>
        <v>0</v>
      </c>
      <c r="G21" s="49">
        <f>IF(G20=0,0,(AVERAGEIF(Listado2014!$K$2:$K$52,"=Dirección del Sistema Nacional de Archivos",Listado2014!$H$2:$H$52)))</f>
        <v>0</v>
      </c>
      <c r="H21" s="49">
        <f>IF(H20=0,0,(AVERAGEIF(Listado2014!$K$2:$K$52,"=Dirección del Archivo Histórico Central",Listado2014!$H$2:$H$52)))</f>
        <v>11.52</v>
      </c>
      <c r="I21" s="49">
        <f>IF(I20=0,0,(AVERAGEIF(Listado2014!$K$2:$K$52,"=Dirección de Publicaciones y Difusión",Listado2014!$H$2:$H$52)))</f>
        <v>10</v>
      </c>
      <c r="J21" s="49">
        <f>IF(J20=0,0,(AVERAGEIF(Listado2014!$K$2:$K$52,"=Dirección de Desarrollo y Normatividad Archvística",Listado2014!$H$2:$H$52)))</f>
        <v>0</v>
      </c>
      <c r="K21" s="49">
        <f>IF(K20=0,0,(AVERAGEIF(Listado2014!$K$2:$K$52,"=Dirección de Asuntos Jurídicos y Archivísticos",Listado2014!$H$2:$H$52)))</f>
        <v>0</v>
      </c>
      <c r="L21" s="49">
        <f>IF(L20=0,0,(AVERAGEIF(Listado2014!$K$2:$K$52,"=Dirección de Tecnologías de la Información",Listado2014!$H$2:$H$52)))</f>
        <v>0</v>
      </c>
      <c r="M21" s="49">
        <f>IF(M20=0,0,(AVERAGEIF(Listado2014!$K$2:$K$52,"=Dirección de Administración",Listado2014!$H$2:$H$52)))</f>
        <v>13.75</v>
      </c>
      <c r="N21" s="49">
        <f>IF(N20=0,0,(AVERAGEIF(Listado2014!$K$2:$K$52,"=Unidad de Enlace",Listado2014!$H$2:$H$52)))</f>
        <v>2.7619047619047619</v>
      </c>
      <c r="O21" s="49">
        <f>IF(O20=0,0,(AVERAGEIF(Listado2014!$K$2:$K$52,"=Departamento de Acervos Bibliohemerográficos",Listado2014!$H$2:$H$52)))</f>
        <v>0</v>
      </c>
      <c r="P21" s="49">
        <f>IF(P20=0,0,(AVERAGEIF(Listado2014!$K$2:$K$52,"=Departamento del Registro Nacional de Archivos",Listado2014!$H$2:$H$52)))</f>
        <v>0</v>
      </c>
      <c r="Q21" s="49">
        <f>IF(Q20=0,0,(AVERAGEIF(Listado2014!$K$2:$K$52,"=Varias áreas del AGN",Listado2014!$H$2:$H$52)))</f>
        <v>0</v>
      </c>
    </row>
    <row r="22" spans="2:17" ht="15" x14ac:dyDescent="0.25">
      <c r="P22"/>
    </row>
    <row r="23" spans="2:17" x14ac:dyDescent="0.2">
      <c r="B23" s="114">
        <f>SUM(E23:Q23)</f>
        <v>63</v>
      </c>
      <c r="C23" s="112" t="s">
        <v>46</v>
      </c>
      <c r="D23" s="46" t="s">
        <v>14</v>
      </c>
      <c r="E23" s="48">
        <f>COUNTIF(Listado2014!$K$53:$K$115,"=Dirección General")</f>
        <v>0</v>
      </c>
      <c r="F23" s="48">
        <f>COUNTIF(Listado2014!$K$53:$K$115,"=Dirección General Adjunta")</f>
        <v>0</v>
      </c>
      <c r="G23" s="48">
        <f>COUNTIF(Listado2014!$K$53:$K$115,"=Dirección del Sistema Nacional de Archivos")</f>
        <v>3</v>
      </c>
      <c r="H23" s="48">
        <f>COUNTIF(Listado2014!$K$53:$K$115,"=Dirección del Archivo Histórico Central")</f>
        <v>31</v>
      </c>
      <c r="I23" s="48">
        <f>COUNTIF(Listado2014!$K$53:$K$115,"=Dirección de Publicaciones y Difusión")</f>
        <v>1</v>
      </c>
      <c r="J23" s="48">
        <f>COUNTIF(Listado2014!$K$53:$K$115,"=Dirección de Desarrollo y Normatividad Archvística")</f>
        <v>0</v>
      </c>
      <c r="K23" s="48">
        <f>COUNTIF(Listado2014!$K$53:$K$115,"=Dirección de Asuntos Jurídicos y Archivísticos")</f>
        <v>1</v>
      </c>
      <c r="L23" s="48">
        <f>COUNTIF(Listado2014!$K$53:$K$115,"=Dirección de Tecnologías de la Información")</f>
        <v>0</v>
      </c>
      <c r="M23" s="48">
        <f>COUNTIF(Listado2014!$K$53:$K$115,"=Dirección de Administración")</f>
        <v>5</v>
      </c>
      <c r="N23" s="48">
        <f>COUNTIF(Listado2014!$K$53:$K$115,"=Unidad de Enlace")</f>
        <v>22</v>
      </c>
      <c r="O23" s="48">
        <f>COUNTIF(Listado2014!$K$53:$K$115,"=Departamento de Acervos Bibliohemerográficos")</f>
        <v>0</v>
      </c>
      <c r="P23" s="48">
        <f>COUNTIF(Listado2014!$K$53:$K$115,"=Departamento del Registro Nacional de Archivos")</f>
        <v>0</v>
      </c>
      <c r="Q23" s="48">
        <f>COUNTIF(Listado2014!$K$53:$K$115,"=Varias áreas del AGN")</f>
        <v>0</v>
      </c>
    </row>
    <row r="24" spans="2:17" x14ac:dyDescent="0.2">
      <c r="B24" s="114"/>
      <c r="C24" s="113"/>
      <c r="D24" s="46" t="s">
        <v>32</v>
      </c>
      <c r="E24" s="49">
        <f>IF(E23=0,0,(AVERAGEIF(Listado2014!$K$53:$K$115,"=Dirección General",Listado2014!$H$53:$H$115)))</f>
        <v>0</v>
      </c>
      <c r="F24" s="49">
        <f>IF(F23=0,0,(AVERAGEIF(Listado2014!$K$53:$K$115,"=Dirección General Adjunta",Listado2014!$H$53:$H$115)))</f>
        <v>0</v>
      </c>
      <c r="G24" s="49">
        <f>IF(G23=0,0,(AVERAGEIF(Listado2014!$K$53:$K$115,"=Dirección del Sistema Nacional de Archivos",Listado2014!$H$53:$H$115)))</f>
        <v>9</v>
      </c>
      <c r="H24" s="49">
        <f>IF(H23=0,0,(AVERAGEIF(Listado2014!$K$53:$K$115,"=Dirección del Archivo Histórico Central",Listado2014!$H$53:$H$115)))</f>
        <v>15.935483870967742</v>
      </c>
      <c r="I24" s="49">
        <f>IF(I23=0,0,(AVERAGEIF(Listado2014!$K$53:$K$115,"=Dirección de Publicaciones y Difusión",Listado2014!$H$53:$H$115)))</f>
        <v>14</v>
      </c>
      <c r="J24" s="49">
        <f>IF(J23=0,0,(AVERAGEIF(Listado2014!$K$53:$K$115,"=Dirección de Desarrollo y Normatividad Archvística",Listado2014!$H$53:$H$115)))</f>
        <v>0</v>
      </c>
      <c r="K24" s="49">
        <f>IF(K23=0,0,(AVERAGEIF(Listado2014!$K$53:$K$115,"=Dirección de Asuntos Jurídicos y Archivísticos",Listado2014!$H$53:$H$115)))</f>
        <v>22</v>
      </c>
      <c r="L24" s="49">
        <f>IF(L23=0,0,(AVERAGEIF(Listado2014!$K$53:$K$115,"=Dirección de Tecnologías de la Información",Listado2014!$H$53:$H$115)))</f>
        <v>0</v>
      </c>
      <c r="M24" s="49">
        <f>IF(M23=0,0,(AVERAGEIF(Listado2014!$K$53:$K$115,"=Dirección de Administración",Listado2014!$H$53:$H$115)))</f>
        <v>9.4</v>
      </c>
      <c r="N24" s="49">
        <f>IF(N23=0,0,(AVERAGEIF(Listado2014!$K$53:$K$115,"=Unidad de Enlace",Listado2014!$H$53:$H$115)))</f>
        <v>2.9090909090909092</v>
      </c>
      <c r="O24" s="49">
        <f>IF(O23=0,0,(AVERAGEIF(Listado2014!$K$53:$K$115,"=Departamento de Acervos Bibliohemerográficos",Listado2014!$H$53:$H$115)))</f>
        <v>0</v>
      </c>
      <c r="P24" s="49">
        <f>IF(P23=0,0,(AVERAGEIF(Listado2014!$K$53:$K$115,"=Departamento del Registro Nacional de Archivos",Listado2014!$H$53:$H$115)))</f>
        <v>0</v>
      </c>
      <c r="Q24" s="49">
        <f>IF(Q23=0,0,(AVERAGEIF(Listado2014!$K$53:$K$115,"=Varias áreas del AGN",Listado2014!$H$53:$H$115)))</f>
        <v>0</v>
      </c>
    </row>
    <row r="26" spans="2:17" x14ac:dyDescent="0.2">
      <c r="B26" s="114">
        <f>SUM(E26:Q26)</f>
        <v>59</v>
      </c>
      <c r="C26" s="112" t="s">
        <v>20</v>
      </c>
      <c r="D26" s="46" t="s">
        <v>14</v>
      </c>
      <c r="E26" s="48">
        <f>COUNTIF(Listado2014!$K$116:$K$174,"=Dirección General")</f>
        <v>0</v>
      </c>
      <c r="F26" s="48">
        <f>COUNTIF(Listado2014!$K$116:$K$174,"=Dirección General Adjunta")</f>
        <v>1</v>
      </c>
      <c r="G26" s="48">
        <f>COUNTIF(Listado2014!$K$116:$K$174,"=Dirección del Sistema Nacional de Archivos")</f>
        <v>4</v>
      </c>
      <c r="H26" s="48">
        <f>COUNTIF(Listado2014!$K$116:$K$174,"=Dirección del Archivo Histórico Central")</f>
        <v>28</v>
      </c>
      <c r="I26" s="48">
        <f>COUNTIF(Listado2014!$K$116:$K$174,"=Dirección de Publicaciones y Difusión")</f>
        <v>2</v>
      </c>
      <c r="J26" s="48">
        <f>COUNTIF(Listado2014!$K$116:$K$174,"=Dirección de Desarrollo y Normatividad Archvística")</f>
        <v>1</v>
      </c>
      <c r="K26" s="48">
        <f>COUNTIF(Listado2014!$K$116:$K$174,"=Dirección de Asuntos Jurídicos y Archivísticos")</f>
        <v>1</v>
      </c>
      <c r="L26" s="48">
        <f>COUNTIF(Listado2014!$K$116:$K$174,"=Dirección de Tecnologías de la Información")</f>
        <v>0</v>
      </c>
      <c r="M26" s="48">
        <f>COUNTIF(Listado2014!$K$116:$K$174,"=Dirección de Administración")</f>
        <v>6</v>
      </c>
      <c r="N26" s="48">
        <f>COUNTIF(Listado2014!$K$116:$K$174,"=Unidad de Enlace")</f>
        <v>16</v>
      </c>
      <c r="O26" s="48">
        <f>COUNTIF(Listado2014!$K$116:$K$174,"=Departamento de Acervos Bibliohemerográficos")</f>
        <v>0</v>
      </c>
      <c r="P26" s="48">
        <f>COUNTIF(Listado2014!$K$116:$K$174,"=Departamento del Registro Nacional de Archivos")</f>
        <v>0</v>
      </c>
      <c r="Q26" s="48">
        <f>COUNTIF(Listado2014!$K$116:$K$174,"=Varias áreas del AGN")</f>
        <v>0</v>
      </c>
    </row>
    <row r="27" spans="2:17" x14ac:dyDescent="0.2">
      <c r="B27" s="114"/>
      <c r="C27" s="113"/>
      <c r="D27" s="46" t="s">
        <v>32</v>
      </c>
      <c r="E27" s="49">
        <f>IF(E26=0,0,(AVERAGEIF(Listado2014!$K$116:$K$174,"=Dirección General",Listado2014!$H$116:$H$174)))</f>
        <v>0</v>
      </c>
      <c r="F27" s="49">
        <f>IF(F26=0,0,(AVERAGEIF(Listado2014!$K$116:$K$174,"=Dirección General Adjunta",Listado2014!$H$116:$H$174)))</f>
        <v>23</v>
      </c>
      <c r="G27" s="49">
        <f>IF(G26=0,0,(AVERAGEIF(Listado2014!$K$116:$K$174,"=Dirección del Sistema Nacional de Archivos",Listado2014!$H$116:$H$174)))</f>
        <v>12.75</v>
      </c>
      <c r="H27" s="49">
        <f>IF(H26=0,0,(AVERAGEIF(Listado2014!$K$116:$K$174,"=Dirección del Archivo Histórico Central",Listado2014!$H$116:$H$174)))</f>
        <v>16.285714285714285</v>
      </c>
      <c r="I27" s="49">
        <f>IF(I26=0,0,(AVERAGEIF(Listado2014!$K$116:$K$174,"=Dirección de Publicaciones y Difusión",Listado2014!$H$116:$H$174)))</f>
        <v>8.5</v>
      </c>
      <c r="J27" s="49">
        <f>IF(J26=0,0,(AVERAGEIF(Listado2014!$K$116:$K$174,"=Dirección de Desarrollo y Normatividad Archvística",Listado2014!$H$116:$H$174)))</f>
        <v>4</v>
      </c>
      <c r="K27" s="49">
        <f>IF(K26=0,0,(AVERAGEIF(Listado2014!$K$116:$K$174,"=Dirección de Asuntos Jurídicos y Archivísticos",Listado2014!$H$116:$H$174)))</f>
        <v>26</v>
      </c>
      <c r="L27" s="49">
        <f>IF(L26=0,0,(AVERAGEIF(Listado2014!$K$116:$K$174,"=Dirección de Tecnologías de la Información",Listado2014!$H$116:$H$174)))</f>
        <v>0</v>
      </c>
      <c r="M27" s="49">
        <f>IF(M26=0,0,(AVERAGEIF(Listado2014!$K$116:$K$174,"=Dirección de Administración",Listado2014!$H$116:$H$174)))</f>
        <v>16.5</v>
      </c>
      <c r="N27" s="49">
        <f>IF(N26=0,0,(AVERAGEIF(Listado2014!$K$116:$K$174,"=Unidad de Enlace",Listado2014!$H$116:$H$174)))</f>
        <v>4.5625</v>
      </c>
      <c r="O27" s="49">
        <f>IF(O26=0,0,(AVERAGEIF(Listado2014!$K$116:$K$174,"=Departamento de Acervos Bibliohemerográficos",Listado2014!$H$116:$H$174)))</f>
        <v>0</v>
      </c>
      <c r="P27" s="49">
        <f>IF(P26=0,0,(AVERAGEIF(Listado2014!$K$116:$K$174,"=Departamento del Registro Nacional de Archivos",Listado2014!$H$116:$H$174)))</f>
        <v>0</v>
      </c>
      <c r="Q27" s="49">
        <f>IF(Q26=0,0,(AVERAGEIF(Listado2014!$K$116:$K$174,"=Varias áreas del AGN",Listado2014!$H$116:$H$174)))</f>
        <v>0</v>
      </c>
    </row>
    <row r="29" spans="2:17" x14ac:dyDescent="0.2">
      <c r="B29" s="114">
        <f>SUM(E29:Q29)</f>
        <v>51</v>
      </c>
      <c r="C29" s="112" t="s">
        <v>21</v>
      </c>
      <c r="D29" s="46" t="s">
        <v>14</v>
      </c>
      <c r="E29" s="51">
        <f>COUNTIF(Listado2014!$K$175:$K$225,"=Dirección General")</f>
        <v>0</v>
      </c>
      <c r="F29" s="51">
        <f>COUNTIF(Listado2014!$K$175:$K$225,"=Dirección General Adjunta")</f>
        <v>0</v>
      </c>
      <c r="G29" s="51">
        <f>COUNTIF(Listado2014!$K$175:$K$225,"=Dirección del Sistema Nacional de Archivos")</f>
        <v>0</v>
      </c>
      <c r="H29" s="51">
        <f>COUNTIF(Listado2014!$K$175:$K$225,"=Dirección del Archivo Histórico Central")</f>
        <v>26</v>
      </c>
      <c r="I29" s="51">
        <f>COUNTIF(Listado2014!$K$175:$K$225,"=Dirección de Publicaciones y Difusión")</f>
        <v>0</v>
      </c>
      <c r="J29" s="51">
        <f>COUNTIF(Listado2014!$K$175:$K$225,"=Dirección de Desarrollo y Normatividad Archvística")</f>
        <v>0</v>
      </c>
      <c r="K29" s="51">
        <f>COUNTIF(Listado2014!$K$175:$K$225,"=Dirección de Asuntos Jurídicos y Archivísticos")</f>
        <v>0</v>
      </c>
      <c r="L29" s="51">
        <f>COUNTIF(Listado2014!$K$175:$K$225,"=Dirección de Tecnologías de la Información")</f>
        <v>0</v>
      </c>
      <c r="M29" s="51">
        <f>COUNTIF(Listado2014!$K$175:$K$225,"=Dirección de Administración")</f>
        <v>5</v>
      </c>
      <c r="N29" s="51">
        <f>COUNTIF(Listado2014!$K$175:$K$225,"=Unidad de Enlace")</f>
        <v>18</v>
      </c>
      <c r="O29" s="51">
        <f>COUNTIF(Listado2014!$K$175:$K$225,"=Departamento de Acervos Bibliohemerográficos")</f>
        <v>0</v>
      </c>
      <c r="P29" s="51">
        <f>COUNTIF(Listado2014!$K$175:$K$225,"=Departamento del Registro Nacional de Archivos")</f>
        <v>1</v>
      </c>
      <c r="Q29" s="51">
        <f>COUNTIF(Listado2014!$K$175:$K$225,"=Varias áreas del AGN")</f>
        <v>1</v>
      </c>
    </row>
    <row r="30" spans="2:17" x14ac:dyDescent="0.2">
      <c r="B30" s="114"/>
      <c r="C30" s="113"/>
      <c r="D30" s="46" t="s">
        <v>32</v>
      </c>
      <c r="E30" s="49">
        <f>IF(E29=0,0,(AVERAGEIF(Listado2014!$K$175:$K$225,"=Dirección General",Listado2014!$H$175:$H$225)))</f>
        <v>0</v>
      </c>
      <c r="F30" s="49">
        <f>IF(F29=0,0,(AVERAGEIF(Listado2014!$K$175:$K$225,"=Dirección General Adjunta",Listado2014!$H$175:$H$225)))</f>
        <v>0</v>
      </c>
      <c r="G30" s="49">
        <f>IF(G29=0,0,(AVERAGEIF(Listado2014!$K$175:$K$225,"=Dirección del Sistema Nacional de Archivos",Listado2014!$H$175:$H$225)))</f>
        <v>0</v>
      </c>
      <c r="H30" s="49">
        <f>IF(H29=0,0,(AVERAGEIF(Listado2014!$K$175:$K$225,"=Dirección del Archivo Histórico Central",Listado2014!$H$175:$H$225)))</f>
        <v>16.153846153846153</v>
      </c>
      <c r="I30" s="49">
        <f>IF(I29=0,0,(AVERAGEIF(Listado2014!$K$175:$K$225,"=Dirección de Publicaciones y Difusión",Listado2014!$H$175:$H$225)))</f>
        <v>0</v>
      </c>
      <c r="J30" s="49">
        <f>IF(J29=0,0,(AVERAGEIF(Listado2014!$K$175:$K$225,"=Dirección de Desarrollo y Normatividad Archvística",Listado2014!$H$175:$H$225)))</f>
        <v>0</v>
      </c>
      <c r="K30" s="49">
        <f>IF(K29=0,0,(AVERAGEIF(Listado2014!$K$175:$K$225,"=Dirección de Asuntos Jurídicos y Archivísticos",Listado2014!$H$175:$H$225)))</f>
        <v>0</v>
      </c>
      <c r="L30" s="49">
        <f>IF(L29=0,0,(AVERAGEIF(Listado2014!$K$175:$K$225,"=Dirección de Tecnologías de la Información",Listado2014!$H$175:$H$225)))</f>
        <v>0</v>
      </c>
      <c r="M30" s="49">
        <f>IF(M29=0,0,(AVERAGEIF(Listado2014!$K$175:$K$225,"=Dirección de Administración",Listado2014!$H$175:$H$225)))</f>
        <v>14.6</v>
      </c>
      <c r="N30" s="49">
        <f>IF(N29=0,0,(AVERAGEIF(Listado2014!$K$175:$K$225,"=Unidad de Enlace",Listado2014!$H$175:$H$225)))</f>
        <v>5.333333333333333</v>
      </c>
      <c r="O30" s="49">
        <f>IF(O29=0,0,(AVERAGEIF(Listado2014!$K$175:$K$225,"=Departamento de Acervos Bibliohemerográficos",Listado2014!$H$175:$H$225)))</f>
        <v>0</v>
      </c>
      <c r="P30" s="49">
        <f>IF(P29=0,0,(AVERAGEIF(Listado2014!$K$175:$K$225,"=Departamento del Registro Nacional de Archivos",Listado2014!$H$175:$H$225)))</f>
        <v>10</v>
      </c>
      <c r="Q30" s="49">
        <f>IF(Q29=0,0,(AVERAGEIF(Listado2014!$K$175:$K$225,"=Varias áreas del AGN",Listado2014!$H$175:$H$225)))</f>
        <v>23</v>
      </c>
    </row>
    <row r="32" spans="2:17" x14ac:dyDescent="0.2">
      <c r="B32" s="114">
        <f>SUM(E32:Q32)</f>
        <v>48</v>
      </c>
      <c r="C32" s="112" t="s">
        <v>22</v>
      </c>
      <c r="D32" s="46" t="s">
        <v>14</v>
      </c>
      <c r="E32" s="51">
        <f>COUNTIF(Listado2014!$K$226:$K$273,"=Dirección General")</f>
        <v>0</v>
      </c>
      <c r="F32" s="51">
        <f>COUNTIF(Listado2014!$K$226:$K$273,"=Dirección General Adjunta")</f>
        <v>0</v>
      </c>
      <c r="G32" s="51">
        <f>COUNTIF(Listado2014!$K$226:$K$273,"=Dirección del Sistema Nacional de Archivos")</f>
        <v>5</v>
      </c>
      <c r="H32" s="51">
        <f>COUNTIF(Listado2014!$K$226:$K$273,"=Dirección del Archivo Histórico Central")</f>
        <v>15</v>
      </c>
      <c r="I32" s="51">
        <f>COUNTIF(Listado2014!$K$226:$K$273,"=Dirección de Publicaciones y Difusión")</f>
        <v>0</v>
      </c>
      <c r="J32" s="51">
        <f>COUNTIF(Listado2014!$K$226:$K$273,"=Dirección de Desarrollo y Normatividad Archvística")</f>
        <v>0</v>
      </c>
      <c r="K32" s="51">
        <f>COUNTIF(Listado2014!$K$226:$K$273,"=Dirección de Asuntos Jurídicos y Archivísticos")</f>
        <v>0</v>
      </c>
      <c r="L32" s="51">
        <f>COUNTIF(Listado2014!$K$226:$K$273,"=Dirección de Tecnologías de la Información")</f>
        <v>0</v>
      </c>
      <c r="M32" s="51">
        <f>COUNTIF(Listado2014!$K$226:$K$273,"=Dirección de Administración")</f>
        <v>1</v>
      </c>
      <c r="N32" s="51">
        <f>COUNTIF(Listado2014!$K$226:$K$273,"=Unidad de Enlace")</f>
        <v>26</v>
      </c>
      <c r="O32" s="51">
        <f>COUNTIF(Listado2014!$K$226:$K$273,"=Departamento de Acervos Bibliohemerográficos")</f>
        <v>0</v>
      </c>
      <c r="P32" s="51">
        <f>COUNTIF(Listado2014!$K$226:$K$273,"=Departamento del Registro Nacional de Archivos")</f>
        <v>1</v>
      </c>
      <c r="Q32" s="51">
        <f>COUNTIF(Listado2014!$K$226:$K$273,"=Varias áreas del AGN")</f>
        <v>0</v>
      </c>
    </row>
    <row r="33" spans="2:17" x14ac:dyDescent="0.2">
      <c r="B33" s="114"/>
      <c r="C33" s="113"/>
      <c r="D33" s="46" t="s">
        <v>32</v>
      </c>
      <c r="E33" s="49">
        <f>IF(E32=0,0,(AVERAGEIF(Listado2014!$K$226:$K$273,"=Dirección General",Listado2014!$H$226:$H$273)))</f>
        <v>0</v>
      </c>
      <c r="F33" s="49">
        <f>IF(F32=0,0,(AVERAGEIF(Listado2014!$K$226:$K$273,"=Dirección General Adjunta",Listado2014!$H$226:$H$273)))</f>
        <v>0</v>
      </c>
      <c r="G33" s="49">
        <f>IF(G32=0,0,(AVERAGEIF(Listado2014!$K$226:$K$273,"=Dirección del Sistema Nacional de Archivos",Listado2014!$H$226:$H$273)))</f>
        <v>15</v>
      </c>
      <c r="H33" s="49">
        <f>IF(H32=0,0,(AVERAGEIF(Listado2014!$K$226:$K$273,"=Dirección del Archivo Histórico Central",Listado2014!$H$226:$H$273)))</f>
        <v>17.266666666666666</v>
      </c>
      <c r="I33" s="49">
        <f>IF(I32=0,0,(AVERAGEIF(Listado2014!$K$226:$K$273,"=Dirección de Publicaciones y Difusión",Listado2014!$H$226:$H$273)))</f>
        <v>0</v>
      </c>
      <c r="J33" s="49">
        <f>IF(J32=0,0,(AVERAGEIF(Listado2014!$K$226:$K$273,"=Dirección de Desarrollo y Normatividad Archvística",Listado2014!$H$226:$H$273)))</f>
        <v>0</v>
      </c>
      <c r="K33" s="49">
        <f>IF(K32=0,0,(AVERAGEIF(Listado2014!$K$226:$K$273,"=Dirección de Asuntos Jurídicos y Archivísticos",Listado2014!$H$226:$H$273)))</f>
        <v>0</v>
      </c>
      <c r="L33" s="49">
        <f>IF(L32=0,0,(AVERAGEIF(Listado2014!$K$226:$K$273,"=Dirección de Tecnologías de la Información",Listado2014!$H$226:$H$273)))</f>
        <v>0</v>
      </c>
      <c r="M33" s="49">
        <f>IF(M32=0,0,(AVERAGEIF(Listado2014!$K$226:$K$273,"=Dirección de Administración",Listado2014!$H$226:$H$273)))</f>
        <v>12</v>
      </c>
      <c r="N33" s="49">
        <f>IF(N32=0,0,(AVERAGEIF(Listado2014!$K$226:$K$273,"=Unidad de Enlace",Listado2014!$H$226:$H$273)))</f>
        <v>4.2307692307692308</v>
      </c>
      <c r="O33" s="49">
        <f>IF(O32=0,0,(AVERAGEIF(Listado2014!$K$226:$K$273,"=Departamento de Acervos Bibliohemerográficos",Listado2014!$H$226:$H$273)))</f>
        <v>0</v>
      </c>
      <c r="P33" s="49">
        <f>IF(P32=0,0,(AVERAGEIF(Listado2014!$K$226:$K$273,"=Departamento del Registro Nacional de Archivos",Listado2014!$H$226:$H$273)))</f>
        <v>10</v>
      </c>
      <c r="Q33" s="49">
        <f>IF(Q32=0,0,(AVERAGEIF(Listado2014!$K$226:$K$273,"=Varias áreas del AGN",Listado2014!$H$226:$H$273)))</f>
        <v>0</v>
      </c>
    </row>
    <row r="35" spans="2:17" x14ac:dyDescent="0.2">
      <c r="B35" s="114">
        <f>SUM(E35:Q35)</f>
        <v>62</v>
      </c>
      <c r="C35" s="112" t="s">
        <v>23</v>
      </c>
      <c r="D35" s="46" t="s">
        <v>14</v>
      </c>
      <c r="E35" s="52">
        <f>COUNTIF(Listado2014!$K$274:$K$335,"=Dirección General")</f>
        <v>0</v>
      </c>
      <c r="F35" s="52">
        <f>COUNTIF(Listado2014!$K$274:$K$335,"=Dirección General Adjunta")</f>
        <v>0</v>
      </c>
      <c r="G35" s="52">
        <f>COUNTIF(Listado2014!$K$274:$K$335,"=Dirección del Sistema Nacional de Archivos")</f>
        <v>4</v>
      </c>
      <c r="H35" s="52">
        <f>COUNTIF(Listado2014!$K$274:$K$335,"=Dirección del Archivo Histórico Central")</f>
        <v>23</v>
      </c>
      <c r="I35" s="52">
        <f>COUNTIF(Listado2014!$K$274:$K$335,"=Dirección de Publicaciones y Difusión")</f>
        <v>0</v>
      </c>
      <c r="J35" s="52">
        <f>COUNTIF(Listado2014!$K$274:$K$335,"=Dirección de Desarrollo y Normatividad Archvística")</f>
        <v>0</v>
      </c>
      <c r="K35" s="52">
        <f>COUNTIF(Listado2014!$K$274:$K$335,"=Dirección de Asuntos Jurídicos y Archivísticos")</f>
        <v>0</v>
      </c>
      <c r="L35" s="52">
        <f>COUNTIF(Listado2014!$K$274:$K$335,"=Dirección de Tecnologías de la Información")</f>
        <v>0</v>
      </c>
      <c r="M35" s="52">
        <f>COUNTIF(Listado2014!$K$274:$K$335,"=Dirección de Administración")</f>
        <v>3</v>
      </c>
      <c r="N35" s="52">
        <f>COUNTIF(Listado2014!$K$274:$K$335,"=Unidad de Enlace")</f>
        <v>27</v>
      </c>
      <c r="O35" s="52">
        <f>COUNTIF(Listado2014!$K$274:$K$335,"=Departamento de Acervos Bibliohemerográficos")</f>
        <v>0</v>
      </c>
      <c r="P35" s="52">
        <f>COUNTIF(Listado2014!$K$274:$K$335,"=Departamento del Registro Nacional de Archivos")</f>
        <v>3</v>
      </c>
      <c r="Q35" s="52">
        <f>COUNTIF(Listado2014!$K$274:$K$335,"=Varias áreas del AGN")</f>
        <v>2</v>
      </c>
    </row>
    <row r="36" spans="2:17" x14ac:dyDescent="0.2">
      <c r="B36" s="114"/>
      <c r="C36" s="113"/>
      <c r="D36" s="46" t="s">
        <v>32</v>
      </c>
      <c r="E36" s="49">
        <f>IF(E35=0,0,(AVERAGEIF(Listado2014!$K$274:$K$335,"=Dirección General",Listado2014!$H$274:$H$335)))</f>
        <v>0</v>
      </c>
      <c r="F36" s="49">
        <f>IF(F35=0,0,(AVERAGEIF(Listado2014!$K$274:$K$335,"=Dirección General Adjunta",Listado2014!$H$274:$H$335)))</f>
        <v>0</v>
      </c>
      <c r="G36" s="49">
        <f>IF(G35=0,0,(AVERAGEIF(Listado2014!$K$274:$K$335,"=Dirección del Sistema Nacional de Archivos",Listado2014!$H$274:$H$335)))</f>
        <v>9.25</v>
      </c>
      <c r="H36" s="49">
        <f>IF(H35=0,0,(AVERAGEIF(Listado2014!$K$274:$K$335,"=Dirección del Archivo Histórico Central",Listado2014!$H$274:$H$335)))</f>
        <v>14.086956521739131</v>
      </c>
      <c r="I36" s="49">
        <f>IF(I35=0,0,(AVERAGEIF(Listado2014!$K$274:$K$335,"=Dirección de Publicaciones y Difusión",Listado2014!$H$274:$H$335)))</f>
        <v>0</v>
      </c>
      <c r="J36" s="49">
        <f>IF(J35=0,0,(AVERAGEIF(Listado2014!$K$274:$K$335,"=Dirección de Desarrollo y Normatividad Archvística",Listado2014!$H$274:$H$335)))</f>
        <v>0</v>
      </c>
      <c r="K36" s="49">
        <f>IF(K35=0,0,(AVERAGEIF(Listado2014!$K$274:$K$335,"=Dirección de Asuntos Jurídicos y Archivísticos",Listado2014!$H$274:$H$335)))</f>
        <v>0</v>
      </c>
      <c r="L36" s="49">
        <f>IF(L35=0,0,(AVERAGEIF(Listado2014!$K$274:$K$335,"=Dirección de Tecnologías de la Información",Listado2014!$H$274:$H$335)))</f>
        <v>0</v>
      </c>
      <c r="M36" s="49">
        <f>IF(M35=0,0,(AVERAGEIF(Listado2014!$K$274:$K$335,"=Dirección de Administración",Listado2014!$H$274:$H$335)))</f>
        <v>9.3333333333333339</v>
      </c>
      <c r="N36" s="49">
        <f>IF(N35=0,0,(AVERAGEIF(Listado2014!$K$274:$K$335,"=Unidad de Enlace",Listado2014!$H$274:$H$335)))</f>
        <v>2.8888888888888888</v>
      </c>
      <c r="O36" s="49">
        <f>IF(O35=0,0,(AVERAGEIF(Listado2014!$K$274:$K$335,"=Departamento de Acervos Bibliohemerográficos",Listado2014!$H$274:$H$335)))</f>
        <v>0</v>
      </c>
      <c r="P36" s="49">
        <f>IF(P35=0,0,(AVERAGEIF(Listado2014!$K$274:$K$335,"=Departamento del Registro Nacional de Archivos",Listado2014!$H$274:$H$335)))</f>
        <v>18.333333333333332</v>
      </c>
      <c r="Q36" s="49">
        <f>IF(Q35=0,0,(AVERAGEIF(Listado2014!$K$274:$K$335,"=Varias áreas del AGN",Listado2014!$H$274:$H$335)))</f>
        <v>26</v>
      </c>
    </row>
    <row r="38" spans="2:17" x14ac:dyDescent="0.2">
      <c r="B38" s="114">
        <f>SUM(E38:Q38)</f>
        <v>42</v>
      </c>
      <c r="C38" s="112" t="s">
        <v>24</v>
      </c>
      <c r="D38" s="46" t="s">
        <v>14</v>
      </c>
      <c r="E38" s="52">
        <f>COUNTIF(Listado2014!$K$336:$K$377,"=Dirección General")</f>
        <v>0</v>
      </c>
      <c r="F38" s="52">
        <f>COUNTIF(Listado2014!$K$336:$K$377,"=Dirección General Adjunta")</f>
        <v>0</v>
      </c>
      <c r="G38" s="52">
        <f>COUNTIF(Listado2014!$K$336:$K$377,"=Dirección del Sistema Nacional de Archivos")</f>
        <v>2</v>
      </c>
      <c r="H38" s="52">
        <f>COUNTIF(Listado2014!$K$336:$K$377,"=Dirección del Archivo Histórico Central")</f>
        <v>24</v>
      </c>
      <c r="I38" s="52">
        <f>COUNTIF(Listado2014!$K$336:$K$377,"=Dirección de Publicaciones y Difusión")</f>
        <v>0</v>
      </c>
      <c r="J38" s="52">
        <f>COUNTIF(Listado2014!$K$336:$K$377,"=Dirección de Desarrollo y Normatividad Archvística")</f>
        <v>0</v>
      </c>
      <c r="K38" s="52">
        <f>COUNTIF(Listado2014!$K$336:$K$377,"=Dirección de Asuntos Jurídicos y Archivísticos")</f>
        <v>0</v>
      </c>
      <c r="L38" s="52">
        <f>COUNTIF(Listado2014!$K$336:$K$377,"=Dirección de Tecnologías de la Información")</f>
        <v>0</v>
      </c>
      <c r="M38" s="52">
        <f>COUNTIF(Listado2014!$K$336:$K$377,"=Dirección de Administración")</f>
        <v>0</v>
      </c>
      <c r="N38" s="52">
        <f>COUNTIF(Listado2014!$K$336:$K$377,"=Unidad de Enlace")</f>
        <v>12</v>
      </c>
      <c r="O38" s="52">
        <f>COUNTIF(Listado2014!$K$336:$K$377,"=Departamento de Acervos Bibliohemerográficos")</f>
        <v>0</v>
      </c>
      <c r="P38" s="52">
        <f>COUNTIF(Listado2014!$K$336:$K$377,"=Departamento del Registro Nacional de Archivos")</f>
        <v>2</v>
      </c>
      <c r="Q38" s="52">
        <f>COUNTIF(Listado2014!$K$336:$K$377,"=Varias áreas del AGN")</f>
        <v>2</v>
      </c>
    </row>
    <row r="39" spans="2:17" x14ac:dyDescent="0.2">
      <c r="B39" s="114"/>
      <c r="C39" s="113"/>
      <c r="D39" s="46" t="s">
        <v>32</v>
      </c>
      <c r="E39" s="49">
        <f>IF(E38=0,0,(AVERAGEIF(Listado2014!$K$336:$K$377,"=Dirección General",Listado2014!$H$336:$H$377)))</f>
        <v>0</v>
      </c>
      <c r="F39" s="49">
        <f>IF(F38=0,0,(AVERAGEIF(Listado2014!$K$336:$K$377,"=Dirección General Adjunta",Listado2014!$H$336:$H$337)))</f>
        <v>0</v>
      </c>
      <c r="G39" s="49">
        <f>IF(G38=0,0,(AVERAGEIF(Listado2014!$K$336:$K$377,"=Dirección del Sistema Nacional de Archivos",Listado2014!$H$336:$H$377)))</f>
        <v>13.5</v>
      </c>
      <c r="H39" s="49">
        <f>IF(H38=0,0,(AVERAGEIF(Listado2014!$K$336:$K$377,"=Dirección del Archivo Histórico Central",Listado2014!$H$336:$H$377)))</f>
        <v>16.625</v>
      </c>
      <c r="I39" s="49">
        <f>IF(I38=0,0,(AVERAGEIF(Listado2014!$K$336:$K$377,"=Dirección de Publicaciones y Difusión",Listado2014!$H$336:$H$377)))</f>
        <v>0</v>
      </c>
      <c r="J39" s="49">
        <f>IF(J38=0,0,(AVERAGEIF(Listado2014!$K$336:$K$377,"=Dirección de Desarrollo y Normatividad Archvística",Listado2014!$H$336:$H$377)))</f>
        <v>0</v>
      </c>
      <c r="K39" s="49">
        <f>IF(K38=0,0,(AVERAGEIF(Listado2014!$K$336:$K$377,"=Dirección de Asuntos Jurídicos y Archivísticos",Listado2014!$H$336:$H$377)))</f>
        <v>0</v>
      </c>
      <c r="L39" s="49">
        <f>IF(L38=0,0,(AVERAGEIF(Listado2014!$K$336:$K$377,"=Dirección de Tecnologías de la Información",Listado2014!$H$336:$H$377)))</f>
        <v>0</v>
      </c>
      <c r="M39" s="49">
        <f>IF(M38=0,0,(AVERAGEIF(Listado2014!$K$336:$K$377,"=Dirección de Administración",Listado2014!$H$336:$H$377)))</f>
        <v>0</v>
      </c>
      <c r="N39" s="49">
        <f>IF(N38=0,0,(AVERAGEIF(Listado2014!$K$336:$K$377,"=Unidad de Enlace",Listado2014!$H$336:$H$377)))</f>
        <v>2.9166666666666665</v>
      </c>
      <c r="O39" s="49">
        <f>IF(O38=0,0,(AVERAGEIF(Listado2014!$K$336:$K$377,"=Departamento de Acervos Bibliohemerográficos",Listado2014!$H$336:$H$377)))</f>
        <v>0</v>
      </c>
      <c r="P39" s="49">
        <f>IF(P38=0,0,(AVERAGEIF(Listado2014!$K$336:$K$377,"=Departamento del Registro Nacional de Archivos",Listado2014!$H$336:$H$377)))</f>
        <v>10</v>
      </c>
      <c r="Q39" s="49">
        <f ca="1">IF(Q38=0,0,(AVERAGEIF(Listado2014!$K$274:$K$335,"=Varias áreas del AGN",Listado2014!$H$336:$H$377)))</f>
        <v>13.5</v>
      </c>
    </row>
    <row r="41" spans="2:17" x14ac:dyDescent="0.2">
      <c r="B41" s="114">
        <f>SUM(E41:Q41)</f>
        <v>24</v>
      </c>
      <c r="C41" s="112" t="s">
        <v>25</v>
      </c>
      <c r="D41" s="46" t="s">
        <v>14</v>
      </c>
      <c r="E41" s="67">
        <f>COUNTIF(Listado2014!$K$378:$K$401,"=Dirección General")</f>
        <v>0</v>
      </c>
      <c r="F41" s="67">
        <f>COUNTIF(Listado2014!$K$378:$K$401,"=Dirección General Adjunta")</f>
        <v>1</v>
      </c>
      <c r="G41" s="67">
        <f>COUNTIF(Listado2014!$K$378:$K$401,"=Dirección del Sistema Nacional de Archivos")</f>
        <v>0</v>
      </c>
      <c r="H41" s="67">
        <f>COUNTIF(Listado2014!$K$378:$K$401,"=Dirección del Archivo Histórico Central")</f>
        <v>14</v>
      </c>
      <c r="I41" s="67">
        <f>COUNTIF(Listado2014!$K$378:$K$401,"=Dirección de Publicaciones y Difusión")</f>
        <v>0</v>
      </c>
      <c r="J41" s="67">
        <f>COUNTIF(Listado2014!$K$378:$K$401,"=Dirección de Desarrollo y Normatividad Archvística")</f>
        <v>1</v>
      </c>
      <c r="K41" s="67">
        <f>COUNTIF(Listado2014!$K$378:$K$401,"=Dirección de Asuntos Jurídicos y Archivísticos")</f>
        <v>0</v>
      </c>
      <c r="L41" s="67">
        <f>COUNTIF(Listado2014!$K$378:$K$401,"=Dirección de Tecnologías de la Información")</f>
        <v>1</v>
      </c>
      <c r="M41" s="67">
        <f>COUNTIF(Listado2014!$K$378:$K$401,"=Dirección de Administración")</f>
        <v>3</v>
      </c>
      <c r="N41" s="67">
        <f>COUNTIF(Listado2014!$K$378:$K$401,"=Unidad de Enlace")</f>
        <v>4</v>
      </c>
      <c r="O41" s="67">
        <f>COUNTIF(Listado2014!$K$378:$K$401,"=Departamento de Acervos Bibliohemerográficos")</f>
        <v>0</v>
      </c>
      <c r="P41" s="67">
        <f>COUNTIF(Listado2014!$K$378:$K$401,"=Departamento del Registro Nacional de Archivos")</f>
        <v>0</v>
      </c>
      <c r="Q41" s="67">
        <f>COUNTIF(Listado2014!$K$378:$K$401,"=Varias áreas del AGN")</f>
        <v>0</v>
      </c>
    </row>
    <row r="42" spans="2:17" x14ac:dyDescent="0.2">
      <c r="B42" s="114"/>
      <c r="C42" s="113"/>
      <c r="D42" s="46" t="s">
        <v>32</v>
      </c>
      <c r="E42" s="49">
        <f>IF(E41=0,0,(AVERAGEIF(Listado2014!$K$378:$K$401,"=Dirección General",Listado2014!$H$378:$H$401)))</f>
        <v>0</v>
      </c>
      <c r="F42" s="49">
        <f>IF(F41=0,0,(AVERAGEIF(Listado2014!$K$378:$K$401,"=Dirección General Adjunta",Listado2014!$H$378:$H$401)))</f>
        <v>21</v>
      </c>
      <c r="G42" s="49">
        <f>IF(G41=0,0,(AVERAGEIF(Listado2014!$K$78:$K$401,"=Dirección del Sistema Nacional de Archivos",Listado2014!$H$378:$H$401)))</f>
        <v>0</v>
      </c>
      <c r="H42" s="49">
        <f>IF(H41=0,0,(AVERAGEIF(Listado2014!$K$378:$K$401,"=Dirección del Archivo Histórico Central",Listado2014!$H$378:$H$401)))</f>
        <v>17.857142857142858</v>
      </c>
      <c r="I42" s="49">
        <f>IF(I41=0,0,(AVERAGEIF(Listado2014!$K$378:$K$401,"=Dirección de Publicaciones y Difusión",Listado2014!$H$378:$H$401)))</f>
        <v>0</v>
      </c>
      <c r="J42" s="49">
        <f>IF(J41=0,0,(AVERAGEIF(Listado2014!$K$378:$K$401,"=Dirección de Desarrollo y Normatividad Archvística",Listado2014!$H$378:$H$401)))</f>
        <v>21</v>
      </c>
      <c r="K42" s="49">
        <f>IF(K41=0,0,(AVERAGEIF(Listado2014!$K$378:$K$401,"=Dirección de Asuntos Jurídicos y Archivísticos",Listado2014!$H$378:$H$401)))</f>
        <v>0</v>
      </c>
      <c r="L42" s="49">
        <f>IF(L41=0,0,(AVERAGEIF(Listado2014!$K$378:$K$401,"=Dirección de Tecnologías de la Información",Listado2014!$H$378:$H$401)))</f>
        <v>21</v>
      </c>
      <c r="M42" s="49">
        <f>IF(M41=0,0,(AVERAGEIF(Listado2014!$K$378:$K$401,"=Dirección de Administración",Listado2014!$H$378:$H$401)))</f>
        <v>21</v>
      </c>
      <c r="N42" s="49">
        <f>IF(N41=0,0,(AVERAGEIF(Listado2014!$K$378:$K$401,"=Unidad de Enlace",Listado2014!$H$378:$H$401)))</f>
        <v>-3.5</v>
      </c>
      <c r="O42" s="49">
        <f>IF(O41=0,0,(AVERAGEIF(Listado2014!$K$378:$K$401,"=Departamento de Acervos Bibliohemerográficos",Listado2014!$H$378:$H$401)))</f>
        <v>0</v>
      </c>
      <c r="P42" s="49">
        <f>IF(P41=0,0,(AVERAGEIF(Listado2014!$K$378:$K$401,"=Departamento del Registro Nacional de Archivos",Listado2014!$H$378:$H$401)))</f>
        <v>0</v>
      </c>
      <c r="Q42" s="49">
        <f>IF(Q41=0,0,(AVERAGEIF(Listado2014!$K$378:$K$401,"=Varias áreas del AGN",Listado2014!$H$378:$H$401)))</f>
        <v>0</v>
      </c>
    </row>
    <row r="44" spans="2:17" x14ac:dyDescent="0.2">
      <c r="B44" s="114">
        <f>SUM(E44:Q44)</f>
        <v>50</v>
      </c>
      <c r="C44" s="112" t="s">
        <v>26</v>
      </c>
      <c r="D44" s="46" t="s">
        <v>14</v>
      </c>
      <c r="E44" s="67">
        <f>COUNTIF(Listado2014!$K$402:$K$451,"=Dirección General")</f>
        <v>0</v>
      </c>
      <c r="F44" s="67">
        <f>COUNTIF(Listado2014!$K$402:$K$451,"=Dirección General Adjunta")</f>
        <v>0</v>
      </c>
      <c r="G44" s="67">
        <f>COUNTIF(Listado2014!$K$402:$K$451,"=Dirección del Sistema Nacional de Archivos")</f>
        <v>6</v>
      </c>
      <c r="H44" s="67">
        <f>COUNTIF(Listado2014!$K$402:$K$451,"=Dirección del Archivo Histórico Central")</f>
        <v>22</v>
      </c>
      <c r="I44" s="67">
        <f>COUNTIF(Listado2014!$K$402:$K$451,"=Dirección de Publicaciones y Difusión")</f>
        <v>0</v>
      </c>
      <c r="J44" s="67">
        <f>COUNTIF(Listado2014!$K$402:$K$451,"=Dirección de Desarrollo y Normatividad Archvística")</f>
        <v>1</v>
      </c>
      <c r="K44" s="67">
        <f>COUNTIF(Listado2014!$K$402:$K$451,"=Dirección de Asuntos Jurídicos y Archivísticos")</f>
        <v>0</v>
      </c>
      <c r="L44" s="67">
        <f>COUNTIF(Listado2014!$K$402:$K$451,"=Dirección de Tecnologías de la Información")</f>
        <v>0</v>
      </c>
      <c r="M44" s="67">
        <f>COUNTIF(Listado2014!$K$402:$K$451,"=Dirección de Administración")</f>
        <v>2</v>
      </c>
      <c r="N44" s="67">
        <f>COUNTIF(Listado2014!$K$402:$K$451,"=Unidad de Enlace")</f>
        <v>18</v>
      </c>
      <c r="O44" s="67">
        <f>COUNTIF(Listado2014!$K$402:$K$451,"=Departamento de Acervos Bibliohemerográficos")</f>
        <v>0</v>
      </c>
      <c r="P44" s="67">
        <f>COUNTIF(Listado2014!$K$402:$K$451,"Departamento del Registro Nacional de Archivos")</f>
        <v>0</v>
      </c>
      <c r="Q44" s="67">
        <f>COUNTIF(Listado2014!$K$402:$K$451,"Varias áreas del AGN")</f>
        <v>1</v>
      </c>
    </row>
    <row r="45" spans="2:17" x14ac:dyDescent="0.2">
      <c r="B45" s="114"/>
      <c r="C45" s="113"/>
      <c r="D45" s="46" t="s">
        <v>32</v>
      </c>
      <c r="E45" s="49">
        <f>IF(E44=0,0,(AVERAGEIF(Listado2014!$K$402:$K$451,"=Dirección General",Listado2014!$H$402:$H$451)))</f>
        <v>0</v>
      </c>
      <c r="F45" s="49">
        <f>IF(F44=0,0,(AVERAGEIF(Listado2014!$K$402:$K$451,"=Dirección General Adjunta",Listado2014!$H$402:$H$451)))</f>
        <v>0</v>
      </c>
      <c r="G45" s="49">
        <f>IF(G44=0,0,(AVERAGEIF(Listado2014!$K$402:$K$451,"=Dirección del Sistema Nacional de Archivos",Listado2014!$H$402:$H$451)))</f>
        <v>14.5</v>
      </c>
      <c r="H45" s="49">
        <f>IF(H44=0,0,(AVERAGEIF(Listado2014!$K$402:$K$451,"=Dirección del Archivo Histórico Central",Listado2014!$H$402:$H$451)))</f>
        <v>16.181818181818183</v>
      </c>
      <c r="I45" s="49">
        <f>IF(I44=0,0,(AVERAGEIF(Listado2014!$K$402:$K$451,"=Dirección de Publicaciones y Difusión",Listado2014!$H$402:$H$451)))</f>
        <v>0</v>
      </c>
      <c r="J45" s="49">
        <f>IF(J44=0,0,(AVERAGEIF(Listado2014!$K$402:$K$451,"=Dirección de Desarrollo y Normatividad Archvística",Listado2014!$H$402:$H$451)))</f>
        <v>21</v>
      </c>
      <c r="K45" s="49">
        <f>IF(K44=0,0,(AVERAGEIF(Listado2014!$K$402:$K$451,"=Dirección de Asuntos Jurídicos y Archivísticos",Listado2014!$H$402:$H$451)))</f>
        <v>0</v>
      </c>
      <c r="L45" s="49">
        <f>IF(L44=0,0,(AVERAGEIF(Listado2014!$K$402:$K$451,"=Dirección de Tecnologías de la Información",Listado2014!$H$402:$H$451)))</f>
        <v>0</v>
      </c>
      <c r="M45" s="49">
        <f>IF(M44=0,0,(AVERAGEIF(Listado2014!$K$402:$K$451,"=Dirección de Administración",Listado2014!$H$402:$H$451)))</f>
        <v>17.5</v>
      </c>
      <c r="N45" s="49">
        <f>IF(N44=0,0,(AVERAGEIF(Listado2014!$K$402:$K$451,"=Unidad de Enlace",Listado2014!$H$402:$H$451)))</f>
        <v>11.611111111111111</v>
      </c>
      <c r="O45" s="49">
        <f>IF(O44=0,0,(AVERAGEIF(Listado2014!$K$402:$K$451,"=Departamento de Acervos Bibliohemerográficos",Listado2014!$H$402:$H$451)))</f>
        <v>0</v>
      </c>
      <c r="P45" s="49">
        <f>IF(P44=0,0,(AVERAGEIF(Listado2014!$K$78:$K$401,"=Departamento del Registro Nacional de Archivos",Listado2014!$H$402:$H$451)))</f>
        <v>0</v>
      </c>
      <c r="Q45" s="49">
        <f ca="1">IF(Q44=0,0,(AVERAGEIF(Listado2014!$K$274:$K$335,"=Varias áreas del AGN",Listado2014!$H$336:$H$377)))</f>
        <v>13.5</v>
      </c>
    </row>
    <row r="47" spans="2:17" x14ac:dyDescent="0.2">
      <c r="B47" s="114">
        <f>SUM(E47:Q47)</f>
        <v>51</v>
      </c>
      <c r="C47" s="112" t="s">
        <v>27</v>
      </c>
      <c r="D47" s="46" t="s">
        <v>14</v>
      </c>
      <c r="E47" s="74">
        <f>COUNTIF(Listado2014!$K$402:$K$452,"=Dirección General")</f>
        <v>0</v>
      </c>
      <c r="F47" s="74">
        <f>COUNTIF(Listado2014!$K$402:$K$452,"=Dirección General Adjunta")</f>
        <v>0</v>
      </c>
      <c r="G47" s="74">
        <f>COUNTIF(Listado2014!$K$402:$K$452,"=Dirección del Sistema Nacional de Archivos")</f>
        <v>6</v>
      </c>
      <c r="H47" s="74">
        <f>COUNTIF(Listado2014!$K$402:$K$452,"=Dirección del Archivo Histórico Central")</f>
        <v>22</v>
      </c>
      <c r="I47" s="74">
        <f>COUNTIF(Listado2014!$K$402:$K$452,"=Dirección de Publicaciones y Difusión")</f>
        <v>0</v>
      </c>
      <c r="J47" s="74">
        <f>COUNTIF(Listado2014!$K$402:$K$452,"=Dirección de Desarrollo y Normatividad Archvística")</f>
        <v>1</v>
      </c>
      <c r="K47" s="74">
        <f>COUNTIF(Listado2014!$K$402:$K$452,"=Dirección de Asuntos Jurídicos y Archivísticos")</f>
        <v>0</v>
      </c>
      <c r="L47" s="74">
        <f>COUNTIF(Listado2014!$K$402:$K$452,"=Dirección de Tecnologías de la Información")</f>
        <v>0</v>
      </c>
      <c r="M47" s="74">
        <f>COUNTIF(Listado2014!$K$402:$K$452,"=Dirección de Administración")</f>
        <v>2</v>
      </c>
      <c r="N47" s="74">
        <f>COUNTIF(Listado2014!$K$402:$K$452,"=Unidad de Enlace")</f>
        <v>19</v>
      </c>
      <c r="O47" s="74">
        <f>COUNTIF(Listado2014!$K$402:$K$452,"=Departamento de Acervos Bibliohemerográficos")</f>
        <v>0</v>
      </c>
      <c r="P47" s="74">
        <f>COUNTIF(Listado2014!$K$402:$K$452,"Departamento del Registro Nacional de Archivos")</f>
        <v>0</v>
      </c>
      <c r="Q47" s="74">
        <f>COUNTIF(Listado2014!$K$402:$K$452,"Varias áreas del AGN")</f>
        <v>1</v>
      </c>
    </row>
    <row r="48" spans="2:17" x14ac:dyDescent="0.2">
      <c r="B48" s="114"/>
      <c r="C48" s="113"/>
      <c r="D48" s="46" t="s">
        <v>32</v>
      </c>
      <c r="E48" s="49">
        <f>IF(E47=0,0,(AVERAGEIF(Listado2014!$K$402:$K$451,"=Dirección General",Listado2014!$H$402:$H$451)))</f>
        <v>0</v>
      </c>
      <c r="F48" s="49">
        <f>IF(F47=0,0,(AVERAGEIF(Listado2014!$K$402:$K$451,"=Dirección General Adjunta",Listado2014!$H$402:$H$451)))</f>
        <v>0</v>
      </c>
      <c r="G48" s="49">
        <f>IF(G47=0,0,(AVERAGEIF(Listado2014!$K$402:$K$451,"=Dirección del Sistema Nacional de Archivos",Listado2014!$H$402:$H$451)))</f>
        <v>14.5</v>
      </c>
      <c r="H48" s="49">
        <f>IF(H47=0,0,(AVERAGEIF(Listado2014!$K$402:$K$451,"=Dirección del Archivo Histórico Central",Listado2014!$H$402:$H$451)))</f>
        <v>16.181818181818183</v>
      </c>
      <c r="I48" s="49">
        <f>IF(I47=0,0,(AVERAGEIF(Listado2014!$K$402:$K$451,"=Dirección de Publicaciones y Difusión",Listado2014!$H$402:$H$451)))</f>
        <v>0</v>
      </c>
      <c r="J48" s="49">
        <f>IF(J47=0,0,(AVERAGEIF(Listado2014!$K$402:$K$451,"=Dirección de Desarrollo y Normatividad Archvística",Listado2014!$H$402:$H$451)))</f>
        <v>21</v>
      </c>
      <c r="K48" s="49">
        <f>IF(K47=0,0,(AVERAGEIF(Listado2014!$K$402:$K$451,"=Dirección de Asuntos Jurídicos y Archivísticos",Listado2014!$H$402:$H$451)))</f>
        <v>0</v>
      </c>
      <c r="L48" s="49">
        <f>IF(L47=0,0,(AVERAGEIF(Listado2014!$K$402:$K$451,"=Dirección de Tecnologías de la Información",Listado2014!$H$402:$H$451)))</f>
        <v>0</v>
      </c>
      <c r="M48" s="49">
        <f>IF(M47=0,0,(AVERAGEIF(Listado2014!$K$402:$K$451,"=Dirección de Administración",Listado2014!$H$402:$H$451)))</f>
        <v>17.5</v>
      </c>
      <c r="N48" s="49">
        <f>IF(N47=0,0,(AVERAGEIF(Listado2014!$K$402:$K$451,"=Unidad de Enlace",Listado2014!$H$402:$H$451)))</f>
        <v>11.611111111111111</v>
      </c>
      <c r="O48" s="49">
        <f>IF(O47=0,0,(AVERAGEIF(Listado2014!$K$402:$K$451,"=Departamento de Acervos Bibliohemerográficos",Listado2014!$H$402:$H$451)))</f>
        <v>0</v>
      </c>
      <c r="P48" s="49">
        <f>IF(P47=0,0,(AVERAGEIF(Listado2014!$K$78:$K$401,"=Departamento del Registro Nacional de Archivos",Listado2014!$H$402:$H$451)))</f>
        <v>0</v>
      </c>
      <c r="Q48" s="49">
        <f ca="1">IF(Q47=0,0,(AVERAGEIF(Listado2014!$K$274:$K$335,"=Varias áreas del AGN",Listado2014!$H$336:$H$377)))</f>
        <v>13.5</v>
      </c>
    </row>
    <row r="50" spans="2:17" x14ac:dyDescent="0.2">
      <c r="B50" s="114">
        <f>SUM(E50:Q50)</f>
        <v>0</v>
      </c>
      <c r="C50" s="112" t="s">
        <v>28</v>
      </c>
      <c r="D50" s="46" t="s">
        <v>14</v>
      </c>
      <c r="E50" s="45"/>
      <c r="F50" s="45"/>
      <c r="G50" s="45"/>
      <c r="H50" s="45"/>
      <c r="I50" s="45"/>
      <c r="J50" s="45"/>
      <c r="K50" s="45"/>
      <c r="L50" s="45"/>
      <c r="M50" s="45"/>
      <c r="N50" s="45"/>
      <c r="O50" s="45"/>
      <c r="P50" s="45"/>
      <c r="Q50" s="45"/>
    </row>
    <row r="51" spans="2:17" x14ac:dyDescent="0.2">
      <c r="B51" s="114"/>
      <c r="C51" s="113"/>
      <c r="D51" s="46" t="s">
        <v>32</v>
      </c>
      <c r="E51" s="45"/>
      <c r="F51" s="45"/>
      <c r="G51" s="45"/>
      <c r="H51" s="45"/>
      <c r="I51" s="45"/>
      <c r="J51" s="45"/>
      <c r="K51" s="45"/>
      <c r="L51" s="45"/>
      <c r="M51" s="45"/>
      <c r="N51" s="45"/>
      <c r="O51" s="45"/>
      <c r="P51" s="45"/>
      <c r="Q51" s="45"/>
    </row>
    <row r="53" spans="2:17" x14ac:dyDescent="0.2">
      <c r="B53" s="114">
        <f>SUM(E53:Q53)</f>
        <v>0</v>
      </c>
      <c r="C53" s="112" t="s">
        <v>29</v>
      </c>
      <c r="D53" s="46" t="s">
        <v>14</v>
      </c>
      <c r="E53" s="45"/>
      <c r="F53" s="45"/>
      <c r="G53" s="45"/>
      <c r="H53" s="45"/>
      <c r="I53" s="45"/>
      <c r="J53" s="45"/>
      <c r="K53" s="45"/>
      <c r="L53" s="45"/>
      <c r="M53" s="45"/>
      <c r="N53" s="45"/>
      <c r="O53" s="45"/>
      <c r="P53" s="45"/>
      <c r="Q53" s="45"/>
    </row>
    <row r="54" spans="2:17" x14ac:dyDescent="0.2">
      <c r="B54" s="114"/>
      <c r="C54" s="113"/>
      <c r="D54" s="46" t="s">
        <v>32</v>
      </c>
      <c r="E54" s="45"/>
      <c r="F54" s="45"/>
      <c r="G54" s="45"/>
      <c r="H54" s="45"/>
      <c r="I54" s="45"/>
      <c r="J54" s="45"/>
      <c r="K54" s="45"/>
      <c r="L54" s="45"/>
      <c r="M54" s="45"/>
      <c r="N54" s="45"/>
      <c r="O54" s="45"/>
      <c r="P54" s="45"/>
      <c r="Q54" s="45"/>
    </row>
    <row r="56" spans="2:17" x14ac:dyDescent="0.2">
      <c r="B56" s="115">
        <f>SUM(E56:Q56)</f>
        <v>601</v>
      </c>
      <c r="C56" s="112" t="s">
        <v>47</v>
      </c>
      <c r="D56" s="46" t="s">
        <v>14</v>
      </c>
      <c r="E56" s="48">
        <f>COUNTIF(Listado2014!$K$2:$K$605,"=Dirección General")</f>
        <v>0</v>
      </c>
      <c r="F56" s="48">
        <f>COUNTIF(Listado2014!$K$2:$K$605,"=Dirección General Adjunta")</f>
        <v>2</v>
      </c>
      <c r="G56" s="48">
        <f>COUNTIF(Listado2014!$K$2:$K$605,"=Dirección del Sistema Nacional de Archivos")</f>
        <v>31</v>
      </c>
      <c r="H56" s="48">
        <f>COUNTIF(Listado2014!$K$2:$K$605,"=Dirección del Archivo Histórico Central")</f>
        <v>265</v>
      </c>
      <c r="I56" s="48">
        <f>COUNTIF(Listado2014!$K$2:$K$605,"=Dirección de Publicaciones y Difusión")</f>
        <v>8</v>
      </c>
      <c r="J56" s="48">
        <f>COUNTIF(Listado2014!$K$2:$K$605,"=Dirección de Desarrollo y Normatividad Archvística")</f>
        <v>3</v>
      </c>
      <c r="K56" s="48">
        <f>COUNTIF(Listado2014!$K$2:$K$605,"=Dirección de Asuntos Jurídicos y Archivísticos")</f>
        <v>3</v>
      </c>
      <c r="L56" s="48">
        <f>COUNTIF(Listado2014!$K$2:$K$605,"=Dirección de Tecnologías de la Información")</f>
        <v>2</v>
      </c>
      <c r="M56" s="48">
        <f>COUNTIF(Listado2014!$K$2:$K$605,"=Dirección de Administración")</f>
        <v>41</v>
      </c>
      <c r="N56" s="48">
        <f>COUNTIF(Listado2014!$K$2:$K$605,"=Unidad de Enlace")</f>
        <v>232</v>
      </c>
      <c r="O56" s="48">
        <f>COUNTIF(Listado2014!$K$2:$K$605,"=Departamento de Acervos Bibliohemerográficos")</f>
        <v>0</v>
      </c>
      <c r="P56" s="48">
        <f>COUNTIF(Listado2014!$K$2:$K$605,"=Departamento del Registro Nacional de Archivos")</f>
        <v>8</v>
      </c>
      <c r="Q56" s="48">
        <f>COUNTIF(Listado2014!$K$2:$K$605,"=Varias áreas del AGN")</f>
        <v>6</v>
      </c>
    </row>
    <row r="57" spans="2:17" x14ac:dyDescent="0.2">
      <c r="B57" s="115"/>
      <c r="C57" s="113"/>
      <c r="D57" s="46" t="s">
        <v>32</v>
      </c>
      <c r="E57" s="49">
        <f>IF(E56=0,0,(AVERAGEIF(Listado2014!$K$2:$K$605,"=Dirección General",Listado2014!$H$2:$H$605)))</f>
        <v>0</v>
      </c>
      <c r="F57" s="49">
        <f>IF(F56=0,0,(AVERAGEIF(Listado2014!$K$2:$K$605,"=Dirección General Adjunta",Listado2014!$H$2:$H$605)))</f>
        <v>22</v>
      </c>
      <c r="G57" s="49">
        <f>IF(G56=0,0,(AVERAGEIF(Listado2014!$K$2:$K$605,"=Dirección del Sistema Nacional de Archivos",Listado2014!$H$2:$H$605)))</f>
        <v>12.67741935483871</v>
      </c>
      <c r="H57" s="49">
        <f>IF(H56=0,0,(AVERAGEIF(Listado2014!$K$2:$K$605,"=Dirección del Archivo Histórico Central",Listado2014!$H$2:$H$605)))</f>
        <v>14.728301886792453</v>
      </c>
      <c r="I57" s="49">
        <f>IF(I56=0,0,(AVERAGEIF(Listado2014!$K$2:$K$605,"=Dirección de Publicaciones y Difusión",Listado2014!$H$2:$H$605)))</f>
        <v>11.25</v>
      </c>
      <c r="J57" s="49">
        <f>IF(J56=0,0,(AVERAGEIF(Listado2014!$K$2:$K$605,"=Dirección de Desarrollo y Normatividad Archvística",Listado2014!$H$2:$H$605)))</f>
        <v>15.333333333333334</v>
      </c>
      <c r="K57" s="49">
        <f>IF(K56=0,0,(AVERAGEIF(Listado2014!$K$2:$K$605,"=Dirección de Asuntos Jurídicos y Archivísticos",Listado2014!$H$2:$H$605)))</f>
        <v>19.333333333333332</v>
      </c>
      <c r="L57" s="49">
        <f>IF(L56=0,0,(AVERAGEIF(Listado2014!$K$2:$K$605,"=Dirección de Tecnologías de la Información",Listado2014!$H$2:$H$605)))</f>
        <v>22</v>
      </c>
      <c r="M57" s="49">
        <f>IF(M56=0,0,(AVERAGEIF(Listado2014!$K$2:$K$605,"=Dirección de Administración",Listado2014!$H$2:$H$605)))</f>
        <v>13.195121951219512</v>
      </c>
      <c r="N57" s="49">
        <f>IF(N56=0,0,(AVERAGEIF(Listado2014!$K$2:$K$605,"=Unidad de Enlace",Listado2014!$H$2:$H$605)))</f>
        <v>4.2456896551724137</v>
      </c>
      <c r="O57" s="49">
        <f>IF(O56=0,0,(AVERAGEIF(Listado2014!$K$2:$K$605,"=Departamento de Acervos Bibliohemerográficos",Listado2014!$H$2:$H$605)))</f>
        <v>0</v>
      </c>
      <c r="P57" s="49">
        <f>IF(P56=0,0,(AVERAGEIF(Listado2014!$K$2:$K$605,"=Departamento del Registro Nacional de Archivos",Listado2014!$H$2:$H$605)))</f>
        <v>14.625</v>
      </c>
      <c r="Q57" s="49">
        <f>IF(Q56=0,0,(AVERAGEIF(Listado2014!$K$2:$K$605,"=Varias áreas del AGN",Listado2014!$H$2:$H$605)))</f>
        <v>22.666666666666668</v>
      </c>
    </row>
    <row r="58" spans="2:17" ht="10.5" customHeight="1" x14ac:dyDescent="0.2"/>
    <row r="59" spans="2:17" x14ac:dyDescent="0.2">
      <c r="D59" s="62">
        <f>SUM(E59:Q59)</f>
        <v>0.99999999999999989</v>
      </c>
      <c r="E59" s="61">
        <f>IF(E56=0,0,E56/$B$56)</f>
        <v>0</v>
      </c>
      <c r="F59" s="61">
        <f t="shared" ref="F59:Q59" si="0">IF(F56=0,0,F56/$B$56)</f>
        <v>3.3277870216306157E-3</v>
      </c>
      <c r="G59" s="61">
        <f t="shared" si="0"/>
        <v>5.1580698835274545E-2</v>
      </c>
      <c r="H59" s="61">
        <f t="shared" si="0"/>
        <v>0.44093178036605657</v>
      </c>
      <c r="I59" s="61">
        <f t="shared" si="0"/>
        <v>1.3311148086522463E-2</v>
      </c>
      <c r="J59" s="61">
        <f t="shared" si="0"/>
        <v>4.9916805324459234E-3</v>
      </c>
      <c r="K59" s="61">
        <f t="shared" si="0"/>
        <v>4.9916805324459234E-3</v>
      </c>
      <c r="L59" s="61">
        <f t="shared" si="0"/>
        <v>3.3277870216306157E-3</v>
      </c>
      <c r="M59" s="61">
        <f t="shared" si="0"/>
        <v>6.8219633943427616E-2</v>
      </c>
      <c r="N59" s="61">
        <f t="shared" si="0"/>
        <v>0.3860232945091514</v>
      </c>
      <c r="O59" s="61">
        <f t="shared" si="0"/>
        <v>0</v>
      </c>
      <c r="P59" s="61">
        <f t="shared" si="0"/>
        <v>1.3311148086522463E-2</v>
      </c>
      <c r="Q59" s="61">
        <f t="shared" si="0"/>
        <v>9.9833610648918467E-3</v>
      </c>
    </row>
    <row r="61" spans="2:17" x14ac:dyDescent="0.2">
      <c r="B61" s="67">
        <f>SUM(B19:B54)</f>
        <v>501</v>
      </c>
      <c r="F61" s="76" t="s">
        <v>51</v>
      </c>
      <c r="G61" s="77">
        <f>+N56</f>
        <v>232</v>
      </c>
      <c r="H61" s="104" t="s">
        <v>32</v>
      </c>
      <c r="I61" s="49">
        <f>IF(N56=0,0,(AVERAGEIF(Listado2014!$K$2:$K$605,"=Unidad de Enlace",Listado2014!$H$2:$H$605)))</f>
        <v>4.2456896551724137</v>
      </c>
    </row>
    <row r="62" spans="2:17" x14ac:dyDescent="0.2">
      <c r="F62" s="76" t="s">
        <v>52</v>
      </c>
      <c r="G62" s="77">
        <f>SUM(E56:Q56)-N56</f>
        <v>369</v>
      </c>
      <c r="H62" s="105"/>
      <c r="I62" s="49">
        <f>IF(N56=0,0,(AVERAGEIF(Listado2014!$K$2:$K$605,"&lt;&gt;Unidad de Enlace",Listado2014!$H$2:$H$605)))</f>
        <v>14.440860215053764</v>
      </c>
    </row>
    <row r="63" spans="2:17" x14ac:dyDescent="0.2">
      <c r="F63" s="76" t="s">
        <v>31</v>
      </c>
      <c r="G63" s="75">
        <f>+G61+G62</f>
        <v>601</v>
      </c>
      <c r="H63" s="106"/>
      <c r="I63" s="49" t="e">
        <f>+D3</f>
        <v>#REF!</v>
      </c>
    </row>
  </sheetData>
  <mergeCells count="28">
    <mergeCell ref="C41:C42"/>
    <mergeCell ref="C44:C45"/>
    <mergeCell ref="C47:C48"/>
    <mergeCell ref="B56:B57"/>
    <mergeCell ref="B32:B33"/>
    <mergeCell ref="B35:B36"/>
    <mergeCell ref="B38:B39"/>
    <mergeCell ref="B41:B42"/>
    <mergeCell ref="B44:B45"/>
    <mergeCell ref="B47:B48"/>
    <mergeCell ref="B50:B51"/>
    <mergeCell ref="B53:B54"/>
    <mergeCell ref="H61:H63"/>
    <mergeCell ref="B1:D1"/>
    <mergeCell ref="C20:C21"/>
    <mergeCell ref="C35:C36"/>
    <mergeCell ref="C38:C39"/>
    <mergeCell ref="C26:C27"/>
    <mergeCell ref="C23:C24"/>
    <mergeCell ref="C32:C33"/>
    <mergeCell ref="C29:C30"/>
    <mergeCell ref="B20:B21"/>
    <mergeCell ref="B23:B24"/>
    <mergeCell ref="B26:B27"/>
    <mergeCell ref="B29:B30"/>
    <mergeCell ref="C50:C51"/>
    <mergeCell ref="C53:C54"/>
    <mergeCell ref="C56:C5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E44" sqref="E44"/>
    </sheetView>
  </sheetViews>
  <sheetFormatPr baseColWidth="10" defaultRowHeight="15" x14ac:dyDescent="0.25"/>
  <cols>
    <col min="2" max="2" width="46.28515625" customWidth="1"/>
  </cols>
  <sheetData>
    <row r="2" spans="1:2" x14ac:dyDescent="0.25">
      <c r="A2">
        <v>1</v>
      </c>
      <c r="B2" s="25" t="s">
        <v>38</v>
      </c>
    </row>
    <row r="3" spans="1:2" x14ac:dyDescent="0.25">
      <c r="A3">
        <v>2</v>
      </c>
      <c r="B3" s="25" t="s">
        <v>39</v>
      </c>
    </row>
    <row r="4" spans="1:2" x14ac:dyDescent="0.25">
      <c r="A4">
        <v>3</v>
      </c>
      <c r="B4" s="25" t="s">
        <v>43</v>
      </c>
    </row>
    <row r="5" spans="1:2" x14ac:dyDescent="0.25">
      <c r="A5">
        <v>4</v>
      </c>
      <c r="B5" s="25" t="s">
        <v>41</v>
      </c>
    </row>
    <row r="6" spans="1:2" x14ac:dyDescent="0.25">
      <c r="A6">
        <v>5</v>
      </c>
      <c r="B6" s="25" t="s">
        <v>37</v>
      </c>
    </row>
    <row r="7" spans="1:2" x14ac:dyDescent="0.25">
      <c r="A7">
        <v>6</v>
      </c>
      <c r="B7" s="25" t="s">
        <v>44</v>
      </c>
    </row>
    <row r="8" spans="1:2" x14ac:dyDescent="0.25">
      <c r="A8">
        <v>7</v>
      </c>
      <c r="B8" s="25" t="s">
        <v>48</v>
      </c>
    </row>
    <row r="9" spans="1:2" x14ac:dyDescent="0.25">
      <c r="A9">
        <v>8</v>
      </c>
      <c r="B9" s="25" t="s">
        <v>42</v>
      </c>
    </row>
    <row r="10" spans="1:2" x14ac:dyDescent="0.25">
      <c r="A10">
        <v>9</v>
      </c>
      <c r="B10" s="25" t="s">
        <v>12</v>
      </c>
    </row>
    <row r="11" spans="1:2" x14ac:dyDescent="0.25">
      <c r="A11">
        <v>10</v>
      </c>
      <c r="B11" s="25" t="s">
        <v>11</v>
      </c>
    </row>
    <row r="12" spans="1:2" x14ac:dyDescent="0.25">
      <c r="A12">
        <v>11</v>
      </c>
      <c r="B12" s="25" t="s">
        <v>36</v>
      </c>
    </row>
    <row r="13" spans="1:2" x14ac:dyDescent="0.25">
      <c r="A13">
        <v>12</v>
      </c>
      <c r="B13" s="25" t="s">
        <v>35</v>
      </c>
    </row>
    <row r="14" spans="1:2" x14ac:dyDescent="0.25">
      <c r="A14">
        <v>13</v>
      </c>
      <c r="B14" s="25" t="s">
        <v>40</v>
      </c>
    </row>
    <row r="15" spans="1:2" x14ac:dyDescent="0.25">
      <c r="A15">
        <v>14</v>
      </c>
      <c r="B15" s="25"/>
    </row>
    <row r="16" spans="1:2" x14ac:dyDescent="0.25">
      <c r="A16">
        <v>15</v>
      </c>
      <c r="B16" s="25"/>
    </row>
    <row r="17" spans="1:2" x14ac:dyDescent="0.25">
      <c r="A17">
        <v>16</v>
      </c>
      <c r="B17" s="25"/>
    </row>
    <row r="18" spans="1:2" x14ac:dyDescent="0.25">
      <c r="A18">
        <v>17</v>
      </c>
      <c r="B18" s="25"/>
    </row>
    <row r="19" spans="1:2" x14ac:dyDescent="0.25">
      <c r="A19">
        <v>18</v>
      </c>
      <c r="B19" s="25"/>
    </row>
    <row r="20" spans="1:2" x14ac:dyDescent="0.25">
      <c r="A20">
        <v>19</v>
      </c>
      <c r="B20" s="25"/>
    </row>
    <row r="21" spans="1:2" x14ac:dyDescent="0.25">
      <c r="A21">
        <v>20</v>
      </c>
      <c r="B21" s="25" t="s">
        <v>45</v>
      </c>
    </row>
  </sheetData>
  <sortState ref="A2:B14">
    <sortCondition ref="A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44" sqref="E4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Listado2014</vt:lpstr>
      <vt:lpstr>Desproteger</vt:lpstr>
      <vt:lpstr>Resumen</vt:lpstr>
      <vt:lpstr>Dias-respuesta x mes</vt:lpstr>
      <vt:lpstr>Areas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Asesoría Jurídica AGN 2</dc:creator>
  <cp:lastModifiedBy>Moreno Zepeda Marco Alberto</cp:lastModifiedBy>
  <dcterms:created xsi:type="dcterms:W3CDTF">2014-05-28T18:23:26Z</dcterms:created>
  <dcterms:modified xsi:type="dcterms:W3CDTF">2015-12-08T18:33:59Z</dcterms:modified>
</cp:coreProperties>
</file>