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8520" windowWidth="15375" windowHeight="1170"/>
  </bookViews>
  <sheets>
    <sheet name="Listado2016" sheetId="1" r:id="rId1"/>
    <sheet name="Resumen" sheetId="4" r:id="rId2"/>
    <sheet name="Areas" sheetId="6" r:id="rId3"/>
    <sheet name="Desproteger" sheetId="3" r:id="rId4"/>
    <sheet name="Dias-respuesta x mes" sheetId="5" r:id="rId5"/>
    <sheet name="Temas" sheetId="7" r:id="rId6"/>
  </sheets>
  <definedNames>
    <definedName name="_xlnm._FilterDatabase" localSheetId="0" hidden="1">Listado2016!$S$1:$S$1062</definedName>
    <definedName name="Actividades_de_la_institución">Temas!$B$31:$B$34</definedName>
    <definedName name="Auditorias_al_ejercicio_presupuestal">Temas!$B$51:$B$53</definedName>
    <definedName name="Datos_personales">Temas!$B$56:$B$59</definedName>
    <definedName name="Estructura_orgánica">Temas!$B$3:$B$6</definedName>
    <definedName name="Gastos">Temas!$B$45:$B$48</definedName>
    <definedName name="Igualdad_de_Género">Temas!$B$62:$B$67</definedName>
    <definedName name="Información_generada_por_el_sujeto">Temas!$B$14:$B$20</definedName>
    <definedName name="Información_referente_a_contratos">Temas!$B$37:$B$42</definedName>
    <definedName name="Otros_Rubros">Temas!$B$88:$B$91</definedName>
    <definedName name="Otros_Rubros_Generales">Temas!$B$94:$B$95</definedName>
    <definedName name="Programas_de_subsidio">Temas!$B$23:$B$28</definedName>
    <definedName name="Remuneraciones">Temas!$B$9:$B$11</definedName>
    <definedName name="Seguridad_Nacional">Temas!$B$70:$B$76</definedName>
    <definedName name="Violaciones_Derechos_Humanos">Temas!$B$79:$B$85</definedName>
  </definedNames>
  <calcPr calcId="145621"/>
  <pivotCaches>
    <pivotCache cacheId="2" r:id="rId7"/>
  </pivotCaches>
</workbook>
</file>

<file path=xl/calcChain.xml><?xml version="1.0" encoding="utf-8"?>
<calcChain xmlns="http://schemas.openxmlformats.org/spreadsheetml/2006/main">
  <c r="J585" i="1" l="1"/>
  <c r="K585" i="1"/>
  <c r="K422" i="1" l="1"/>
  <c r="K181" i="1" l="1"/>
  <c r="K33" i="1" l="1"/>
  <c r="K603" i="1" l="1"/>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6" i="1"/>
  <c r="Q47" i="5" l="1"/>
  <c r="P47" i="5"/>
  <c r="P48" i="5" s="1"/>
  <c r="O47" i="5"/>
  <c r="N47" i="5"/>
  <c r="Q44" i="5"/>
  <c r="P44" i="5"/>
  <c r="O44" i="5"/>
  <c r="M47" i="5"/>
  <c r="L47" i="5"/>
  <c r="L48" i="5" s="1"/>
  <c r="K47" i="5"/>
  <c r="J47" i="5"/>
  <c r="I47" i="5"/>
  <c r="H47" i="5"/>
  <c r="G47" i="5"/>
  <c r="F47" i="5"/>
  <c r="E47" i="5"/>
  <c r="E48" i="5" s="1"/>
  <c r="E44" i="5" l="1"/>
  <c r="E45" i="5" s="1"/>
  <c r="F44" i="5"/>
  <c r="G44" i="5"/>
  <c r="H44" i="5"/>
  <c r="I44" i="5"/>
  <c r="J44" i="5"/>
  <c r="K44" i="5"/>
  <c r="L44" i="5"/>
  <c r="L45" i="5" s="1"/>
  <c r="M44" i="5"/>
  <c r="N44" i="5"/>
  <c r="P45" i="5"/>
  <c r="O41" i="5"/>
  <c r="Q41" i="5"/>
  <c r="P41" i="5"/>
  <c r="P42" i="5" s="1"/>
  <c r="N41" i="5"/>
  <c r="M41" i="5"/>
  <c r="L41" i="5"/>
  <c r="K41" i="5"/>
  <c r="K42" i="5" s="1"/>
  <c r="J41" i="5"/>
  <c r="I41" i="5"/>
  <c r="I42" i="5" s="1"/>
  <c r="H41" i="5"/>
  <c r="G41" i="5"/>
  <c r="F41" i="5"/>
  <c r="E41" i="5"/>
  <c r="E42" i="5" s="1"/>
  <c r="K7" i="1"/>
  <c r="K8" i="1"/>
  <c r="K9" i="1"/>
  <c r="K10" i="1"/>
  <c r="K11" i="1"/>
  <c r="K12" i="1"/>
  <c r="K13" i="1"/>
  <c r="K14" i="1"/>
  <c r="K15" i="1"/>
  <c r="K16" i="1"/>
  <c r="K17" i="1"/>
  <c r="K18" i="1"/>
  <c r="K19" i="1"/>
  <c r="K20" i="1"/>
  <c r="K21" i="1"/>
  <c r="K22" i="1"/>
  <c r="K23" i="1"/>
  <c r="K24" i="1"/>
  <c r="K25" i="1"/>
  <c r="K26" i="1"/>
  <c r="K27" i="1"/>
  <c r="K28" i="1"/>
  <c r="K29" i="1"/>
  <c r="K30" i="1"/>
  <c r="K31" i="1"/>
  <c r="K32" i="1"/>
  <c r="K34" i="1"/>
  <c r="K35" i="1"/>
  <c r="K36" i="1"/>
  <c r="K37" i="1"/>
  <c r="K38" i="1"/>
  <c r="K39" i="1"/>
  <c r="K40" i="1"/>
  <c r="K41" i="1"/>
  <c r="K42" i="1"/>
  <c r="K43" i="1"/>
  <c r="K44" i="1"/>
  <c r="K45" i="1"/>
  <c r="K46" i="1"/>
  <c r="K47" i="1"/>
  <c r="K48" i="1"/>
  <c r="K49" i="1"/>
  <c r="K50" i="1"/>
  <c r="K51" i="1"/>
  <c r="K52"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9"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9" i="1"/>
  <c r="K180" i="1"/>
  <c r="K182" i="1"/>
  <c r="K183" i="1"/>
  <c r="K184" i="1"/>
  <c r="K185" i="1"/>
  <c r="K186" i="1"/>
  <c r="K187" i="1"/>
  <c r="K188" i="1"/>
  <c r="K189" i="1"/>
  <c r="K190" i="1"/>
  <c r="K191" i="1"/>
  <c r="K192" i="1"/>
  <c r="K193"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Q48" i="5" s="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3" i="1"/>
  <c r="K424" i="1"/>
  <c r="K425" i="1"/>
  <c r="K426" i="1"/>
  <c r="K427" i="1"/>
  <c r="K428" i="1"/>
  <c r="K429" i="1"/>
  <c r="F48" i="5" s="1"/>
  <c r="K430" i="1"/>
  <c r="K431" i="1"/>
  <c r="K432" i="1"/>
  <c r="K433" i="1"/>
  <c r="K434" i="1"/>
  <c r="K435" i="1"/>
  <c r="K436" i="1"/>
  <c r="K437" i="1"/>
  <c r="K438" i="1"/>
  <c r="K439" i="1"/>
  <c r="K440" i="1"/>
  <c r="K441" i="1"/>
  <c r="K48" i="5" s="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2" i="1"/>
  <c r="K483" i="1"/>
  <c r="K484" i="1"/>
  <c r="K485" i="1"/>
  <c r="K486" i="1"/>
  <c r="K487" i="1"/>
  <c r="K488" i="1"/>
  <c r="K489" i="1"/>
  <c r="K490" i="1"/>
  <c r="K491" i="1"/>
  <c r="K492" i="1"/>
  <c r="K493" i="1"/>
  <c r="K494" i="1"/>
  <c r="K495" i="1"/>
  <c r="K496" i="1"/>
  <c r="K497" i="1"/>
  <c r="K498" i="1"/>
  <c r="K499" i="1"/>
  <c r="K500" i="1"/>
  <c r="K501" i="1"/>
  <c r="K503" i="1"/>
  <c r="K504" i="1"/>
  <c r="K505" i="1"/>
  <c r="K506" i="1"/>
  <c r="K508" i="1"/>
  <c r="K509" i="1"/>
  <c r="K510" i="1"/>
  <c r="K511" i="1"/>
  <c r="K512" i="1"/>
  <c r="K513" i="1"/>
  <c r="K514" i="1"/>
  <c r="K515" i="1"/>
  <c r="K516" i="1"/>
  <c r="K517" i="1"/>
  <c r="K518" i="1"/>
  <c r="K520" i="1"/>
  <c r="K521" i="1"/>
  <c r="K524" i="1"/>
  <c r="K525" i="1"/>
  <c r="K526" i="1"/>
  <c r="K527" i="1"/>
  <c r="K528" i="1"/>
  <c r="K529" i="1"/>
  <c r="K530" i="1"/>
  <c r="K531" i="1"/>
  <c r="K532" i="1"/>
  <c r="K533" i="1"/>
  <c r="K534" i="1"/>
  <c r="K535" i="1"/>
  <c r="K536" i="1"/>
  <c r="K537" i="1"/>
  <c r="K538" i="1"/>
  <c r="K539" i="1"/>
  <c r="K541" i="1"/>
  <c r="K542" i="1"/>
  <c r="K543" i="1"/>
  <c r="K544" i="1"/>
  <c r="K545" i="1"/>
  <c r="K546" i="1"/>
  <c r="K547" i="1"/>
  <c r="K548" i="1"/>
  <c r="K549" i="1"/>
  <c r="K550" i="1"/>
  <c r="K551" i="1"/>
  <c r="K553" i="1"/>
  <c r="K554" i="1"/>
  <c r="K555" i="1"/>
  <c r="K556"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6" i="1"/>
  <c r="K587" i="1"/>
  <c r="K588" i="1"/>
  <c r="K589" i="1"/>
  <c r="K590" i="1"/>
  <c r="K591" i="1"/>
  <c r="K592" i="1"/>
  <c r="K593" i="1"/>
  <c r="K594" i="1"/>
  <c r="K596" i="1"/>
  <c r="K597" i="1"/>
  <c r="K598" i="1"/>
  <c r="K599" i="1"/>
  <c r="K600" i="1"/>
  <c r="K601" i="1"/>
  <c r="K602"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L42" i="5"/>
  <c r="F45" i="5" l="1"/>
  <c r="K45" i="5"/>
  <c r="Q42" i="5"/>
  <c r="G42" i="5"/>
  <c r="J42" i="5"/>
  <c r="N42" i="5"/>
  <c r="Q45" i="5"/>
  <c r="G45" i="5"/>
  <c r="F42" i="5"/>
  <c r="J45" i="5"/>
  <c r="J48" i="5"/>
  <c r="D11" i="5"/>
  <c r="D12" i="5"/>
  <c r="M48" i="5"/>
  <c r="I45" i="5"/>
  <c r="N48" i="5"/>
  <c r="O48" i="5"/>
  <c r="H48" i="5"/>
  <c r="G48" i="5"/>
  <c r="H42" i="5"/>
  <c r="I48" i="5"/>
  <c r="D13" i="5"/>
  <c r="C13" i="5"/>
  <c r="C11" i="5"/>
  <c r="H45" i="5"/>
  <c r="C12" i="5"/>
  <c r="M45" i="5"/>
  <c r="N45" i="5"/>
  <c r="O45" i="5"/>
  <c r="O42" i="5"/>
  <c r="M42" i="5"/>
  <c r="E23" i="5" l="1"/>
  <c r="E24" i="5" s="1"/>
  <c r="Q38" i="5"/>
  <c r="P38" i="5"/>
  <c r="O38" i="5"/>
  <c r="O39" i="5" s="1"/>
  <c r="N38" i="5"/>
  <c r="M38" i="5"/>
  <c r="L38" i="5"/>
  <c r="L39" i="5" s="1"/>
  <c r="K38" i="5"/>
  <c r="K39" i="5" s="1"/>
  <c r="J38" i="5"/>
  <c r="J39" i="5" s="1"/>
  <c r="I38" i="5"/>
  <c r="I39" i="5" s="1"/>
  <c r="H38" i="5"/>
  <c r="G38" i="5"/>
  <c r="F38" i="5"/>
  <c r="F39" i="5" s="1"/>
  <c r="E38" i="5"/>
  <c r="E39" i="5" s="1"/>
  <c r="Q35" i="5"/>
  <c r="P35" i="5"/>
  <c r="P36" i="5" s="1"/>
  <c r="O35" i="5"/>
  <c r="N35" i="5"/>
  <c r="M35" i="5"/>
  <c r="L35" i="5"/>
  <c r="K35" i="5"/>
  <c r="K36" i="5" s="1"/>
  <c r="J35" i="5"/>
  <c r="J36" i="5" s="1"/>
  <c r="I35" i="5"/>
  <c r="I36" i="5" s="1"/>
  <c r="H35" i="5"/>
  <c r="G35" i="5"/>
  <c r="F35" i="5"/>
  <c r="F36" i="5" s="1"/>
  <c r="E35" i="5"/>
  <c r="E36" i="5" s="1"/>
  <c r="Q32" i="5" l="1"/>
  <c r="P32" i="5"/>
  <c r="P33" i="5" s="1"/>
  <c r="O32" i="5"/>
  <c r="N32" i="5"/>
  <c r="M32" i="5"/>
  <c r="L32" i="5"/>
  <c r="K32" i="5"/>
  <c r="J32" i="5"/>
  <c r="J33" i="5" s="1"/>
  <c r="I32" i="5"/>
  <c r="I33" i="5" s="1"/>
  <c r="H32" i="5"/>
  <c r="G32" i="5"/>
  <c r="G33" i="5" s="1"/>
  <c r="F32" i="5"/>
  <c r="F33" i="5" s="1"/>
  <c r="E32" i="5"/>
  <c r="E33" i="5" s="1"/>
  <c r="Q29" i="5"/>
  <c r="Q30" i="5" s="1"/>
  <c r="P29" i="5"/>
  <c r="P30" i="5" s="1"/>
  <c r="O29" i="5"/>
  <c r="O30" i="5" s="1"/>
  <c r="N29" i="5"/>
  <c r="M29" i="5"/>
  <c r="L29" i="5"/>
  <c r="L30" i="5" s="1"/>
  <c r="K29" i="5"/>
  <c r="K30" i="5" s="1"/>
  <c r="J29" i="5"/>
  <c r="J30" i="5" s="1"/>
  <c r="I29" i="5"/>
  <c r="I30" i="5" s="1"/>
  <c r="H29" i="5"/>
  <c r="G29" i="5"/>
  <c r="G30" i="5" s="1"/>
  <c r="F29" i="5"/>
  <c r="F30" i="5" s="1"/>
  <c r="E29" i="5"/>
  <c r="E30" i="5" s="1"/>
  <c r="Q26" i="5" l="1"/>
  <c r="P26" i="5"/>
  <c r="P27" i="5" s="1"/>
  <c r="O26" i="5"/>
  <c r="N26" i="5"/>
  <c r="M26" i="5"/>
  <c r="L26" i="5"/>
  <c r="L27" i="5" s="1"/>
  <c r="K26" i="5"/>
  <c r="J26" i="5"/>
  <c r="J27" i="5" s="1"/>
  <c r="I26" i="5"/>
  <c r="I27" i="5" s="1"/>
  <c r="H26" i="5"/>
  <c r="G26" i="5"/>
  <c r="F26" i="5"/>
  <c r="F27" i="5" s="1"/>
  <c r="E26" i="5"/>
  <c r="E27" i="5" s="1"/>
  <c r="Q23" i="5" l="1"/>
  <c r="Q24" i="5" s="1"/>
  <c r="P23" i="5"/>
  <c r="P24" i="5" s="1"/>
  <c r="O23" i="5"/>
  <c r="N23" i="5"/>
  <c r="M23" i="5"/>
  <c r="L23" i="5"/>
  <c r="K23" i="5"/>
  <c r="K24" i="5" s="1"/>
  <c r="J23" i="5"/>
  <c r="J24" i="5" s="1"/>
  <c r="I23" i="5"/>
  <c r="I24" i="5" s="1"/>
  <c r="H23" i="5"/>
  <c r="G23" i="5"/>
  <c r="F23" i="5"/>
  <c r="F24" i="5" s="1"/>
  <c r="B53" i="5"/>
  <c r="B50" i="5"/>
  <c r="B47" i="5"/>
  <c r="B44" i="5"/>
  <c r="B41" i="5"/>
  <c r="B38" i="5"/>
  <c r="B35" i="5"/>
  <c r="B32" i="5"/>
  <c r="B29" i="5"/>
  <c r="B26" i="5"/>
  <c r="P56" i="5"/>
  <c r="Q56" i="5"/>
  <c r="O56" i="5"/>
  <c r="L56" i="5"/>
  <c r="K56" i="5"/>
  <c r="J56" i="5"/>
  <c r="I56" i="5"/>
  <c r="G56" i="5"/>
  <c r="F56" i="5"/>
  <c r="N56" i="5"/>
  <c r="M56" i="5"/>
  <c r="H56" i="5"/>
  <c r="E56" i="5"/>
  <c r="Q20" i="5"/>
  <c r="P20" i="5"/>
  <c r="O20" i="5"/>
  <c r="M20" i="5"/>
  <c r="L20" i="5"/>
  <c r="L21" i="5" s="1"/>
  <c r="K20" i="5"/>
  <c r="K21" i="5" s="1"/>
  <c r="J20" i="5"/>
  <c r="J21" i="5" s="1"/>
  <c r="I20" i="5"/>
  <c r="I21" i="5" s="1"/>
  <c r="H20" i="5"/>
  <c r="G20" i="5"/>
  <c r="G21" i="5" s="1"/>
  <c r="F20" i="5"/>
  <c r="F21" i="5" s="1"/>
  <c r="N20" i="5"/>
  <c r="E20" i="5"/>
  <c r="E21" i="5" s="1"/>
  <c r="G62" i="5" l="1"/>
  <c r="G61" i="5"/>
  <c r="J57" i="5"/>
  <c r="E57" i="5"/>
  <c r="E59" i="5"/>
  <c r="F57" i="5"/>
  <c r="B20" i="5"/>
  <c r="B56" i="5"/>
  <c r="H59" i="5" s="1"/>
  <c r="B23" i="5"/>
  <c r="J59" i="5" l="1"/>
  <c r="G63" i="5"/>
  <c r="B61" i="5"/>
  <c r="F59" i="5"/>
  <c r="I59" i="5"/>
  <c r="O59" i="5"/>
  <c r="M59" i="5"/>
  <c r="L59" i="5"/>
  <c r="N59" i="5"/>
  <c r="P59" i="5"/>
  <c r="K59" i="5"/>
  <c r="Q59" i="5"/>
  <c r="G59" i="5"/>
  <c r="D59" i="5" l="1"/>
  <c r="Q27" i="5" l="1"/>
  <c r="L33" i="5"/>
  <c r="K33" i="5"/>
  <c r="Q36" i="5"/>
  <c r="P39" i="5"/>
  <c r="Q39" i="5"/>
  <c r="I57" i="5"/>
  <c r="K6" i="1"/>
  <c r="I62" i="5" s="1"/>
  <c r="N57" i="5" l="1"/>
  <c r="I61" i="5"/>
  <c r="Q33" i="5"/>
  <c r="O24" i="5"/>
  <c r="L36" i="5"/>
  <c r="M39" i="5"/>
  <c r="O36" i="5"/>
  <c r="N36" i="5"/>
  <c r="M33" i="5"/>
  <c r="H33" i="5"/>
  <c r="N39" i="5"/>
  <c r="G36" i="5"/>
  <c r="M36" i="5"/>
  <c r="O33" i="5"/>
  <c r="N33" i="5"/>
  <c r="G39" i="5"/>
  <c r="N30" i="5"/>
  <c r="M27" i="5"/>
  <c r="N27" i="5"/>
  <c r="G57" i="5"/>
  <c r="L24" i="5"/>
  <c r="L57" i="5"/>
  <c r="Q57" i="5"/>
  <c r="P57" i="5"/>
  <c r="M57" i="5"/>
  <c r="H39" i="5"/>
  <c r="H36" i="5"/>
  <c r="H30" i="5"/>
  <c r="M30" i="5"/>
  <c r="K27" i="5"/>
  <c r="K57" i="5"/>
  <c r="O27" i="5"/>
  <c r="O57" i="5"/>
  <c r="H57" i="5"/>
  <c r="G27" i="5"/>
  <c r="M24" i="5"/>
  <c r="N24" i="5"/>
  <c r="H27" i="5"/>
  <c r="H24" i="5"/>
  <c r="G24" i="5"/>
  <c r="C4" i="5"/>
  <c r="N21" i="5"/>
  <c r="D4" i="5"/>
  <c r="D9" i="5"/>
  <c r="D7" i="5"/>
  <c r="C7" i="5"/>
  <c r="C5" i="5"/>
  <c r="D5" i="5"/>
  <c r="Q21" i="5"/>
  <c r="P21" i="5"/>
  <c r="M21" i="5"/>
  <c r="D10" i="5"/>
  <c r="C10" i="5"/>
  <c r="C9" i="5"/>
  <c r="C8" i="5"/>
  <c r="D8" i="5"/>
  <c r="C6" i="5"/>
  <c r="D6" i="5"/>
  <c r="O21" i="5"/>
  <c r="H21" i="5"/>
  <c r="C16" i="5" l="1"/>
  <c r="C17" i="5"/>
  <c r="D16" i="5" l="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B725" i="1" l="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D3" i="5" l="1"/>
  <c r="I63" i="5" s="1"/>
  <c r="AH5" i="1"/>
  <c r="C412" i="1" l="1"/>
  <c r="B412" i="1"/>
  <c r="B411" i="1"/>
  <c r="B61" i="1"/>
  <c r="C169" i="1"/>
  <c r="C1032" i="1"/>
  <c r="B1032" i="1"/>
  <c r="C724" i="1"/>
  <c r="B724" i="1"/>
  <c r="C723" i="1"/>
  <c r="B723" i="1"/>
  <c r="C722" i="1"/>
  <c r="B722" i="1"/>
  <c r="C721" i="1"/>
  <c r="B721" i="1"/>
  <c r="C720" i="1"/>
  <c r="B720" i="1"/>
  <c r="C719" i="1"/>
  <c r="B719" i="1"/>
  <c r="C717" i="1"/>
  <c r="B717" i="1"/>
  <c r="C716" i="1"/>
  <c r="B716" i="1"/>
  <c r="C715" i="1"/>
  <c r="B715" i="1"/>
  <c r="C714" i="1"/>
  <c r="B714" i="1"/>
  <c r="C712" i="1"/>
  <c r="B712" i="1"/>
  <c r="C711" i="1"/>
  <c r="B711" i="1"/>
  <c r="C710" i="1"/>
  <c r="B710" i="1"/>
  <c r="C709" i="1"/>
  <c r="B709" i="1"/>
  <c r="C708" i="1"/>
  <c r="B708" i="1"/>
  <c r="C706" i="1"/>
  <c r="B706" i="1"/>
  <c r="C705" i="1"/>
  <c r="B705" i="1"/>
  <c r="C703" i="1"/>
  <c r="B703" i="1"/>
  <c r="C702" i="1"/>
  <c r="B702" i="1"/>
  <c r="C701" i="1"/>
  <c r="B701" i="1"/>
  <c r="C700" i="1"/>
  <c r="B700" i="1"/>
  <c r="C699" i="1"/>
  <c r="B699" i="1"/>
  <c r="C698" i="1"/>
  <c r="B698" i="1"/>
  <c r="C697" i="1"/>
  <c r="B697" i="1"/>
  <c r="C696" i="1"/>
  <c r="B696" i="1"/>
  <c r="C695" i="1"/>
  <c r="B695" i="1"/>
  <c r="C694" i="1"/>
  <c r="B694" i="1"/>
  <c r="C693" i="1"/>
  <c r="B693" i="1"/>
  <c r="C692" i="1"/>
  <c r="B692" i="1"/>
  <c r="C691" i="1"/>
  <c r="B691" i="1"/>
  <c r="C690" i="1"/>
  <c r="B690" i="1"/>
  <c r="C689" i="1"/>
  <c r="B689" i="1"/>
  <c r="C688" i="1"/>
  <c r="B688" i="1"/>
  <c r="C687" i="1"/>
  <c r="B687" i="1"/>
  <c r="C686" i="1"/>
  <c r="B686" i="1"/>
  <c r="C685" i="1"/>
  <c r="B685" i="1"/>
  <c r="C684" i="1"/>
  <c r="B684" i="1"/>
  <c r="C683" i="1"/>
  <c r="B683" i="1"/>
  <c r="C682" i="1"/>
  <c r="B682" i="1"/>
  <c r="C681" i="1"/>
  <c r="B681" i="1"/>
  <c r="C680" i="1"/>
  <c r="B680" i="1"/>
  <c r="C679" i="1"/>
  <c r="B679" i="1"/>
  <c r="C678" i="1"/>
  <c r="B678" i="1"/>
  <c r="C677" i="1"/>
  <c r="B677" i="1"/>
  <c r="C676" i="1"/>
  <c r="B676" i="1"/>
  <c r="C675" i="1"/>
  <c r="B675" i="1"/>
  <c r="C674" i="1"/>
  <c r="B674" i="1"/>
  <c r="C673" i="1"/>
  <c r="B673" i="1"/>
  <c r="C672" i="1"/>
  <c r="B672" i="1"/>
  <c r="C671" i="1"/>
  <c r="B671" i="1"/>
  <c r="C670" i="1"/>
  <c r="B670" i="1"/>
  <c r="C669" i="1"/>
  <c r="B669" i="1"/>
  <c r="C668" i="1"/>
  <c r="B668" i="1"/>
  <c r="C667" i="1"/>
  <c r="B667" i="1"/>
  <c r="C666" i="1"/>
  <c r="B666" i="1"/>
  <c r="C665" i="1"/>
  <c r="B665" i="1"/>
  <c r="C664" i="1"/>
  <c r="B664" i="1"/>
  <c r="C663" i="1"/>
  <c r="B663" i="1"/>
  <c r="C662" i="1"/>
  <c r="B662" i="1"/>
  <c r="C661" i="1"/>
  <c r="B661" i="1"/>
  <c r="C660" i="1"/>
  <c r="B660" i="1"/>
  <c r="C659" i="1"/>
  <c r="B659" i="1"/>
  <c r="C658" i="1"/>
  <c r="B658" i="1"/>
  <c r="C657" i="1"/>
  <c r="B657" i="1"/>
  <c r="C656" i="1"/>
  <c r="B656" i="1"/>
  <c r="C655" i="1"/>
  <c r="B655" i="1"/>
  <c r="C654" i="1"/>
  <c r="B654" i="1"/>
  <c r="C653" i="1"/>
  <c r="B653" i="1"/>
  <c r="C652" i="1"/>
  <c r="B652" i="1"/>
  <c r="C651" i="1"/>
  <c r="B651" i="1"/>
  <c r="C650" i="1"/>
  <c r="B650" i="1"/>
  <c r="C649" i="1"/>
  <c r="B649" i="1"/>
  <c r="C648" i="1"/>
  <c r="B648" i="1"/>
  <c r="C647" i="1"/>
  <c r="B647" i="1"/>
  <c r="C646" i="1"/>
  <c r="B646" i="1"/>
  <c r="C645" i="1"/>
  <c r="B645" i="1"/>
  <c r="C644" i="1"/>
  <c r="B644" i="1"/>
  <c r="C643" i="1"/>
  <c r="B643" i="1"/>
  <c r="C642" i="1"/>
  <c r="B642" i="1"/>
  <c r="C641" i="1"/>
  <c r="B641" i="1"/>
  <c r="C640" i="1"/>
  <c r="B640" i="1"/>
  <c r="C639" i="1"/>
  <c r="B639" i="1"/>
  <c r="C638" i="1"/>
  <c r="B638" i="1"/>
  <c r="C637" i="1"/>
  <c r="B637" i="1"/>
  <c r="C636" i="1"/>
  <c r="B636" i="1"/>
  <c r="C635" i="1"/>
  <c r="B635" i="1"/>
  <c r="C634" i="1"/>
  <c r="B634" i="1"/>
  <c r="C633" i="1"/>
  <c r="B633" i="1"/>
  <c r="C632" i="1"/>
  <c r="B632" i="1"/>
  <c r="C631" i="1"/>
  <c r="B631" i="1"/>
  <c r="C630" i="1"/>
  <c r="B630" i="1"/>
  <c r="C629" i="1"/>
  <c r="B629" i="1"/>
  <c r="C628" i="1"/>
  <c r="B628" i="1"/>
  <c r="C627" i="1"/>
  <c r="B627" i="1"/>
  <c r="C626" i="1"/>
  <c r="B626" i="1"/>
  <c r="C718" i="1"/>
  <c r="B718" i="1"/>
  <c r="C713" i="1"/>
  <c r="B713" i="1"/>
  <c r="C707" i="1"/>
  <c r="B707" i="1"/>
  <c r="C282" i="1"/>
  <c r="C704" i="1"/>
  <c r="B704" i="1"/>
  <c r="C279" i="1"/>
  <c r="C280" i="1"/>
  <c r="C274" i="1"/>
  <c r="C275" i="1"/>
  <c r="C269" i="1"/>
  <c r="C273" i="1"/>
  <c r="C268" i="1"/>
  <c r="B268" i="1"/>
  <c r="C266" i="1"/>
  <c r="B266" i="1"/>
  <c r="C265" i="1"/>
  <c r="B265" i="1"/>
  <c r="C261" i="1"/>
  <c r="C262" i="1"/>
  <c r="B262" i="1"/>
  <c r="C259" i="1"/>
  <c r="B259" i="1"/>
  <c r="C258" i="1"/>
  <c r="B258" i="1"/>
  <c r="C256" i="1"/>
  <c r="C257" i="1"/>
  <c r="B257" i="1"/>
  <c r="C255" i="1"/>
  <c r="B255" i="1"/>
  <c r="C254" i="1"/>
  <c r="B254" i="1"/>
  <c r="C252" i="1"/>
  <c r="B252" i="1"/>
  <c r="C251" i="1"/>
  <c r="B251" i="1"/>
  <c r="C249" i="1"/>
  <c r="B249" i="1"/>
  <c r="C248" i="1"/>
  <c r="B248" i="1"/>
  <c r="C245" i="1"/>
  <c r="B245" i="1"/>
  <c r="C242" i="1"/>
  <c r="C243" i="1"/>
  <c r="B243" i="1"/>
  <c r="C241" i="1"/>
  <c r="B241" i="1"/>
  <c r="C240" i="1"/>
  <c r="B240" i="1"/>
  <c r="C239" i="1"/>
  <c r="B239" i="1"/>
  <c r="C238" i="1"/>
  <c r="B238" i="1"/>
  <c r="C237" i="1"/>
  <c r="B237" i="1"/>
  <c r="C236" i="1"/>
  <c r="B236" i="1"/>
  <c r="C235" i="1"/>
  <c r="B235" i="1"/>
  <c r="C247" i="1"/>
  <c r="B247" i="1"/>
  <c r="C246" i="1"/>
  <c r="B246" i="1"/>
  <c r="C234" i="1"/>
  <c r="B234" i="1"/>
  <c r="C233" i="1"/>
  <c r="B233" i="1"/>
  <c r="C232" i="1"/>
  <c r="B232" i="1"/>
  <c r="C231" i="1"/>
  <c r="B231" i="1"/>
  <c r="C229" i="1"/>
  <c r="C230" i="1"/>
  <c r="B230" i="1"/>
  <c r="C228" i="1"/>
  <c r="B228" i="1"/>
  <c r="C227" i="1"/>
  <c r="B227" i="1"/>
  <c r="C226" i="1"/>
  <c r="B226" i="1"/>
  <c r="C225" i="1"/>
  <c r="B225" i="1"/>
  <c r="C224" i="1"/>
  <c r="B224" i="1"/>
  <c r="C223" i="1"/>
  <c r="B223" i="1"/>
  <c r="C222" i="1"/>
  <c r="B222" i="1"/>
  <c r="C221" i="1"/>
  <c r="B221" i="1"/>
  <c r="C220" i="1"/>
  <c r="B220" i="1"/>
  <c r="C219" i="1"/>
  <c r="B219" i="1"/>
  <c r="C218" i="1"/>
  <c r="B218" i="1"/>
  <c r="C217" i="1"/>
  <c r="B217" i="1"/>
  <c r="C216" i="1"/>
  <c r="B216" i="1"/>
  <c r="C215" i="1"/>
  <c r="B215" i="1"/>
  <c r="C214" i="1"/>
  <c r="B214" i="1"/>
  <c r="C213" i="1"/>
  <c r="B213" i="1"/>
  <c r="C212" i="1"/>
  <c r="B212" i="1"/>
  <c r="C211" i="1"/>
  <c r="B211" i="1"/>
  <c r="C210" i="1"/>
  <c r="B210" i="1"/>
  <c r="C209" i="1"/>
  <c r="B209" i="1"/>
  <c r="C208" i="1"/>
  <c r="B208" i="1"/>
  <c r="C207" i="1"/>
  <c r="B207" i="1"/>
  <c r="C206" i="1"/>
  <c r="B206" i="1"/>
  <c r="C205" i="1"/>
  <c r="B205" i="1"/>
  <c r="C204" i="1"/>
  <c r="B204" i="1"/>
  <c r="C203" i="1"/>
  <c r="B203" i="1"/>
  <c r="C202" i="1"/>
  <c r="B202" i="1"/>
  <c r="C201" i="1"/>
  <c r="B201" i="1"/>
  <c r="C200" i="1"/>
  <c r="B200" i="1"/>
  <c r="C199" i="1"/>
  <c r="B199" i="1"/>
  <c r="C198" i="1"/>
  <c r="B198" i="1"/>
  <c r="C197" i="1"/>
  <c r="B197" i="1"/>
  <c r="C196" i="1"/>
  <c r="B196" i="1"/>
  <c r="C195" i="1"/>
  <c r="B195" i="1"/>
  <c r="C194" i="1"/>
  <c r="B194" i="1"/>
  <c r="C193" i="1"/>
  <c r="B193" i="1"/>
  <c r="C192" i="1"/>
  <c r="B192" i="1"/>
  <c r="C191" i="1"/>
  <c r="B191" i="1"/>
  <c r="C190" i="1"/>
  <c r="B190" i="1"/>
  <c r="C189" i="1"/>
  <c r="B189" i="1"/>
  <c r="C188" i="1"/>
  <c r="B188" i="1"/>
  <c r="C187" i="1"/>
  <c r="B187" i="1"/>
  <c r="C186" i="1"/>
  <c r="B186" i="1"/>
  <c r="C185" i="1"/>
  <c r="B185" i="1"/>
  <c r="C184" i="1"/>
  <c r="B184" i="1"/>
  <c r="C183" i="1"/>
  <c r="B183" i="1"/>
  <c r="C182" i="1"/>
  <c r="B182" i="1"/>
  <c r="C181" i="1"/>
  <c r="B181" i="1"/>
  <c r="C180" i="1"/>
  <c r="B180" i="1"/>
  <c r="C179" i="1"/>
  <c r="B179" i="1"/>
  <c r="C178" i="1"/>
  <c r="B178" i="1"/>
  <c r="C177" i="1"/>
  <c r="B177" i="1"/>
  <c r="C176" i="1"/>
  <c r="B176" i="1"/>
  <c r="C175" i="1"/>
  <c r="B175" i="1"/>
  <c r="C174" i="1"/>
  <c r="B174" i="1"/>
  <c r="C173" i="1"/>
  <c r="B173" i="1"/>
  <c r="C172" i="1"/>
  <c r="B172" i="1"/>
  <c r="C171" i="1"/>
  <c r="B171" i="1"/>
  <c r="C170" i="1"/>
  <c r="B170" i="1"/>
  <c r="B169" i="1"/>
  <c r="C168" i="1"/>
  <c r="B168" i="1"/>
  <c r="C167" i="1"/>
  <c r="B167" i="1"/>
  <c r="C166" i="1"/>
  <c r="B166" i="1"/>
  <c r="C165" i="1"/>
  <c r="B165" i="1"/>
  <c r="C164" i="1"/>
  <c r="B164" i="1"/>
  <c r="C163" i="1"/>
  <c r="B163" i="1"/>
  <c r="C162" i="1"/>
  <c r="B162" i="1"/>
  <c r="C161" i="1"/>
  <c r="B161" i="1"/>
  <c r="C160" i="1"/>
  <c r="B160" i="1"/>
  <c r="C159" i="1"/>
  <c r="B159" i="1"/>
  <c r="C158" i="1"/>
  <c r="B158" i="1"/>
  <c r="C157" i="1"/>
  <c r="B157" i="1"/>
  <c r="C156" i="1"/>
  <c r="B156" i="1"/>
  <c r="C155" i="1"/>
  <c r="B155" i="1"/>
  <c r="C154" i="1"/>
  <c r="B154" i="1"/>
  <c r="C153" i="1"/>
  <c r="B153" i="1"/>
  <c r="C152" i="1"/>
  <c r="B152" i="1"/>
  <c r="C151" i="1"/>
  <c r="B151" i="1"/>
  <c r="C150" i="1"/>
  <c r="B150" i="1"/>
  <c r="C149" i="1"/>
  <c r="B149" i="1"/>
  <c r="C148" i="1"/>
  <c r="B148" i="1"/>
  <c r="C147" i="1"/>
  <c r="B147" i="1"/>
  <c r="C146" i="1"/>
  <c r="B146" i="1"/>
  <c r="C145" i="1"/>
  <c r="B145" i="1"/>
  <c r="C144" i="1"/>
  <c r="B144" i="1"/>
  <c r="C143" i="1"/>
  <c r="B143" i="1"/>
  <c r="C142" i="1"/>
  <c r="B142" i="1"/>
  <c r="C141" i="1"/>
  <c r="B141" i="1"/>
  <c r="C140" i="1"/>
  <c r="B140" i="1"/>
  <c r="C139" i="1"/>
  <c r="B139" i="1"/>
  <c r="C138" i="1"/>
  <c r="B138" i="1"/>
  <c r="C137" i="1"/>
  <c r="B137" i="1"/>
  <c r="C136" i="1"/>
  <c r="B136" i="1"/>
  <c r="C135" i="1"/>
  <c r="B135" i="1"/>
  <c r="C134" i="1"/>
  <c r="B134" i="1"/>
  <c r="C133" i="1"/>
  <c r="B133" i="1"/>
  <c r="C132" i="1"/>
  <c r="B132" i="1"/>
  <c r="C131" i="1"/>
  <c r="B131" i="1"/>
  <c r="C130" i="1"/>
  <c r="B130" i="1"/>
  <c r="C129" i="1"/>
  <c r="B129" i="1"/>
  <c r="C128" i="1"/>
  <c r="B128" i="1"/>
  <c r="C127" i="1"/>
  <c r="B127" i="1"/>
  <c r="C126" i="1"/>
  <c r="B126" i="1"/>
  <c r="C125" i="1"/>
  <c r="B125" i="1"/>
  <c r="C124" i="1"/>
  <c r="B124" i="1"/>
  <c r="C123" i="1"/>
  <c r="B123" i="1"/>
  <c r="C122" i="1"/>
  <c r="B122" i="1"/>
  <c r="C121" i="1"/>
  <c r="B121" i="1"/>
  <c r="C120" i="1"/>
  <c r="B120" i="1"/>
  <c r="C119" i="1"/>
  <c r="B119" i="1"/>
  <c r="C118" i="1"/>
  <c r="B118" i="1"/>
  <c r="C113" i="1"/>
  <c r="C115" i="1"/>
  <c r="C117" i="1"/>
  <c r="C112" i="1"/>
  <c r="C114" i="1"/>
  <c r="C116" i="1"/>
  <c r="B112" i="1"/>
  <c r="B115" i="1"/>
  <c r="B117" i="1"/>
  <c r="B113" i="1"/>
  <c r="B116" i="1"/>
  <c r="C111" i="1"/>
  <c r="B111" i="1"/>
  <c r="C110" i="1"/>
  <c r="B110" i="1"/>
  <c r="C109" i="1"/>
  <c r="B109" i="1"/>
  <c r="C108" i="1"/>
  <c r="B108" i="1"/>
  <c r="C107" i="1"/>
  <c r="B107" i="1"/>
  <c r="C105" i="1"/>
  <c r="C106" i="1"/>
  <c r="B106" i="1"/>
  <c r="C103" i="1"/>
  <c r="C104" i="1"/>
  <c r="B104"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8" i="1"/>
  <c r="C79" i="1"/>
  <c r="B79"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B60" i="1"/>
  <c r="C14" i="1"/>
  <c r="C61" i="1"/>
  <c r="C60" i="1"/>
  <c r="C59" i="1"/>
  <c r="B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B14" i="1"/>
  <c r="C13" i="1"/>
  <c r="B13" i="1"/>
  <c r="C12" i="1"/>
  <c r="B12" i="1"/>
  <c r="C11" i="1"/>
  <c r="B11" i="1"/>
  <c r="C10" i="1"/>
  <c r="B10" i="1"/>
  <c r="C8" i="1"/>
  <c r="C9" i="1"/>
  <c r="B9" i="1"/>
  <c r="C7" i="1"/>
  <c r="B7" i="1"/>
  <c r="C6" i="1"/>
  <c r="B6" i="1"/>
  <c r="C625" i="1"/>
  <c r="B625" i="1"/>
  <c r="C624" i="1"/>
  <c r="B624" i="1"/>
  <c r="C623" i="1"/>
  <c r="B623" i="1"/>
  <c r="C622" i="1"/>
  <c r="B622" i="1"/>
  <c r="C621" i="1"/>
  <c r="B621" i="1"/>
  <c r="C620" i="1"/>
  <c r="B620" i="1"/>
  <c r="C619" i="1"/>
  <c r="B619" i="1"/>
  <c r="C618" i="1"/>
  <c r="B618" i="1"/>
  <c r="C617" i="1"/>
  <c r="B617" i="1"/>
  <c r="C616" i="1"/>
  <c r="B616" i="1"/>
  <c r="C615" i="1"/>
  <c r="B615" i="1"/>
  <c r="C614" i="1"/>
  <c r="B614" i="1"/>
  <c r="C613" i="1"/>
  <c r="B613" i="1"/>
  <c r="C612" i="1"/>
  <c r="B612" i="1"/>
  <c r="C611" i="1"/>
  <c r="B611" i="1"/>
  <c r="C610" i="1"/>
  <c r="B610" i="1"/>
  <c r="C609" i="1"/>
  <c r="B609" i="1"/>
  <c r="C608" i="1"/>
  <c r="B608" i="1"/>
  <c r="C607" i="1"/>
  <c r="B607" i="1"/>
  <c r="C606" i="1"/>
  <c r="B606" i="1"/>
  <c r="C605" i="1"/>
  <c r="B605" i="1"/>
  <c r="C604" i="1"/>
  <c r="B604" i="1"/>
  <c r="C603" i="1"/>
  <c r="B603" i="1"/>
  <c r="C602" i="1"/>
  <c r="B602" i="1"/>
  <c r="C601" i="1"/>
  <c r="B601" i="1"/>
  <c r="C600" i="1"/>
  <c r="B600" i="1"/>
  <c r="C599" i="1"/>
  <c r="B599" i="1"/>
  <c r="C598" i="1"/>
  <c r="B598" i="1"/>
  <c r="C597" i="1"/>
  <c r="B597" i="1"/>
  <c r="C596" i="1"/>
  <c r="B596" i="1"/>
  <c r="C595" i="1"/>
  <c r="B595" i="1"/>
  <c r="C594" i="1"/>
  <c r="B594" i="1"/>
  <c r="C593" i="1"/>
  <c r="B593" i="1"/>
  <c r="C592" i="1"/>
  <c r="B592" i="1"/>
  <c r="C591" i="1"/>
  <c r="B591" i="1"/>
  <c r="C590" i="1"/>
  <c r="B590" i="1"/>
  <c r="C589" i="1"/>
  <c r="B589" i="1"/>
  <c r="C588" i="1"/>
  <c r="B588" i="1"/>
  <c r="C587" i="1"/>
  <c r="B587" i="1"/>
  <c r="C586" i="1"/>
  <c r="B586" i="1"/>
  <c r="C585" i="1"/>
  <c r="B585" i="1"/>
  <c r="C584" i="1"/>
  <c r="B584" i="1"/>
  <c r="C583" i="1"/>
  <c r="B583" i="1"/>
  <c r="C582" i="1"/>
  <c r="B582" i="1"/>
  <c r="C581" i="1"/>
  <c r="B581" i="1"/>
  <c r="C580" i="1"/>
  <c r="B580" i="1"/>
  <c r="C575" i="1"/>
  <c r="C577" i="1"/>
  <c r="C579" i="1"/>
  <c r="C574" i="1"/>
  <c r="C576" i="1"/>
  <c r="C578" i="1"/>
  <c r="B576" i="1"/>
  <c r="B575" i="1"/>
  <c r="B577" i="1"/>
  <c r="B579" i="1"/>
  <c r="B574" i="1"/>
  <c r="B578" i="1"/>
  <c r="C573" i="1"/>
  <c r="B573" i="1"/>
  <c r="C572" i="1"/>
  <c r="B572" i="1"/>
  <c r="C571" i="1"/>
  <c r="B571" i="1"/>
  <c r="C570" i="1"/>
  <c r="B570" i="1"/>
  <c r="C569" i="1"/>
  <c r="B569" i="1"/>
  <c r="C568" i="1"/>
  <c r="B568" i="1"/>
  <c r="C567" i="1"/>
  <c r="B567" i="1"/>
  <c r="C566" i="1"/>
  <c r="B566" i="1"/>
  <c r="C565" i="1"/>
  <c r="B565" i="1"/>
  <c r="C564" i="1"/>
  <c r="B564" i="1"/>
  <c r="C563" i="1"/>
  <c r="B563" i="1"/>
  <c r="C562" i="1"/>
  <c r="B562" i="1"/>
  <c r="C561" i="1"/>
  <c r="B561" i="1"/>
  <c r="C560" i="1"/>
  <c r="B560" i="1"/>
  <c r="C559" i="1"/>
  <c r="B559" i="1"/>
  <c r="C558" i="1"/>
  <c r="B558" i="1"/>
  <c r="C557" i="1"/>
  <c r="B557" i="1"/>
  <c r="C556" i="1"/>
  <c r="B556" i="1"/>
  <c r="C555" i="1"/>
  <c r="B555" i="1"/>
  <c r="C554" i="1"/>
  <c r="B554" i="1"/>
  <c r="C553" i="1"/>
  <c r="B553" i="1"/>
  <c r="C552" i="1"/>
  <c r="B552" i="1"/>
  <c r="C551" i="1"/>
  <c r="B551" i="1"/>
  <c r="C550" i="1"/>
  <c r="B550" i="1"/>
  <c r="C549" i="1"/>
  <c r="B549" i="1"/>
  <c r="C548" i="1"/>
  <c r="B548" i="1"/>
  <c r="C547" i="1"/>
  <c r="B547" i="1"/>
  <c r="C546" i="1"/>
  <c r="B546" i="1"/>
  <c r="C545" i="1"/>
  <c r="B545" i="1"/>
  <c r="C544" i="1"/>
  <c r="B544" i="1"/>
  <c r="C543" i="1"/>
  <c r="B543" i="1"/>
  <c r="C542" i="1"/>
  <c r="B542" i="1"/>
  <c r="C541" i="1"/>
  <c r="B541" i="1"/>
  <c r="C540" i="1"/>
  <c r="B540" i="1"/>
  <c r="C539" i="1"/>
  <c r="B539" i="1"/>
  <c r="C538" i="1"/>
  <c r="B538" i="1"/>
  <c r="C537" i="1"/>
  <c r="B537" i="1"/>
  <c r="C536" i="1"/>
  <c r="B536" i="1"/>
  <c r="C535" i="1"/>
  <c r="B535" i="1"/>
  <c r="C534" i="1"/>
  <c r="B534" i="1"/>
  <c r="C533" i="1"/>
  <c r="B533" i="1"/>
  <c r="C532" i="1"/>
  <c r="B532" i="1"/>
  <c r="C531" i="1"/>
  <c r="B531" i="1"/>
  <c r="C530" i="1"/>
  <c r="B530" i="1"/>
  <c r="C529" i="1"/>
  <c r="B529" i="1"/>
  <c r="C528" i="1"/>
  <c r="B528" i="1"/>
  <c r="C527" i="1"/>
  <c r="B527" i="1"/>
  <c r="C526" i="1"/>
  <c r="B526" i="1"/>
  <c r="C525" i="1"/>
  <c r="B525" i="1"/>
  <c r="C524" i="1"/>
  <c r="B524" i="1"/>
  <c r="C523" i="1"/>
  <c r="B523" i="1"/>
  <c r="C522" i="1"/>
  <c r="B522" i="1"/>
  <c r="C521" i="1"/>
  <c r="B521" i="1"/>
  <c r="C520" i="1"/>
  <c r="B520" i="1"/>
  <c r="C519" i="1"/>
  <c r="B519" i="1"/>
  <c r="C518" i="1"/>
  <c r="B518" i="1"/>
  <c r="C517" i="1"/>
  <c r="B517" i="1"/>
  <c r="C516" i="1"/>
  <c r="B516" i="1"/>
  <c r="C515" i="1"/>
  <c r="B515" i="1"/>
  <c r="C514" i="1"/>
  <c r="B514" i="1"/>
  <c r="C513" i="1"/>
  <c r="B513" i="1"/>
  <c r="C512" i="1"/>
  <c r="B512" i="1"/>
  <c r="C511" i="1"/>
  <c r="B511" i="1"/>
  <c r="C510" i="1"/>
  <c r="B510" i="1"/>
  <c r="C509" i="1"/>
  <c r="B509" i="1"/>
  <c r="C508" i="1"/>
  <c r="B508" i="1"/>
  <c r="C507" i="1"/>
  <c r="B507" i="1"/>
  <c r="C506" i="1"/>
  <c r="B506" i="1"/>
  <c r="C505" i="1"/>
  <c r="B505" i="1"/>
  <c r="C504" i="1"/>
  <c r="B504" i="1"/>
  <c r="C503" i="1"/>
  <c r="B503" i="1"/>
  <c r="C502" i="1"/>
  <c r="B502" i="1"/>
  <c r="C501" i="1"/>
  <c r="B501" i="1"/>
  <c r="C500" i="1"/>
  <c r="B500" i="1"/>
  <c r="C499" i="1"/>
  <c r="B499" i="1"/>
  <c r="C498" i="1"/>
  <c r="B498" i="1"/>
  <c r="C497" i="1"/>
  <c r="B497" i="1"/>
  <c r="C496" i="1"/>
  <c r="B496" i="1"/>
  <c r="C495" i="1"/>
  <c r="B495" i="1"/>
  <c r="C494" i="1"/>
  <c r="B494" i="1"/>
  <c r="C493" i="1"/>
  <c r="B493" i="1"/>
  <c r="C492" i="1"/>
  <c r="B492" i="1"/>
  <c r="C491" i="1"/>
  <c r="B491" i="1"/>
  <c r="C490" i="1"/>
  <c r="B490" i="1"/>
  <c r="C489" i="1"/>
  <c r="B489" i="1"/>
  <c r="C488" i="1"/>
  <c r="B488" i="1"/>
  <c r="C487" i="1"/>
  <c r="B487" i="1"/>
  <c r="C486" i="1"/>
  <c r="B486" i="1"/>
  <c r="C485" i="1"/>
  <c r="B485" i="1"/>
  <c r="C484" i="1"/>
  <c r="B484" i="1"/>
  <c r="C483" i="1"/>
  <c r="B483" i="1"/>
  <c r="C482" i="1"/>
  <c r="B482" i="1"/>
  <c r="C481" i="1"/>
  <c r="B481" i="1"/>
  <c r="C480" i="1"/>
  <c r="B480" i="1"/>
  <c r="C479" i="1"/>
  <c r="B479" i="1"/>
  <c r="C478" i="1"/>
  <c r="B478" i="1"/>
  <c r="C477" i="1"/>
  <c r="B477" i="1"/>
  <c r="C476" i="1"/>
  <c r="B476" i="1"/>
  <c r="C475" i="1"/>
  <c r="B475" i="1"/>
  <c r="C474" i="1"/>
  <c r="B474" i="1"/>
  <c r="C473" i="1"/>
  <c r="B473" i="1"/>
  <c r="C472" i="1"/>
  <c r="B472" i="1"/>
  <c r="C471" i="1"/>
  <c r="B471" i="1"/>
  <c r="C470" i="1"/>
  <c r="B470" i="1"/>
  <c r="C469" i="1"/>
  <c r="B469" i="1"/>
  <c r="C468" i="1"/>
  <c r="B468" i="1"/>
  <c r="C467" i="1"/>
  <c r="B467" i="1"/>
  <c r="C466" i="1"/>
  <c r="B466" i="1"/>
  <c r="C465" i="1"/>
  <c r="B465" i="1"/>
  <c r="C464" i="1"/>
  <c r="B464" i="1"/>
  <c r="C463" i="1"/>
  <c r="B463" i="1"/>
  <c r="C462" i="1"/>
  <c r="B462" i="1"/>
  <c r="C461" i="1"/>
  <c r="B461" i="1"/>
  <c r="C460" i="1"/>
  <c r="B460" i="1"/>
  <c r="C459" i="1"/>
  <c r="B459" i="1"/>
  <c r="C458" i="1"/>
  <c r="B458" i="1"/>
  <c r="C457" i="1"/>
  <c r="B457" i="1"/>
  <c r="C456" i="1"/>
  <c r="B456" i="1"/>
  <c r="C455" i="1"/>
  <c r="B455" i="1"/>
  <c r="C454" i="1"/>
  <c r="B454" i="1"/>
  <c r="C453" i="1"/>
  <c r="B453" i="1"/>
  <c r="C452" i="1"/>
  <c r="B452" i="1"/>
  <c r="C451" i="1"/>
  <c r="B451" i="1"/>
  <c r="C450" i="1"/>
  <c r="B450" i="1"/>
  <c r="C449" i="1"/>
  <c r="B449" i="1"/>
  <c r="C448" i="1"/>
  <c r="B448" i="1"/>
  <c r="C447" i="1"/>
  <c r="B447" i="1"/>
  <c r="C446" i="1"/>
  <c r="B446" i="1"/>
  <c r="C445" i="1"/>
  <c r="B445" i="1"/>
  <c r="C444" i="1"/>
  <c r="B444" i="1"/>
  <c r="C443" i="1"/>
  <c r="B443" i="1"/>
  <c r="C442" i="1"/>
  <c r="B442" i="1"/>
  <c r="C441" i="1"/>
  <c r="B441" i="1"/>
  <c r="C440" i="1"/>
  <c r="B440" i="1"/>
  <c r="C439" i="1"/>
  <c r="B439" i="1"/>
  <c r="C438" i="1"/>
  <c r="B438" i="1"/>
  <c r="C437" i="1"/>
  <c r="B437" i="1"/>
  <c r="C436" i="1"/>
  <c r="B436" i="1"/>
  <c r="C435" i="1"/>
  <c r="B435" i="1"/>
  <c r="C434" i="1"/>
  <c r="B434" i="1"/>
  <c r="C433" i="1"/>
  <c r="B433" i="1"/>
  <c r="C432" i="1"/>
  <c r="B432" i="1"/>
  <c r="C431" i="1"/>
  <c r="B431" i="1"/>
  <c r="C430" i="1"/>
  <c r="B430" i="1"/>
  <c r="C429" i="1"/>
  <c r="B429" i="1"/>
  <c r="C428" i="1"/>
  <c r="B428" i="1"/>
  <c r="C427" i="1"/>
  <c r="B427" i="1"/>
  <c r="C426" i="1"/>
  <c r="B426" i="1"/>
  <c r="C425" i="1"/>
  <c r="B425" i="1"/>
  <c r="C423" i="1"/>
  <c r="B423" i="1"/>
  <c r="C424" i="1"/>
  <c r="B424" i="1"/>
  <c r="C422" i="1"/>
  <c r="B422" i="1"/>
  <c r="C421" i="1"/>
  <c r="B421" i="1"/>
  <c r="C420" i="1"/>
  <c r="B420" i="1"/>
  <c r="C419" i="1"/>
  <c r="B419" i="1"/>
  <c r="C418" i="1"/>
  <c r="B418" i="1"/>
  <c r="C417" i="1"/>
  <c r="B417" i="1"/>
  <c r="C416" i="1"/>
  <c r="B416" i="1"/>
  <c r="C415" i="1"/>
  <c r="B415" i="1"/>
  <c r="C414" i="1"/>
  <c r="B414" i="1"/>
  <c r="C413" i="1"/>
  <c r="B413" i="1"/>
  <c r="C411" i="1"/>
  <c r="C410" i="1"/>
  <c r="B410" i="1"/>
  <c r="C409" i="1"/>
  <c r="B409" i="1"/>
  <c r="C408" i="1"/>
  <c r="B408" i="1"/>
  <c r="C407" i="1"/>
  <c r="B407" i="1"/>
  <c r="C406" i="1"/>
  <c r="B406" i="1"/>
  <c r="C405" i="1"/>
  <c r="B405" i="1"/>
  <c r="C404" i="1"/>
  <c r="B404" i="1"/>
  <c r="C403" i="1"/>
  <c r="B403" i="1"/>
  <c r="C402" i="1"/>
  <c r="B402" i="1"/>
  <c r="C401" i="1"/>
  <c r="B401" i="1"/>
  <c r="C400" i="1"/>
  <c r="B400" i="1"/>
  <c r="C399" i="1"/>
  <c r="B399" i="1"/>
  <c r="C398" i="1"/>
  <c r="B398" i="1"/>
  <c r="C397" i="1"/>
  <c r="B397" i="1"/>
  <c r="C396" i="1"/>
  <c r="B396" i="1"/>
  <c r="C395" i="1"/>
  <c r="B395" i="1"/>
  <c r="C394" i="1"/>
  <c r="B394" i="1"/>
  <c r="C393" i="1"/>
  <c r="B393" i="1"/>
  <c r="C392" i="1"/>
  <c r="B392" i="1"/>
  <c r="C391" i="1"/>
  <c r="B391" i="1"/>
  <c r="C390" i="1"/>
  <c r="B390" i="1"/>
  <c r="C389" i="1"/>
  <c r="B389" i="1"/>
  <c r="C388" i="1"/>
  <c r="B388" i="1"/>
  <c r="C387" i="1"/>
  <c r="B387" i="1"/>
  <c r="C386" i="1"/>
  <c r="B386" i="1"/>
  <c r="C385" i="1"/>
  <c r="B385" i="1"/>
  <c r="C384" i="1"/>
  <c r="B384" i="1"/>
  <c r="C383" i="1"/>
  <c r="B383" i="1"/>
  <c r="C382" i="1"/>
  <c r="B382" i="1"/>
  <c r="C381" i="1"/>
  <c r="B381" i="1"/>
  <c r="C380" i="1"/>
  <c r="B380" i="1"/>
  <c r="C379" i="1"/>
  <c r="B379" i="1"/>
  <c r="C378" i="1"/>
  <c r="B378" i="1"/>
  <c r="C377" i="1"/>
  <c r="B377" i="1"/>
  <c r="C376" i="1"/>
  <c r="B376" i="1"/>
  <c r="C375" i="1"/>
  <c r="B375" i="1"/>
  <c r="C374" i="1"/>
  <c r="B374" i="1"/>
  <c r="C373" i="1"/>
  <c r="B373" i="1"/>
  <c r="C372" i="1"/>
  <c r="B372" i="1"/>
  <c r="C371" i="1"/>
  <c r="B371" i="1"/>
  <c r="C370" i="1"/>
  <c r="B370" i="1"/>
  <c r="C369" i="1"/>
  <c r="B369" i="1"/>
  <c r="C368" i="1"/>
  <c r="B368" i="1"/>
  <c r="C367" i="1"/>
  <c r="B367" i="1"/>
  <c r="C366" i="1"/>
  <c r="B366" i="1"/>
  <c r="C365" i="1"/>
  <c r="B365" i="1"/>
  <c r="C364" i="1"/>
  <c r="B364" i="1"/>
  <c r="C363" i="1"/>
  <c r="B363" i="1"/>
  <c r="C362" i="1"/>
  <c r="B362" i="1"/>
  <c r="C361" i="1"/>
  <c r="B361" i="1"/>
  <c r="C360" i="1"/>
  <c r="B360" i="1"/>
  <c r="C359" i="1"/>
  <c r="B359" i="1"/>
  <c r="C358" i="1"/>
  <c r="B358" i="1"/>
  <c r="C357" i="1"/>
  <c r="B357" i="1"/>
  <c r="C356" i="1"/>
  <c r="B356" i="1"/>
  <c r="C355" i="1"/>
  <c r="B355" i="1"/>
  <c r="C354" i="1"/>
  <c r="B354" i="1"/>
  <c r="C353" i="1"/>
  <c r="B353" i="1"/>
  <c r="C352" i="1"/>
  <c r="B352" i="1"/>
  <c r="C351" i="1"/>
  <c r="B351" i="1"/>
  <c r="C350" i="1"/>
  <c r="B350" i="1"/>
  <c r="C349" i="1"/>
  <c r="B349" i="1"/>
  <c r="C348" i="1"/>
  <c r="B348" i="1"/>
  <c r="C347" i="1"/>
  <c r="B347" i="1"/>
  <c r="C346" i="1"/>
  <c r="B346" i="1"/>
  <c r="C345" i="1"/>
  <c r="B345" i="1"/>
  <c r="C344" i="1"/>
  <c r="B344" i="1"/>
  <c r="C343" i="1"/>
  <c r="B343" i="1"/>
  <c r="C342" i="1"/>
  <c r="B342" i="1"/>
  <c r="C341" i="1"/>
  <c r="B341" i="1"/>
  <c r="C340" i="1"/>
  <c r="B340" i="1"/>
  <c r="C339" i="1"/>
  <c r="B339" i="1"/>
  <c r="C338" i="1"/>
  <c r="B338" i="1"/>
  <c r="C337" i="1"/>
  <c r="B337" i="1"/>
  <c r="C336" i="1"/>
  <c r="B336" i="1"/>
  <c r="C335" i="1"/>
  <c r="B335" i="1"/>
  <c r="C334" i="1"/>
  <c r="B334" i="1"/>
  <c r="C333" i="1"/>
  <c r="B333" i="1"/>
  <c r="C332" i="1"/>
  <c r="B332" i="1"/>
  <c r="C281" i="1"/>
  <c r="C331" i="1"/>
  <c r="B331" i="1"/>
  <c r="C263" i="1"/>
  <c r="C260" i="1"/>
  <c r="B260" i="1"/>
  <c r="C330" i="1"/>
  <c r="B330" i="1"/>
  <c r="C329" i="1"/>
  <c r="B329" i="1"/>
  <c r="C328" i="1"/>
  <c r="B328" i="1"/>
  <c r="C327" i="1"/>
  <c r="B327" i="1"/>
  <c r="C326" i="1"/>
  <c r="B326" i="1"/>
  <c r="C325" i="1"/>
  <c r="B325" i="1"/>
  <c r="C324" i="1"/>
  <c r="B324" i="1"/>
  <c r="B271" i="1"/>
  <c r="C323" i="1"/>
  <c r="B323" i="1"/>
  <c r="C250" i="1"/>
  <c r="B250" i="1"/>
  <c r="C277" i="1"/>
  <c r="C271" i="1"/>
  <c r="C253" i="1"/>
  <c r="B253" i="1"/>
  <c r="C322" i="1"/>
  <c r="B322" i="1"/>
  <c r="C321" i="1"/>
  <c r="B321" i="1"/>
  <c r="C320" i="1"/>
  <c r="B320" i="1"/>
  <c r="C319" i="1"/>
  <c r="B319" i="1"/>
  <c r="C318" i="1"/>
  <c r="B318" i="1"/>
  <c r="C317" i="1"/>
  <c r="B317" i="1"/>
  <c r="C316" i="1"/>
  <c r="B316" i="1"/>
  <c r="C315" i="1"/>
  <c r="B315" i="1"/>
  <c r="C314" i="1"/>
  <c r="B314" i="1"/>
  <c r="C313" i="1"/>
  <c r="B313" i="1"/>
  <c r="C312" i="1"/>
  <c r="B312" i="1"/>
  <c r="C311" i="1"/>
  <c r="B311" i="1"/>
  <c r="C310" i="1"/>
  <c r="B310" i="1"/>
  <c r="C309" i="1"/>
  <c r="B309" i="1"/>
  <c r="C308" i="1"/>
  <c r="B308" i="1"/>
  <c r="C307" i="1"/>
  <c r="B307" i="1"/>
  <c r="C306" i="1"/>
  <c r="B306" i="1"/>
  <c r="C305" i="1"/>
  <c r="B305" i="1"/>
  <c r="C304" i="1"/>
  <c r="B304" i="1"/>
  <c r="C303" i="1"/>
  <c r="B303" i="1"/>
  <c r="C302" i="1"/>
  <c r="B302" i="1"/>
  <c r="C301" i="1"/>
  <c r="B301" i="1"/>
  <c r="C300" i="1"/>
  <c r="B300" i="1"/>
  <c r="C299" i="1"/>
  <c r="B299" i="1"/>
  <c r="C298" i="1"/>
  <c r="B298" i="1"/>
  <c r="C297" i="1"/>
  <c r="B297" i="1"/>
  <c r="C296" i="1"/>
  <c r="B296" i="1"/>
  <c r="C295" i="1"/>
  <c r="B295" i="1"/>
  <c r="C294" i="1"/>
  <c r="B294" i="1"/>
  <c r="C293" i="1"/>
  <c r="B293" i="1"/>
  <c r="C292" i="1"/>
  <c r="B292" i="1"/>
  <c r="C291" i="1"/>
  <c r="B291" i="1"/>
  <c r="C290" i="1"/>
  <c r="B290" i="1"/>
  <c r="C289" i="1"/>
  <c r="B289" i="1"/>
  <c r="C288" i="1"/>
  <c r="B288" i="1"/>
  <c r="C287" i="1"/>
  <c r="B287" i="1"/>
  <c r="C286" i="1"/>
  <c r="B286" i="1"/>
  <c r="C285" i="1"/>
  <c r="B285" i="1"/>
  <c r="C244" i="1"/>
  <c r="C264" i="1"/>
  <c r="C270" i="1"/>
  <c r="C272" i="1"/>
  <c r="C276" i="1"/>
  <c r="C278" i="1"/>
  <c r="C284" i="1"/>
  <c r="C267" i="1"/>
  <c r="C283" i="1"/>
  <c r="B284" i="1"/>
  <c r="B283" i="1"/>
  <c r="B282" i="1"/>
  <c r="B281" i="1"/>
  <c r="B280" i="1"/>
  <c r="B279" i="1"/>
  <c r="B278" i="1"/>
  <c r="B277" i="1"/>
  <c r="B8" i="1"/>
  <c r="B103" i="1"/>
  <c r="B105" i="1"/>
  <c r="B229" i="1"/>
  <c r="B261" i="1"/>
  <c r="B263" i="1"/>
  <c r="B267" i="1"/>
  <c r="B269" i="1"/>
  <c r="B273" i="1"/>
  <c r="B275" i="1"/>
  <c r="B78" i="1"/>
  <c r="B114" i="1"/>
  <c r="B242" i="1"/>
  <c r="B244" i="1"/>
  <c r="B256" i="1"/>
  <c r="B264" i="1"/>
  <c r="B270" i="1"/>
  <c r="B272" i="1"/>
  <c r="B274" i="1"/>
  <c r="C2" i="1" l="1"/>
  <c r="B2" i="1"/>
  <c r="C1" i="1"/>
  <c r="B1" i="1"/>
</calcChain>
</file>

<file path=xl/comments1.xml><?xml version="1.0" encoding="utf-8"?>
<comments xmlns="http://schemas.openxmlformats.org/spreadsheetml/2006/main">
  <authors>
    <author>Aguilera Celaya Raúl Florencio</author>
  </authors>
  <commentList>
    <comment ref="B5" authorId="0">
      <text>
        <r>
          <rPr>
            <b/>
            <sz val="9"/>
            <color indexed="81"/>
            <rFont val="Tahoma"/>
            <family val="2"/>
          </rPr>
          <t>Aguilera Celaya Raúl Florencio:</t>
        </r>
        <r>
          <rPr>
            <sz val="9"/>
            <color indexed="81"/>
            <rFont val="Tahoma"/>
            <family val="2"/>
          </rPr>
          <t xml:space="preserve">
Para localizar las solicitudes vencidas (</t>
        </r>
        <r>
          <rPr>
            <sz val="9"/>
            <color indexed="10"/>
            <rFont val="Tahoma"/>
            <family val="2"/>
          </rPr>
          <t>semaforo en rojo</t>
        </r>
        <r>
          <rPr>
            <sz val="9"/>
            <color indexed="81"/>
            <rFont val="Tahoma"/>
            <family val="2"/>
          </rPr>
          <t>) en tiempo, primero desproteger la hoja y luego seleccionar el valor "100" en el filtro desplegable</t>
        </r>
      </text>
    </comment>
    <comment ref="C5" authorId="0">
      <text>
        <r>
          <rPr>
            <b/>
            <sz val="9"/>
            <color indexed="81"/>
            <rFont val="Tahoma"/>
            <family val="2"/>
          </rPr>
          <t>Aguilera Celaya Raúl Florencio:</t>
        </r>
        <r>
          <rPr>
            <sz val="9"/>
            <color indexed="81"/>
            <rFont val="Tahoma"/>
            <family val="2"/>
          </rPr>
          <t xml:space="preserve">
Para localizar las solicitudes con alerta</t>
        </r>
        <r>
          <rPr>
            <sz val="9"/>
            <color indexed="60"/>
            <rFont val="Tahoma"/>
            <family val="2"/>
          </rPr>
          <t xml:space="preserve"> (semaforo en amarillo)</t>
        </r>
        <r>
          <rPr>
            <sz val="9"/>
            <color indexed="81"/>
            <rFont val="Tahoma"/>
            <family val="2"/>
          </rPr>
          <t>, primero desproteger la hoja y luego  seleccionar el valor "100" en el filtro desplegable</t>
        </r>
      </text>
    </comment>
  </commentList>
</comments>
</file>

<file path=xl/sharedStrings.xml><?xml version="1.0" encoding="utf-8"?>
<sst xmlns="http://schemas.openxmlformats.org/spreadsheetml/2006/main" count="12807" uniqueCount="3965">
  <si>
    <t>No. de solicitud</t>
  </si>
  <si>
    <t xml:space="preserve">Nombre del solicitante </t>
  </si>
  <si>
    <t>Domicilio del solicitante</t>
  </si>
  <si>
    <t>Correo electronico del solicitante</t>
  </si>
  <si>
    <t xml:space="preserve">Modalidad de entrega del solicitante. </t>
  </si>
  <si>
    <t>Asunto</t>
  </si>
  <si>
    <t>Fecha de ingreso.</t>
  </si>
  <si>
    <t>Fecha de respuesta.</t>
  </si>
  <si>
    <t>Estado de solicitud.</t>
  </si>
  <si>
    <t>Tipo de solicitud</t>
  </si>
  <si>
    <t>Oficio Unidad de Enlace</t>
  </si>
  <si>
    <t>No. Oficio del Área a UE</t>
  </si>
  <si>
    <t>Forma de termino y/o resultado.</t>
  </si>
  <si>
    <t>Modo de ingreso</t>
  </si>
  <si>
    <t>Recursos de revisión</t>
  </si>
  <si>
    <t>Costos</t>
  </si>
  <si>
    <t>Unidad de Enlace</t>
  </si>
  <si>
    <t>Dirección de Administración</t>
  </si>
  <si>
    <t>Consec.</t>
  </si>
  <si>
    <t>Semaforo</t>
  </si>
  <si>
    <t>fecha de hoy</t>
  </si>
  <si>
    <r>
      <t xml:space="preserve">Posicionar el cursor en la pestaña Listado2014, oprimir botón derecho, seleccionar la opción desproteger hoja, anotar la clave </t>
    </r>
    <r>
      <rPr>
        <b/>
        <sz val="11"/>
        <color theme="1"/>
        <rFont val="Calibri"/>
        <family val="2"/>
        <scheme val="minor"/>
      </rPr>
      <t>123</t>
    </r>
  </si>
  <si>
    <t xml:space="preserve">Promedio en días  </t>
  </si>
  <si>
    <t>Recibidas</t>
  </si>
  <si>
    <t>Observaciones y comentarios</t>
  </si>
  <si>
    <t>Respondidas</t>
  </si>
  <si>
    <t>Dias de respuesta</t>
  </si>
  <si>
    <t>Fecha de vencimento</t>
  </si>
  <si>
    <t>Enero</t>
  </si>
  <si>
    <t>febrero</t>
  </si>
  <si>
    <t>Marzo</t>
  </si>
  <si>
    <t>Abril</t>
  </si>
  <si>
    <t>Mayo</t>
  </si>
  <si>
    <t>Junio</t>
  </si>
  <si>
    <t>Julio</t>
  </si>
  <si>
    <t>Agosto</t>
  </si>
  <si>
    <t>Septiembre</t>
  </si>
  <si>
    <t>Octubre</t>
  </si>
  <si>
    <t>Noviembre</t>
  </si>
  <si>
    <t>Diciembre</t>
  </si>
  <si>
    <t>General</t>
  </si>
  <si>
    <t>Suma</t>
  </si>
  <si>
    <t>Promedio</t>
  </si>
  <si>
    <t>Area a la que se turno la solicitud</t>
  </si>
  <si>
    <t>Departamento del Registro Nacional de Archivos</t>
  </si>
  <si>
    <t>Departamento de Acervos Bibliohemerográficos</t>
  </si>
  <si>
    <t>Dirección de Publicaciones y Difusión</t>
  </si>
  <si>
    <t>Dirección General</t>
  </si>
  <si>
    <t>Dirección General Adjunta</t>
  </si>
  <si>
    <t>Area a la que se turno la solicitud (bis)</t>
  </si>
  <si>
    <t>Varias áreas del AGN</t>
  </si>
  <si>
    <t>Dirección del Archivo Histórico Central</t>
  </si>
  <si>
    <t>Dirección de Tecnologías de la Información</t>
  </si>
  <si>
    <t>Dirección del Sistema Nacional de Archivos</t>
  </si>
  <si>
    <t>Dirección de Desarrollo y Normatividad Archvística</t>
  </si>
  <si>
    <t>Febrero</t>
  </si>
  <si>
    <t>Total</t>
  </si>
  <si>
    <t>Dirección de Asuntos Jurídicos y Archivísticos</t>
  </si>
  <si>
    <t>Detalle</t>
  </si>
  <si>
    <t>Promedio días</t>
  </si>
  <si>
    <t>Unidad Enlace</t>
  </si>
  <si>
    <t>Resto unidades</t>
  </si>
  <si>
    <t>Alerta</t>
  </si>
  <si>
    <t>Etiquetas de fila</t>
  </si>
  <si>
    <t>Total general</t>
  </si>
  <si>
    <t>Cuenta de No. de solicitud</t>
  </si>
  <si>
    <t>Mes</t>
  </si>
  <si>
    <t>Estructura orgánica</t>
  </si>
  <si>
    <t>Remuneraciones</t>
  </si>
  <si>
    <t>Información generada o administrada por la dependencia o entidad</t>
  </si>
  <si>
    <t>Programas de subsidio</t>
  </si>
  <si>
    <t>Actividades de la institución o dependencia</t>
  </si>
  <si>
    <t>Información referente a contratos celebrados:</t>
  </si>
  <si>
    <t xml:space="preserve">Gastos: </t>
  </si>
  <si>
    <t>Auditorias al ejercicio presupuestal</t>
  </si>
  <si>
    <t>Datos personales</t>
  </si>
  <si>
    <t>OTROS RUBROS GENERALES*</t>
  </si>
  <si>
    <t>Ampliaciónde información</t>
  </si>
  <si>
    <t>Coordinación de Archivos</t>
  </si>
  <si>
    <t>Coordinación de Obra</t>
  </si>
  <si>
    <t>Redireccionado a otras instituciones públicas o privadas</t>
  </si>
  <si>
    <t xml:space="preserve"> fecha en la que se turno la solicitud</t>
  </si>
  <si>
    <t>04950000000116</t>
  </si>
  <si>
    <t>FELIPE FRANCISCO VELAZQUEZ MICHEL</t>
  </si>
  <si>
    <t>Calle: FELIX PALAVICINI / CIRCUNVALACION Y EXPERIENCIA
Número exterior: 2090 A
Número interior: 
Colonia: Jardines Alcalde
Entidad federativa: Jalisco
Delegación o municipio: GUADALAJARA
Código postal: 44298</t>
  </si>
  <si>
    <t>andrewilich@hotmail.com</t>
  </si>
  <si>
    <t>INFOMEX</t>
  </si>
  <si>
    <t xml:space="preserve">Solicitud de Información
Solicito copia en Disco CD de los siguientes documentos:
 Los 5 Discos compactos que integran el sistema de consulta de archivos de la subprocuraduría especial del caso Colosio.
 Los 4 discos con el título “Vida Longitudinal de Mario Aburto Martínez”
 Copia en CD de las imágenes de los dos  videocasetes que titulan “Hubo o no hubo un segundo disparador”
 Copia en CD de las imágenes de las dos videocasetes que titulan: “Investigación Colosio”.
 Copia en CD con el texto digitalizado titulado “Investigación del Homicidio de Luis Donaldo Colosio Murrieta”
Dichos documentos fueron trasladados desde la Procuraduría General de la República hasta este Archivo el día 7 de Noviembre del año 2000, por medio del acuerdo “04” , firmado por Luis Raúl González Pérez y la Doctora Estela González Cicero. 
</t>
  </si>
  <si>
    <t>UE/013/2016 DE 08 DE ENERO DE 2016</t>
  </si>
  <si>
    <t>DG/DAHC/007/2016 DE 11 DE ENERO DE 2016</t>
  </si>
  <si>
    <t>ENTREGA DE INFORMACIÓN EN MEDIO ELECTRÓNICO</t>
  </si>
  <si>
    <t>SOLICITUD ELECTRÓNICA</t>
  </si>
  <si>
    <t>04950000001716</t>
  </si>
  <si>
    <t>TOMOO TERADA ZAVALA</t>
  </si>
  <si>
    <t>Calle: DANTE
Número Exterior: 14
Número Interior: 
Colonia: Anzures
País: MÉXICO
Entidad Federativa: DISTRITO FEDERAL
Delegación o Municipio: MIGUEL HIDALGO                                           Código Postal : 11590
Teléfono: 555 87 6396</t>
  </si>
  <si>
    <t>tomoo.terada@gmail.com</t>
  </si>
  <si>
    <t>Solicito el acceso a la caja 125 de la DFS y a los documentos contenidos en ella, caja mencionada por el señor Jorge Carrasco Araizaga, empleado de la revista Proceso, en su texto "Elena Garro, delatora del movimiento estudiantil del 68, según la DFS", texto publicado el 21 de abril de 2015, y que se puede consultar en línea en el enlace: http://www.proceso.com.mx/?p=401874. El señor Carrasco no proporciona, precisa, los datos exactos de en qué parte del Archivo General de la Nación se encuentra esa caja, por ejemplo en qué Galería se encontraría.</t>
  </si>
  <si>
    <t>UE/025/2016 DE 14 DE ENERO DE 2016</t>
  </si>
  <si>
    <t>DG/DAHC/024/2016 DE 22 DE ENERO DE 2016</t>
  </si>
  <si>
    <t>PRORROGA</t>
  </si>
  <si>
    <t>0495000004716</t>
  </si>
  <si>
    <t>EMILIO AGUIRRE LONA</t>
  </si>
  <si>
    <t>Calle: CARLOS SANTANA
Número Exterior: 38
Número Interior: 
Colonia: Moctezuma 1a Sección
País: MÉXICO
Entidad Federativa: DISTRITO FEDERAL
Delegación o Municipio: VENUSTIANO CARRANZA
Código Postal : 15500</t>
  </si>
  <si>
    <t>emilioaguirre130@gmail.com</t>
  </si>
  <si>
    <t>quiero saber informacion sobre salarios de servidores publicos</t>
  </si>
  <si>
    <t>UE/R/117/2016 DE 26 DE ENERO DE 2016</t>
  </si>
  <si>
    <t>N/A</t>
  </si>
  <si>
    <t>REQUERIMIENTO DE INFORMACIÓN ADICIONAL</t>
  </si>
  <si>
    <t>04950000000216</t>
  </si>
  <si>
    <t xml:space="preserve">NARUTO UZUMAKI </t>
  </si>
  <si>
    <t>Calle: SIN CALLE
Número exterior: 1
Número interior: 
Colonia: Santa Bárbara
Entidad federativa: Jalisco
Delegación o municipio: ENCARNACION DE DIAZ
Código postal: 47295</t>
  </si>
  <si>
    <t>Hola, busco me proporcionen la siguiente información: 1. Toda la documentación, planos que tengan sobre la finca (rancho, hacienda, predio) "Lo de Ávalos" (en ocasiones lo escriben en mayúsculas y continuo "LODEÁVALOS", en otras ocasiones solo continuo "LodeÁvalos" y otras "Los Ávalos"). Actualmente se encuentra en el municipio de Lagos de Moreno, estado de Jalisco. Antes en el Cantón de Lagos, estado de Jalisco. 2. Toda la documentación, planos que tengan sobre la finca: Hacienda de San Matías, municipio de Encarnación de Díaz, estado de Jalisco. (Antes Cantón de Lagos). 3. Toda la documentación, planos de la finca: Hacienda de Santa Bárbara, municipio de Encarnación de Díaz, estado de Jalisco. (Antes Cantón de Lagos, estado Jalisco). Esa hacienda también se llegó a conocer como Hacienda de Castro. Hoy en día sus tierras se repartieron a los ejidos de Santa Bárbara y Ejido de castro, ambos en el municipio de Encarnación de Díaz.  Saludos, gracias.</t>
  </si>
  <si>
    <t>UE/09/2016 DE 7 DE ENERO DE 2016</t>
  </si>
  <si>
    <t>DG/DAHC/014/2016 DE 18 DE ENERO DE 2016</t>
  </si>
  <si>
    <t>04950000000316</t>
  </si>
  <si>
    <t>J PAZ GUTIERREZ</t>
  </si>
  <si>
    <t>Calle: LAZARO CARDENAS
Número exterior: 19
Número interior: 
Colonia: Pedregal
Entidad federativa: Hidalgo
Delegación o municipio: TIZAYUCA
Código postal: 43802
Teléfono: 7797960654</t>
  </si>
  <si>
    <t>FUNCIONARIOS DE LA ESTRUCTURA ORGÁNICA DEL H AYUNTAMIENTO DE ELOXOXHITALN, ESTADO DE HIDALGO</t>
  </si>
  <si>
    <t>UE/R/122/2016 DE 27 DE ENERO DE 2016</t>
  </si>
  <si>
    <t>ERNESTO ROMERO SÁNCHEZ</t>
  </si>
  <si>
    <t>Calle: SUR 4C
Número exterior: 31
Número interior: 
Colonia: Agrícola Oriental
Entidad federativa: Distrito Federal
Delegación o municipio: IZTACALCO
Código postal: 08500
Teléfono: 5550081003</t>
  </si>
  <si>
    <t>ernest.romero@hotmail.com</t>
  </si>
  <si>
    <t>Solicito copia simple del expediente administrativo de la instalación de servicio integral para imponer fotomultas, esto es: copia del posible contrato que se tenga con el Gobierno del Distrito Federal y la empresa que brinda el servicio de foto multas, así como los anexos técnicos que se deriven de dicho contrato y copia de todo el procedimiento licitorio y/o de adjudicación directa que se haya realizado para la contratación del servicio de fotomultas, entiéndase lo anterior como: (copia simple de las bases, junta de aclaraciones, presentación de propuestas, fallo)</t>
  </si>
  <si>
    <t>04950000000416</t>
  </si>
  <si>
    <t>04950000000516</t>
  </si>
  <si>
    <t xml:space="preserve">CARMELA LOPEZ SA DE CV </t>
  </si>
  <si>
    <t>Calle: 1
Número exterior: 1
Número interior: 
Colonia: Adjuntas
Entidad federativa: Guanajuato
Delegación o municipio: MANUEL DOBLADO
Código postal: 36487
Teléfono: +524327440270</t>
  </si>
  <si>
    <t>pecesitoazul666@hotmail.com</t>
  </si>
  <si>
    <t>Relación de los ex-presidentes de la república que están pensionados y a cuanto asciende la pensión mensual y anualmente.</t>
  </si>
  <si>
    <t>UE/R/123/2016 DE 27 DE ENERO DE 2016</t>
  </si>
  <si>
    <t>CLAUDIA MARIBEL DOMÍNGUEZ MIRANDA</t>
  </si>
  <si>
    <t>Calle: PROLONGACIÓN LÁZARO CÁRDENAS
Número exterior: 15
Número interior: 253
Colonia: Lomas de La Era
Entidad federativa: Distrito Federal
Delegación o municipio: ALVARO OBREGON
Código postal: 01860
Teléfono: 5558104768</t>
  </si>
  <si>
    <t>claudiamardominguez@yahoo.com.mx</t>
  </si>
  <si>
    <t>Notas de la Dirección Federal de Seguridad (DFS) o dela Dirección General de Investigaciones Políticas y Sociales (DGIPS) del Archivo General de la Nación sobre el doctor Ignacio Chávez Sánchez</t>
  </si>
  <si>
    <t>UE/10/2016 DE 7 DE ENERO DE 2016</t>
  </si>
  <si>
    <t>DG/DAHC/030/2016 DE 25 DE ENERO DE 2016</t>
  </si>
  <si>
    <t>04950000000616</t>
  </si>
  <si>
    <t>04950000000716</t>
  </si>
  <si>
    <t>MIGUEL SUNYOL JURADO</t>
  </si>
  <si>
    <t>Calle: CAMINO VIEJO A LA PRESA
Número exterior: SN
Número interior: 
Colonia: San Antonio Buenavista
Entidad federativa: México
Delegación o municipio: TOLUCA
Código postal: 50266</t>
  </si>
  <si>
    <t>miguel.sunyol@itesm.mx</t>
  </si>
  <si>
    <t>Copia de las Leyes de Reforma</t>
  </si>
  <si>
    <t>UE/11/2016 DE 7 DE ENERO DE 2016</t>
  </si>
  <si>
    <t>DG/DAHC/022/2016 DE 21 DE ENERO DE 2016</t>
  </si>
  <si>
    <t>04950000000816</t>
  </si>
  <si>
    <t>ISRAEL CHONG HERNÁNDEZ</t>
  </si>
  <si>
    <t>Calle: DR ATL
Número exterior: 228
Número interior: I-3
Colonia: Santa Maria La Ribera
Entidad federativa: Distrito Federal
Delegación o municipio: CUAUHTEMOC
Código postal: 06400
Teléfono: 5555414470</t>
  </si>
  <si>
    <t>israelch789456@hotmail.com</t>
  </si>
  <si>
    <t>Listado de visitas  del Archivo General de la Nación a los Archivos de Concentración  de las dependencias y entidades de la Administración Pública Federal con objetivo de realizar las siguientes actividades diagnósticos, inspecciones, revisiones, auditorías, recomendaciones, durante el periodo 2014-2015. Registrando el concepto de la visita y la dirección del archivo.</t>
  </si>
  <si>
    <t>UE/12/2016 DE 7 DE ENERO DE 2016</t>
  </si>
  <si>
    <t>DSNA/0057/2016 DE 13 DE ENERO DE 2016</t>
  </si>
  <si>
    <t>04950000000916</t>
  </si>
  <si>
    <t>ANA KAREN LOPEZ ZENTELLA</t>
  </si>
  <si>
    <t>Calle: CALLEJÓN MAXIMINO SANCHEZ
Número exterior: 316
Número interior: 
Colonia: Samarkanda
Entidad federativa: Tabasco
Delegación o municipio: CENTRO
Código postal: 86281
Teléfono: 9931763316</t>
  </si>
  <si>
    <t>k198an@hotmail.com</t>
  </si>
  <si>
    <t xml:space="preserve">La dirección, correo o número telefónico actual de mi padre  Rodolfo Sanchez Colín, perdí contacto desde hace mucho tiempo y como nos hemos cambiado de casa y de números tanto el como yo... Hemos perdido conexión </t>
  </si>
  <si>
    <t>UE/R/109/2016 DE 21 DE ENERO DE 2016</t>
  </si>
  <si>
    <t>04950000001016</t>
  </si>
  <si>
    <t xml:space="preserve">DARIO MARIO FRITZ </t>
  </si>
  <si>
    <t>Calle: HERA
Número exterior: 67
Número interior: 3
Colonia: Crédito Constructor
Entidad federativa: Distrito Federal
Delegación o municipio: BENITO JUAREZ
Código postal: 03940
Teléfono: 55-4914.7420</t>
  </si>
  <si>
    <t>dariomfritz@gmail.com</t>
  </si>
  <si>
    <t>Versiones públicas en el Archivo General de la Nación (AGN)</t>
  </si>
  <si>
    <t>UE/15/2016 DE 7 DE ENERO DE 2016</t>
  </si>
  <si>
    <t>DG/DAHC/031/2016 DE 25 DE ENERO DE 2016</t>
  </si>
  <si>
    <t>RAFAEL CABRERA</t>
  </si>
  <si>
    <t>Calle: DARWIN
Número exterior: 68
Número interior: 403
Colonia: Anzures
Entidad federativa: Distrito Federal
Delegación o municipio: MIGUEL HIDALGO
Código postal: 11590</t>
  </si>
  <si>
    <t>raflescabrera@gmail.com</t>
  </si>
  <si>
    <t>Solicito copias simples, en formato de versión pública, de los documentos que resguarde la Galería 1 del AGN sobre el C. Ricardo Mestre y/o Ricardo Mestre Ventura. Gracias.</t>
  </si>
  <si>
    <t>UE/16/2016 DE 7 DE ENERO DE 2016</t>
  </si>
  <si>
    <t>DG/DAHC/011/2016 DE 15 DE ENERO DE 2016</t>
  </si>
  <si>
    <t>04950000001116</t>
  </si>
  <si>
    <t>04950000001216</t>
  </si>
  <si>
    <t>ANGÉLICA HERNÁNDEZ GONZÁLEZ</t>
  </si>
  <si>
    <t>Calle: ISABEL LA CATÓLICA 400
Número exterior: 400
Número interior: 
Colonia: San Sebastián
Entidad federativa: México
Delegación o municipio: TOLUCA
Código postal: 50150</t>
  </si>
  <si>
    <t>kikishg@yahoo.com.mx</t>
  </si>
  <si>
    <t>Qué acciones ha llevado a cabo el Archivo General de la Nación en los archivos municipales del Estado de México con respecto a tres aspectos: Lineamientos para el rescate y organización de archivos, Asesorías técnicas para archivistas, Inventarios de archivos. De preferencia de 2012 a la fecha, si tienen datos anteriores también me son de utilidad.</t>
  </si>
  <si>
    <t>UE/19/2016 DE 12 DE ENERO DE 2016</t>
  </si>
  <si>
    <t>DG/DAHC/015/2016 DE 18 DE ENERO DE 2016</t>
  </si>
  <si>
    <t>0495000008316</t>
  </si>
  <si>
    <t xml:space="preserve">JORGE LOPEZ GONZÁLEZ </t>
  </si>
  <si>
    <t>Calle: SUR 26
Número Exterior: 14
Número Interior: 
Colonia: Nuevo Paseo de San Agustín 1a Secc
País: MÉXICO
Entidad Federativa: MÉXICO
Delegación o Municipio: ECATEPEC
Código Postal : 55130
Teléfono: (01-55)55699553</t>
  </si>
  <si>
    <t>gibran.elprofeta@gmail.com</t>
  </si>
  <si>
    <t>1. El nombre de cada uno de los Titulares del Archivo General de la Nación, desde su creación hasta la fecha. 2. El periodo de tiempo correspondiente en el que dichos Titulares ocuparon su cargo en el Archivo General de la Nación.</t>
  </si>
  <si>
    <t>0495000008416</t>
  </si>
  <si>
    <t>0495000008516</t>
  </si>
  <si>
    <t xml:space="preserve">ADRÍAN AGUIRRE PÉREZ LAMADRID </t>
  </si>
  <si>
    <t>Calle: LAVA
Número Exterior: 279
Número Interior: 1
Colonia: Jardines del Pedregal
País: MÉXICO
Entidad Federativa: DISTRITO FEDERAL
Delegación o Municipio: ALVARO OBREGON
Código Postal : 01900</t>
  </si>
  <si>
    <t>adraguirre732@gmail.com</t>
  </si>
  <si>
    <t>Solicito el sueldo de los Presidentes municipales de Abalá: Azael Ayala, Acancéh: Guadalupe Zapata, Baca: Joaquin Xuffi, Bokoba: Lizbeth Sosa, Chemax: Gaspar Balam, Conkal: Jorge Perez, Dzan: Roberto Ku, Muxupip: Armando Ake y Progreso : Jose Cortez. Todos encontrados en el estado de Yucatan.</t>
  </si>
  <si>
    <t>MARIA ISABEL CAMARENA ROCHA</t>
  </si>
  <si>
    <t>Calle: VISTA A LA CATEDRAL
Número Exterior: 3001
Número Interior: 
Colonia: Mirador del Tesoro 
País: MÉXICO
Entidad Federativa: JALISCO
Delegación o Municipio: TLAQUEPAQUE
Código Postal : 45608</t>
  </si>
  <si>
    <t>maaraac@hotmail.com</t>
  </si>
  <si>
    <t>Solicito me orienten para conseguir expediente judiciales de índole criminal antiguos aproxima de 1890 a 1920</t>
  </si>
  <si>
    <t>0495000002516</t>
  </si>
  <si>
    <t>Calle: DARWIN
Número Exterior: 68
Número Interior: 403
Colonia: Anzures
País: MÉXICO
Entidad Federativa: DISTRITO FEDERAL
Delegación o Municipio: MIGUEL HIDALGO
Código Postal : 11590</t>
  </si>
  <si>
    <t>Solicito copias simples, en formato de versión pública, de los documentos que tenga este AGN en la Galería 1 sobre el poeta cubano Roberto Fernández Retamar. Gracias.</t>
  </si>
  <si>
    <t>UE/32/2016 DE 20 DE ENERO DE 2016</t>
  </si>
  <si>
    <t>DG/DAHC/039/2016 DE 27 DE ENERO DE 2016</t>
  </si>
  <si>
    <t>0495000008616</t>
  </si>
  <si>
    <t>Calle: DR ATL
Número Exterior: 228
Número Interior: I-3
Colonia: Santa Maria La Ribera
País: MÉXICO
Entidad Federativa: DISTRITO FEDERAL
Delegación o Municipio: CUAUHTEMOC
Código Postal : 06400
Teléfono: 5555414470</t>
  </si>
  <si>
    <t>Catálogo de Disposición Documenta vigente del Archivo General de la Nación,l su metodología de elaboración y fichas de las siguientes series documentales: 4C.3,4C.5,8C.16,10C.3,12C.9,12C.17.</t>
  </si>
  <si>
    <t>UE/87/2016 DE 11 DE FEBRERO DE 2016</t>
  </si>
  <si>
    <t>0495000005016</t>
  </si>
  <si>
    <t>ANUAR ISRAEL ORTEGA GALINDO</t>
  </si>
  <si>
    <t>Calle: MEXICALI
Número Exterior: 4
Número Interior: 
Colonia: Valle Ceylan
País: MÉXICO
Entidad Federativa: MÉXICO
Delegación o Municipio: TLALNEPANTLA DE BAZ
Código Postal : 54150
Teléfono: 5553889894</t>
  </si>
  <si>
    <t>anuardo13@yahoo.com.mx</t>
  </si>
  <si>
    <t>Solicito la información que pudiera existir sobre bandas de crimen organizado, organización u organizaciones de narcotraficantes, existente en el acervo de la DFS ubicado en la galería 1 del Archivo General de la Nación.</t>
  </si>
  <si>
    <t>UE/57/2016 DE 26 DE ENERO DE 2016</t>
  </si>
  <si>
    <t xml:space="preserve">DG/DAHC/085/2016 DE 09 DE FEBRERO DE </t>
  </si>
  <si>
    <t>0495000006116</t>
  </si>
  <si>
    <t>JESUS LOPEZ MARES</t>
  </si>
  <si>
    <t>Calle: LAGUNA DE TAMIAHUA
Número Exterior: 24
Número Interior: 
Colonia: Agua Azul Sección Pirules
País: MÉXICO
Entidad Federativa: MÉXICO
Delegación o Municipio: NEZAHUALCOYOTL
Código Postal : 57510
Teléfono: 5532352210</t>
  </si>
  <si>
    <t>jesus.lopez1968@yahoo.com.mx</t>
  </si>
  <si>
    <t>UE/064/2016 DE 28 DE ENERO DE 2016</t>
  </si>
  <si>
    <t>DG/DGAA/DA/069/2016 DE 04 DE FEBRERO DE 2016</t>
  </si>
  <si>
    <t>0495000006516</t>
  </si>
  <si>
    <t xml:space="preserve">EDITORIAL LIBERTAD Y EXPRESIÓN, S.A. DE C.V. </t>
  </si>
  <si>
    <t>Calle: RÍO CHURUBUSCO
Número Exterior: 590
Número Interior: 
Colonia: Del Carmen
País: MÉXICO
Entidad Federativa: DISTRITO FEDERAL
Delegación o Municipio: COYOACAN
Código Postal : 04100
Teléfono: (55)55549194</t>
  </si>
  <si>
    <t>infomex@contralinea.com.mx</t>
  </si>
  <si>
    <t>Solicito conocer cuánto dinero erogó la dependencia en total para el concepto 3600 (partidas 36101 y 36201), Servicios de Comunicación Social y Publicidad, durante el año 2015. Desglosar por campaña, monto, medio de comunicación (y/o proveedor) contratado, vigencia de la publicación o publicaciones.</t>
  </si>
  <si>
    <t>UE/067/2016 DE 02 DE FEBRERO DE 2016</t>
  </si>
  <si>
    <t>DG/DGAA/DA/070/2016 DE 04 DE FEBRERO DE 2016</t>
  </si>
  <si>
    <t>0495000007516</t>
  </si>
  <si>
    <t>CARLOS ALBERTO GUTIERREZ IBARRA</t>
  </si>
  <si>
    <t>Calle: PINO SUAREZ
Número Exterior: 1718
Número Interior: A
Colonia: Ciudad Victoria Centro
País: MÉXICO
Entidad Federativa: TAMAULIPAS
Delegación o Municipio: VICTORIA
Código Postal : 87000
Teléfono: 8341707875</t>
  </si>
  <si>
    <t>carlos.gtz.01@hotmail.com</t>
  </si>
  <si>
    <t>Necesito el Decreto Presidencial, o acuerdo de la Federación, o instrumento utilizado por el cual Tamaulipas y Coahuila, ceden parte de su territorio a Nuevo León, para que éste último posea frontera con el Estado de Texas, de EE.UU. y los mapas antiguos donde Tamaulipas colindaba con Coahuila</t>
  </si>
  <si>
    <t>UE/76/2016 DE 04 DE FEBRERO DE 2016</t>
  </si>
  <si>
    <t>DG/DAHC/090/2016 DE 09 DE FEBRERO DE 2016</t>
  </si>
  <si>
    <t>0495000008716</t>
  </si>
  <si>
    <t>OMAR GONZÁLEZ</t>
  </si>
  <si>
    <t>Calle: BRILLANTE
Número Exterior: 13
Número Interior: 6
Colonia: Tepeximilpa La Paz
País: MÉXICO
Entidad Federativa: DISTRITO FEDERAL
Delegación o Municipio: TLALPAN
Código Postal : 14427
Teléfono: 5510823490</t>
  </si>
  <si>
    <t>omarglezt@gmail.com</t>
  </si>
  <si>
    <t>Informes de gobierno del estado de Tamaulipas del año 1988 hasta el 2012.</t>
  </si>
  <si>
    <t>0495000008816</t>
  </si>
  <si>
    <t>0495000008916</t>
  </si>
  <si>
    <t>0495000009016</t>
  </si>
  <si>
    <t>0495000009116</t>
  </si>
  <si>
    <t>0495000009216</t>
  </si>
  <si>
    <t>0495000009316</t>
  </si>
  <si>
    <t>0495000009416</t>
  </si>
  <si>
    <t>JULIO SMITHERS BARBERO</t>
  </si>
  <si>
    <t>Calle: COBALTO
Número Exterior: 46
Número Interior: 6F
Colonia: Jardines del Pedregal
País: MÉXICO
Entidad Federativa: DISTRITO FEDERAL
Delegación o Municipio: ALVARO OBREGON
Código Postal : 01900
Teléfono: 25859225</t>
  </si>
  <si>
    <t>Le quiero solicitar los sueldos de los siguientes presidentes municipales de Michoacán: PAN: 1. C. Rogelio Ayala Cortés, presidente de Acuitzio 2. C. Juan Pérez Anaya, presidente de Anganguengo 3. C. Irma Moreno Martínez, presidenta de Ario de Rosales PRI: 1. C. Cesar Ojeda Pérez, presidente de Angamacutiro 2. Lic. Ricardo Briseño Oliveros, presidente de Briseñas 3. C. Luis Torres Chávez, presidente de BuenaVista PRD: 1.C. Raúl Prieto Gómez, presidente de Charo 2.C. Rafael García Zamora, presidente de Coalcomán 3.C. Ana Lilia Manzo Martínez, presidenta de Cojumatlán Espero su respuesta, gracias.</t>
  </si>
  <si>
    <t>PATRICIO LOZANO DUARTE</t>
  </si>
  <si>
    <t>Calle: OCOTEPEC
Número Exterior: 34
Número Interior: 5
Colonia: San Jerónimo Lídice
País: MÉXICO
Entidad Federativa: DISTRITO FEDERAL
Delegación o Municipio: MAGDALENA CONTRERAS, LA
Código Postal : 10200
Teléfono: 525519648984</t>
  </si>
  <si>
    <t>patolozd@gmail.com</t>
  </si>
  <si>
    <t>Me gustaría conocer los sueldos de los siguientes presidentes municipales del Estado de Tamaulipas: MATAMOROS (PAN) C. Norma Leticia Salazar Vargas, NUEVO LAREDO (PAN) C. Carlos Cantú Rosas, MIQUIHUANA (PAN) C. Baltazar Vargas Rangel, MIGUEL ALEMÁN (PAN) C. Ramiro Cortés Barrera, ANTIGUO MORELOS (PAN) C. José Guadalupe Tinajero Castro, ALTAMIRA (PRI) C. Armando López Flores, CD. VICTORIA (PRI) C. Alejandro Etienne Llano, GUERRERO (PRI) C. Nathllely Contreras Villarreal, REYNOSA (PRI) C. José Elías Leal y TAMPICO (PRI) C. Gustavo Torres Salinas.</t>
  </si>
  <si>
    <t>MARIO MORENO CANTINFLAS</t>
  </si>
  <si>
    <t>Calle: EX-HACIENDA SANTA CATARINA MÁRTIR
Número Exterior: S/N
Número Interior: 
Colonia: Tlaxcalancingo
País: MÉXICO
Entidad Federativa: PUEBLA
Delegación o Municipio: SAN ANDRES CHOLULA
Código Postal : 72820</t>
  </si>
  <si>
    <t>¿quisiera conocer el numero de archivos obtenidos a lo largo de el año 2015</t>
  </si>
  <si>
    <t xml:space="preserve">MONITOREO Y PUBLICACIONES S.A. </t>
  </si>
  <si>
    <t>Calle: AV PRIMERO DE MAYO
Número Exterior: B-63
Número Interior: AG.36
Colonia: 
País: CHILE
Entidad Federativa: SANTIAGO
Delegación o Municipio: SANTIAGO
Código Postal : 17091</t>
  </si>
  <si>
    <t>jonathan_obscuras@yahoo.com</t>
  </si>
  <si>
    <t>deseo que se me informe acerca del proceso de selección para personal operativo y que labora en los diferentes archivos del AGN asi como el perfil requirente para tal efecto, y si existe algun convenio con el sector privado para eventual traslado de su documentación hacia el AGN</t>
  </si>
  <si>
    <t>ADAHI SOL MENDICUTI PICAZO</t>
  </si>
  <si>
    <t>Calle: MTZ. DEL RIO
Número Exterior: 71
Número Interior: B-301
Colonia: Centro Medico Siglo XXI                                                              País: MÉXICO
Entidad Federativa: DISTRITO FEDERAL
Delegación o Municipio: CUAUHTEMOC
Código Postal : 06725
Teléfono: 5569722283</t>
  </si>
  <si>
    <t>iusmaryan_moreno@live.com</t>
  </si>
  <si>
    <t>Mi pregunta es ¿Existe un programa de digitalización de documentos en el Instituto?, ¿Cuáles son los documentos que ya se encuentran digitalizados?, ¿Cuantos documentos les falta por digitalizar y por qué no se han digitalizado?,¿Si hay o existen propuestas de digitalizar?, ¿Se cuenta con el equipo, material, personal para llevarlo a cabo dicha digitalización?, ¿Cuantos documentos se digitalizan por minutos?, ¿ Qué tipo de servidor y equipos se requieren para hacerlo?, ¿Qué áreas departamentos o direcciones ya han sido digitalizados sus documentos?, ¿Se cuenta con una base de datos y que datos tienen como registro?, ¿Cómo se creó la base de datos, y que prototipo debe cumplir para crear esa base de datos?. ¿Quiénes tienen acceso a esos documentos y por qué?, ¿Cuál es la inversión que se necesita para hacer la digitalización?, ¿Cuáles han sido los impedimentos para hacer la digitalización y por qué?, ¿Qué porcentaje de los documentos han sido digitalizados, cuantos faltan, y cuando se concluirá?, ¿de quien o quienes depende para que se logre la digitalización? ¿Cuáles fueron sus normatividades y lineamientos para llevarlo a cabo? y ¿Qué tipo de seguridad tienen dichos documentos? ¿Cuáles el formato que tienen una vez digitalizado el documento?.</t>
  </si>
  <si>
    <t>AXEL ANTONIO CEBALLOS ROSALES</t>
  </si>
  <si>
    <t>Calle: CEDROS
Número Exterior: 68
Número Interior: 3
Colonia: Pedregal
País: MÉXICO
Entidad Federativa: HIDALGO
Delegación o Municipio: TIZAYUCA
Código Postal : 43802
Teléfono: 525541101976</t>
  </si>
  <si>
    <t>axelcr210994@gmail.com</t>
  </si>
  <si>
    <t>saber el pago da cada una de las personas que conforman el gabinete del presidente de México asi como informarme del porcentaje de ingresos monetarios por arancelesen cada una de las fronteras del norte y sur del pais como igual la cantidad de dinero que ingresa mensualmente por multas a automovilistas a nuvel republica y con que fin se aplican cada una de ellas el numero de escuelas de media superior de gobierno se encuentran en el estado de hidalgo</t>
  </si>
  <si>
    <t>EDGAR ALFONSO GOMEZ CABANILLAS</t>
  </si>
  <si>
    <t>Calle: CUARZO AZUL
Número Exterior: 29
Número Interior: 
Colonia: Vistas de La Cantera Etapa 2
País: MÉXICO
Entidad Federativa: NAYARIT
Delegación o Municipio: TEPIC
Código Postal : 63173
Teléfono: 3111126815</t>
  </si>
  <si>
    <t>hermas_2@hotmail.com</t>
  </si>
  <si>
    <t>comprobantes de nomina enero y septiembre 2014</t>
  </si>
  <si>
    <t>0495000010716</t>
  </si>
  <si>
    <t>MARIA ESTHER FERNÁNDEZ</t>
  </si>
  <si>
    <t>Calle: LAGO CHAPALA
Número Exterior: 26
Número Interior: 
Colonia: Anahuac II Sección
País: MÉXICO
Entidad Federativa: DISTRITO FEDERAL
Delegación o Municipio: MIGUEL HIDALGO
Código Postal : 11320
Teléfono: 0445531906236</t>
  </si>
  <si>
    <t>e.fernandezrosete16@yahoo.com</t>
  </si>
  <si>
    <t>Hoja Única de Servicios y Aviso de Baja del ISSSTE a mi nombre, en virtud de que laboré en el Archivo General de la Nación del 1o. de noviembre de 1992 al 31 de diciembre de 2016</t>
  </si>
  <si>
    <t>04950000010816</t>
  </si>
  <si>
    <t>RICARDO QUIROZ SANCHEZ</t>
  </si>
  <si>
    <t>Calle: RETORNO 1 GRUPO 2
Número Exterior: 4
Número Interior: 4
Colonia: IMSS Tlalnepantla
País: MÉXICO
Entidad Federativa: MÉXICO
Delegación o Municipio: TLALNEPANTLA DE BAZ
Código Postal : 54030</t>
  </si>
  <si>
    <t>ri_qui_san@yahoo.com</t>
  </si>
  <si>
    <t>Solicito el documento que contenga la información referente al Decreto que se emitió el día 30 de septiembre de 1924, por parte del Ejecutivo en ese entonces Secretaria de Gobernación Dicho Decreto refiere la dotación de tierras del pueblo de Huejotengo, estado de Morelos México Requiero los planos de la división y dotación de dichas tierras. Actualmente el ejido lleva el nombre del pueblo de Huejotengo, y correspondía al predio denominado EL TOMATE en el municipio de Ocuituco estado de Morelos, México.</t>
  </si>
  <si>
    <t>0495000001316</t>
  </si>
  <si>
    <t xml:space="preserve">VANNI PETTINA </t>
  </si>
  <si>
    <t>Calle: WISCONSIN
Número exterior: 63
Número interior: 301
Colonia: Napoles
Entidad federativa: Distrito Federal
Delegación o municipio: BENITO JUAREZ
Código postal: 03810</t>
  </si>
  <si>
    <t>vpettina@colmex.mx</t>
  </si>
  <si>
    <t>Por medio de esta solicitud pido se me de acceso a la información que se encuentra en la Galería 1 del Archivo General de la Nación, Fondo Dirección Federal de Seguridad (DFS). En particular, solicito el acceso a  los siguientes expedientes de instituciones y personas: -Manuel Moreno Sánchez (1958-1964); Arturo Orona (1958-1964); B. M. Streltsov (1958-1964); Aleksander Shelnov (1958-1964); Banco Nacional de Comercio Exterior (1958-1964)</t>
  </si>
  <si>
    <t>UE/20/2016 DE 12 DE ENERO DE 2016</t>
  </si>
  <si>
    <t>DG/DAHC/032/2016 DE 25 DE ENERO DE 2016</t>
  </si>
  <si>
    <t>0495000001416</t>
  </si>
  <si>
    <t>Solicito copias, en formato de versión pública, de los documentos que tenga el AGN en su Galería 1 del poeta de nacionalidad cubana Roberto Fernández Retamar.</t>
  </si>
  <si>
    <t>UE/21/2016 DE 14 DE ENERO DE 2016</t>
  </si>
  <si>
    <t>DG/DAHC/038/2016 DE 27 DE ENERO DE 2016</t>
  </si>
  <si>
    <t>0495000001516</t>
  </si>
  <si>
    <t>Solicito copias simple, en formato de versión pública, de los documentos que tenga este AGN en su galería 1 sobre el C. Rodrigo García Treviño.</t>
  </si>
  <si>
    <t>UE/23/2016 DE 14 DE ENERO DE 2016</t>
  </si>
  <si>
    <t>DG/DAHC/040/2016 DE 27 DE ENERO DE 2016</t>
  </si>
  <si>
    <t>0495000001616</t>
  </si>
  <si>
    <t>Solicito copias simples, en formato de versión pública, de los documentos que tenga el AGN en su Galería 1 del C. Pedro Sáenz y/o Pedro Sáenz Cepeda. Gracias.</t>
  </si>
  <si>
    <t>UE/24/2016 DE 14 DE ENERO DE 2016</t>
  </si>
  <si>
    <t>DG/DAHC/019/2016 DE 19 DE ENERO DE 2016</t>
  </si>
  <si>
    <t>0495000001816</t>
  </si>
  <si>
    <t>0495000001916</t>
  </si>
  <si>
    <t>0495000002016</t>
  </si>
  <si>
    <t>0495000002116</t>
  </si>
  <si>
    <t>0495000002216</t>
  </si>
  <si>
    <t>ABRAHAM BORJA MARTELL</t>
  </si>
  <si>
    <t>Calle: UNIDAD MORELOS 1
Número exterior: 13
Número interior: 13
Colonia: Morelos
Entidad federativa: Distrito Federal
Delegación o municipio: VENUSTIANO CARRANZA
Código postal: 15270
Teléfono: 5516958326</t>
  </si>
  <si>
    <t>lic_abrahambm@outlook.com</t>
  </si>
  <si>
    <t>Solicito copia certificada, del certificado de defunción o documento público de las causas de muerte, del señor, Fernando Borja Huizar.</t>
  </si>
  <si>
    <t>UE/28/2016 DE 20 DE ENERO DE 2016</t>
  </si>
  <si>
    <t>DG/DAHC/042/2016 DE 28 DE ENERO DE 2016</t>
  </si>
  <si>
    <t>MARIA DEL CONSUELO REYES HERNÁNDEZ</t>
  </si>
  <si>
    <t>Calle: SANTOS DEGOLLADO
Número exterior: 26
Número interior: 
Colonia: Huauchinango Centro
Entidad federativa: Puebla
Delegación o municipio: HUAUCHINANGO
Código postal: 73170
Teléfono: 776 76 8 71 55</t>
  </si>
  <si>
    <t>coniphe@hotmail.com</t>
  </si>
  <si>
    <t>MI PAPA SE DIO CUENTA NTE LA RENAPO QUE TIENE DOS REGISTROS UNO EN PUEBLA Y OTRO EN EL D.F., TIENE QUE ANULAR UNA DE LAS DOS Y LO VA HACER CON EL REGISTRO QUE TIENE EN EL D.F.. PARA TODOS SUS TRAMITES HA UTILIZADO EL DE PUEBLA. A DONDE DEBO ACUDIR PARA REALIZAR EL TRAMITE?EL REGISTRO EN EL D. F. ES EN LA DELEGACION CUAUHTEMOC</t>
  </si>
  <si>
    <t>UE/R/129/2016 DE 27 DE ENERO DE 2016</t>
  </si>
  <si>
    <t>MIRIAM ELENA PÉREZ GRAJEDA</t>
  </si>
  <si>
    <t>Calle: AGUSTIN RIVERA
Número exterior: 643
Número interior: 
Colonia: Alcalde Barranquitas
Entidad federativa: Jalisco
Delegación o municipio: GUADALAJARA
Código postal: 44270
Teléfono: 3312022272</t>
  </si>
  <si>
    <t>miry_elgra@hotmail.com</t>
  </si>
  <si>
    <t>Listado de proveedores en publicidad del Gobierno de Guadalajara, Jalisco.</t>
  </si>
  <si>
    <t>UE/R/130/2016 DE 27 DE ENERO DE 2016</t>
  </si>
  <si>
    <t>CARLOS VLADIMIR MOYRON ECHAVERRIA</t>
  </si>
  <si>
    <t>Calle: COLINA ANDALUCIA
Número exterior: 17
Número interior: 
Colonia: Colinas San José
Entidad federativa: Baja California Sur
Delegación o municipio: CABOS, LOS
Código postal: 23427
Teléfono: 6241221738</t>
  </si>
  <si>
    <t>vladimirmoyron@gmail.com</t>
  </si>
  <si>
    <t>Titulo de propiedad numero 15 a nombre de MARIANO OJEDA, del predio de nombre "EL SAUCITO", sobre una extensión de 1 sitio de ganado mayor, ubicado en el Municipio de Los Cabos, Baja California Sur, de fecha 23 de febrero de 1823, expedido por el entonces jefe político MANUEL RUIZ, cuto titulo se encuentra dentro de los TITULOS DE PROPIEDAD RATIFICADOS POR EL GOBIERNO DE BENITO JUAREZ Y CUYA FECHA DE EXPEDICION ES 31 DE DICIEMBRE DE 1859.</t>
  </si>
  <si>
    <t>UE/29/2016 DE 20 DE ENERO DE 2016</t>
  </si>
  <si>
    <t>DG/DAHC/051/2016 DE 02 DE FEBRERO DE 2016</t>
  </si>
  <si>
    <t>HERMINIO LÓPEZ LÓPEZ</t>
  </si>
  <si>
    <t>Calle: PREHISPÁNICA
Número exterior: MZ. 69 LT. 19
Número interior: 
Colonia: La Joyita
Entidad federativa: México
Delegación o municipio: CUAUTITLAN IZCALLI
Código postal: 54744</t>
  </si>
  <si>
    <t>alinlopezmartinez86@gmail.com</t>
  </si>
  <si>
    <t>Solicito los datos de la Historia Laboral del Sr. Herminio López López y su número de Seguridad Social.Solicito está informacion para hacer un cambio en la fecha de nacimiento que se realizo mis registro, al hacer este tramite me dieron la solicitud de corrección de datos en la cual trae el campo obligatorio  de datos de la historia laboral.</t>
  </si>
  <si>
    <t>UE/R/131/2016 DE 27 DE ENERO DE 2016</t>
  </si>
  <si>
    <t>0495000002316</t>
  </si>
  <si>
    <t>0495000002416</t>
  </si>
  <si>
    <t>TOMAS DE LA O CHAVARRIA</t>
  </si>
  <si>
    <t>Calle: C. SAN JUAN
Número exterior: 2
Número interior: 1
Colonia: San Pablo
Entidad federativa: México
Delegación o municipio: CHIMALHUACAN
Código postal: 56334
Teléfono: 55-40-03-95-37</t>
  </si>
  <si>
    <t xml:space="preserve">Con fundamento en el Artículo 33, Artículo 1, Artículo 2, Artículo 3 párrafo III, y párrafo V, y párrafo XIV, Artículo 5, Artículo 6, Articulo 7, Párrafo IX, Párrafo XIII,  Párrafo XIV,  Párrafo XV, Párrafo XVI, Párrafo XVII,  Artículo 8,  Artículo 9,  Artículo 10, Artículo 12, Artículo 27, Artículo 28, , Artículo 40,  Artículo 44, Artículo 49, Artículo 50, Artículo 63. De la LEY FEDERAL DE TRANSPARENCIA Y ACCESO A LA INFORMACIÓN PÚBLICA GUBERNAMENTAL De la manera más respetuosa solicito: 1.-Solicito se me den los planos adjuntos que se refieren en el contrato de compraventa celebrado entre el C Luis Delgado 1° y el ejecutivo federal publicado en el diario oficial de la federación con fecha de 27 de Octubre de 1923, en el que se comprometen el C Luis Delgado a comprar  el lote  # 4 de la Manzana 14 Zona III, del  fraccionamiento de los terrenos nacionales procedentes de la desecación del lago de Texcoco y el ejecutivo federal se compromete a vender este lote con una superficie de tres hectáreas en el municipio de Chimalhuacán, Estado de México y sus colindancias se encuentran en el plano adjunto que estamos solicitando. Dicho contrato es firmado el 21 de septiembre de 1923 en representación del ejecutivo federal el subsecretario de agricultura y fomento R.P Denegri y por la parte compradora los CC Luis Delgado 1° y Luis Delgado 2°. Para mayor precisión solicitamos el plano de la manzana 14 zona III del Fraccionamiento de los terrenos nacionales procedentes de la desecación del lago de Texcoco en el municipio de Chimalhuacán, vigente o valido en la fecha de la firma del contrato. </t>
  </si>
  <si>
    <t>UE/30/2016 DE 20 DE ENERO DE 2016</t>
  </si>
  <si>
    <t>DG/DAHC/052/2016 DE 02 DE FEBRERO DE 2016</t>
  </si>
  <si>
    <t>Solicito copias simples, en formato de versión pública, de los documentos que tenga este AGN en la Galería 1 sobre los C. Manuel Esquivel Obregón Moreno y José Toribio Esquivel Obregón Moreno. Gracias.</t>
  </si>
  <si>
    <t>UE/31/2016 DE 20 DE ENERO DE 2016</t>
  </si>
  <si>
    <t>DG/DAHC/033/2016 DE 25 DE ENERO DE 2016</t>
  </si>
  <si>
    <t>0495000002616</t>
  </si>
  <si>
    <t>ARMANDO CALDERÓN</t>
  </si>
  <si>
    <t>Calle: PEDRO J. MÉNDEZ
Número exterior: 4
Número interior: 
Colonia: Altavista
Entidad federativa: San Luis Potosí
Delegación o municipio: CIUDAD VALLES
Código postal: 79050</t>
  </si>
  <si>
    <t>palestra_2002@hotmail.com</t>
  </si>
  <si>
    <t>Relación de documentos que hablen sobre Ciudad Valles, San Luis Potosí</t>
  </si>
  <si>
    <t>UE/33/2016 DE 20 DE ENERO DE 2016</t>
  </si>
  <si>
    <t>DG/DAHC/043/2016 DE 28 DE ENERO DE 2016</t>
  </si>
  <si>
    <t>0495000002716</t>
  </si>
  <si>
    <t>ERNESTO GUEVARA</t>
  </si>
  <si>
    <t>Calle: CHAPULTEPEC
Número exterior: 1
Número interior: 
Colonia: Juárez
Entidad federativa: Distrito Federal
Delegación o municipio: CUAUHTEMOC
Código postal: 06600</t>
  </si>
  <si>
    <t>¿Funcionario que dio la orden al ejercito de realizar maniobras en la plaza de las tres culturas el día 2 de octubre de 1968?</t>
  </si>
  <si>
    <t>UE/53/2016 DE 22 DE ENERO DE 2016</t>
  </si>
  <si>
    <t>DG/DAHC/054/2016 DE 03 DE FEBRERO DE 2016</t>
  </si>
  <si>
    <t>0495000002816</t>
  </si>
  <si>
    <t>Calle: MEXICALI
Número exterior: 4
Número interior: 
Colonia: Valle Ceylan
Entidad federativa: México
Delegación o municipio: TLALNEPANTLA DE BAZ
Código postal: 54150
Teléfono: 5553889894</t>
  </si>
  <si>
    <t>Solicito la información existente en el acervo de la Dirección Federal de Seguridad (DFS) resguardado en la galería número 1 del Archivo General de la Nación del agente de la DFS  Esteban Guzmán Salgado (alías el borrego).</t>
  </si>
  <si>
    <t>UE/36/2016 DE 22 DE ENERO DE 2016</t>
  </si>
  <si>
    <t>DG/DAHC/064/2016 DE 09 DE FEBRERO DE 2016</t>
  </si>
  <si>
    <t>0495000002916</t>
  </si>
  <si>
    <t>Solicito la información existente en el acervo de la Dirección Federal de Seguridad (DFS) resguardado en la galería número 1 del Archivo General de la Nación del agente de la DFS Daniel Acuña Figueroa.</t>
  </si>
  <si>
    <t>UE/37/2016 DE 22 DE ENERO DE 2016</t>
  </si>
  <si>
    <t>DG/DAHC/065/2016 DE 09 DE FEBRERO DE 2016</t>
  </si>
  <si>
    <t>0495000003016</t>
  </si>
  <si>
    <t>Solicito la información existente en el acervo de la Dirección Federal de Seguridad (DFS) resguardado en la galería número 1 del Archivo General de la Nación del agente DFS Rafael Aguilar Guajardo</t>
  </si>
  <si>
    <t>UE/38/2016 DE 22 DE ENERO DE 2016</t>
  </si>
  <si>
    <t>DG/DAHC/066/2016 DE 09 DE FEBRERO DE 2016</t>
  </si>
  <si>
    <t>0495000003116</t>
  </si>
  <si>
    <t>Solicito la información existente en el acervo de la Dirección Federal de Seguridad (DFS) resguardado en la galería número 1 del Archivo General de la Nación del agente DFS José Abizaid Gracián</t>
  </si>
  <si>
    <t>UE/39/2016 DE 22 DE ENERO DE 2016</t>
  </si>
  <si>
    <t>DG/DAHC/067/2016 DE 09 DE FEBRERO DE 2016</t>
  </si>
  <si>
    <t>0495000003216</t>
  </si>
  <si>
    <t>Solicito la información existente en el acervo de la Dirección Federal de Seguridad (DFS) resguardado en la galería número 1 del Archivo General de la Nación del agente DFS Tomás Morlett  Bórquez</t>
  </si>
  <si>
    <t>UE/40/2016 DE 22 DE ENERO DE 2016</t>
  </si>
  <si>
    <t>DG/DAHC/068/2016 DE 09 DE FEBRERO DE 2016</t>
  </si>
  <si>
    <t>0495000003316</t>
  </si>
  <si>
    <t>Solicito la información existente en el acervo de la Dirección Federal de Seguridad (DFS) resguardado en la galería número 1 del Archivo General de la Nación del agente de la DFS Federico Castell del Oro</t>
  </si>
  <si>
    <t>UE/41/2016 DE 22 DE ENERO DE 2016</t>
  </si>
  <si>
    <t>DG/DAHC/069/2016 DE 09 DE FEBRERO DE 2016</t>
  </si>
  <si>
    <t>0495000003416</t>
  </si>
  <si>
    <t>Solicito la información existente en el acervo de la Dirección Federal de Seguridad (DFS) resguardado en la galería número 1 del Archivo General de la Nación del agente de la Policía Judicial Federal Víctor Manuel López Rayón</t>
  </si>
  <si>
    <t>UE/42/2016 DE 22 DE ENERO DE 2016</t>
  </si>
  <si>
    <t>DG/DAHC/070/2016 DE 09 DE FEBRERO DE 2016</t>
  </si>
  <si>
    <t>0495000003516</t>
  </si>
  <si>
    <t>Solicito la información existente en el acervo de la Dirección Federal de Seguridad (DFS) resguardado en la galería número 1 del Archivo General de la Nación del agente de la Policía Judicial Federal Juan Rulfo Solorio</t>
  </si>
  <si>
    <t>UE/43/2016 DE 22 DE ENERO DE 2016</t>
  </si>
  <si>
    <t>DG/DAHC/071/2016 DE 09 DE FEBRERO DE 2016</t>
  </si>
  <si>
    <t>0495000003616</t>
  </si>
  <si>
    <t>Solicito la información existente en el acervo de la Dirección Federal de Seguridad (DFS) resguardado en la galería número 1 del Archivo General de la Nación del agente del agente de la Policía Judicial Federal Raúl López Álvarez</t>
  </si>
  <si>
    <t>UE/44/2016 DE 22 DE ENERO DE 2016</t>
  </si>
  <si>
    <t>DG/DAHC/072/2016 DE 09 DE FEBRERO DE 2016</t>
  </si>
  <si>
    <t>0495000003716</t>
  </si>
  <si>
    <t>Solicito la información existente en el acervo de la Dirección Federal de Seguridad (DFS) resguardado en la galería número 1 del Archivo General de la Nación del agente de la Policía Judicial Federal Gerardo Torres Lepe</t>
  </si>
  <si>
    <t>UE/45/2016 DE 22 DE ENERO DE 2016</t>
  </si>
  <si>
    <t>DG/DAHC/073/2016 DE 09 DE FEBRERO DE 2016</t>
  </si>
  <si>
    <t>0495000011716</t>
  </si>
  <si>
    <t>ISABEL LOPEZ CANO</t>
  </si>
  <si>
    <t>Calle: FRANCISCO VILLA
Número Exterior: 232
Número Interior: 
Colonia: Lopez Mateos 1a Secc
País: MÉXICO
Entidad Federativa: HIDALGO
Delegación o Municipio: PACHUCA DE SOTO  
Código Postal : 42094
Teléfono: 7717006179</t>
  </si>
  <si>
    <t>isabel.tavera26@hotmail.com</t>
  </si>
  <si>
    <t>0495000003816</t>
  </si>
  <si>
    <t>Solicito la información existente en el acervo de la Dirección Federal de Seguridad (DFS) resguardado en la galería número 1 del Archivo General de la Nación del agente de la Policía Judicial Armando Pavón Reyes</t>
  </si>
  <si>
    <t>UE/046/2016 DE 22 DE ENERO DE 2016</t>
  </si>
  <si>
    <t>DG/DAHC/074/2016 DE 09 DE FEBRERO DE 2016</t>
  </si>
  <si>
    <t>0495000003916</t>
  </si>
  <si>
    <t>Solicito al Archivo General de la Nación la información existente en el acervo de la Dirección Federal de Seguridad, la información que pueda existir de la organización Antorcha Campesina, Antorcha Revolucionaria</t>
  </si>
  <si>
    <t>UE/47/2016 DE 22 DE ENERO DE 2016</t>
  </si>
  <si>
    <t>DG/DAHC/104/2016 DE 18 DE FEBRERO DE 2016</t>
  </si>
  <si>
    <t>0495000004016</t>
  </si>
  <si>
    <t>Solicito al Archivo General de la Nación la información que podría existir en el acervo de la Dirección Federal de Seguridad del afamado delincuente Efraín Alcaraz Montes de Oca alias  El Carrizos.</t>
  </si>
  <si>
    <t>UE/48/2016 DE 22 DE ENERO DE 2016</t>
  </si>
  <si>
    <t>DG/DAHC/082/2016 DE 2016 DE 9 DE FEBRERO DE 2016</t>
  </si>
  <si>
    <t>0495000004116</t>
  </si>
  <si>
    <t>CAMILO EUGENIO LUND MONATÑO</t>
  </si>
  <si>
    <t>Calle: TEZOQUIPA
Número exterior: 91
Número interior: 102
Colonia: La Joya
Entidad federativa: Distrito Federal
Delegación o municipio: TLALPAN
Código postal: 14090
Teléfono: 5539380638</t>
  </si>
  <si>
    <t>camiloelund@berkeley.edu</t>
  </si>
  <si>
    <t>Barry Winograd Barbara Rhine Daniel Lund Joan Andersson Cedric Belfrage Victor Rabinowitz National Lawyers Guild [ó Gremio Nacional de Abogados de EEUU] Asociación Americana de Juristas [ó American Association of Jurists] Asociación Inter Americana de Abogados [ó Inter American Bar Association] Asociación Internacional de Abogados Democráticos [ó International Association of Democratic Lawyers] Asociación Nacional de Abogados Democráticos</t>
  </si>
  <si>
    <t>UE/49/2016 DE 22 DE ENERO DE 2016</t>
  </si>
  <si>
    <t>DG/DAHC/083/2016 DE 09 DE FEBRERO DE 2016</t>
  </si>
  <si>
    <t>0495000004216</t>
  </si>
  <si>
    <t>Solicito la información existente en el acervo de la Dirección Federal de Seguridad (DFS) resguardado en la galería número 1 del Archivo General de la Nación del agente de la DFS Rafael Muñoz Tavera</t>
  </si>
  <si>
    <t>UE/50/2016 DE 22 DE ENERO DE 2016</t>
  </si>
  <si>
    <t>DG/DAHC/075/2016 DE 09 DE FEBRERO DE 2016</t>
  </si>
  <si>
    <t>0495000004316</t>
  </si>
  <si>
    <t>Solicito la información existente en el acervo de la Dirección Federal de Seguridad (DFS) resguardado en la galería número 1 del Archivo General de la Nación del agente de la DFS José Alberto Vázquez Castillo</t>
  </si>
  <si>
    <t>UE/51/2016 DE 22 DE ENERO DE 2016</t>
  </si>
  <si>
    <t>DG/DAHC/076/2016 DE 09 DE FEBRERO DE 2016</t>
  </si>
  <si>
    <t>049500004416</t>
  </si>
  <si>
    <t>UE/52/2016 DE 22 DE ENERO DE 2016</t>
  </si>
  <si>
    <t>UE/123/2016 DE 23 DE FEBRERO DE 2016</t>
  </si>
  <si>
    <t>UE/122/2016 DE 23 DE FEBRERO DE 2016</t>
  </si>
  <si>
    <t>UE/121/2016 DE 23 DE FEBRERO DE 2016</t>
  </si>
  <si>
    <t>DG/DAHC/077/2016 DE 09 DE FEBRERO DE 2016</t>
  </si>
  <si>
    <t>0495000004516</t>
  </si>
  <si>
    <t>Comite en Defensa de Prisioneros Politicos; Frente Socialista de Abogados;  Black Panther Party [Panteras Negras de EEUU]</t>
  </si>
  <si>
    <t>UE/55/2016 DE 26 DE ENERO DE 2016</t>
  </si>
  <si>
    <t>DG/DAHC/078/2016 DE 09 DE FEBRERO DE 2016</t>
  </si>
  <si>
    <t>0495000004616</t>
  </si>
  <si>
    <t>PABLO EDUARDO MONTAÑO MENDOZA</t>
  </si>
  <si>
    <t>Calle: TICUL
Número exterior: 220
Número interior: 
Colonia: Jardines del Ajusco
Entidad federativa: Distrito Federal
Delegación o municipio: TLALPAN
Código postal: 14200</t>
  </si>
  <si>
    <t>pablomm10@hotmail.com</t>
  </si>
  <si>
    <t>¿ Cuanto gana nuestro señor presidente ?</t>
  </si>
  <si>
    <t>UE/R/134/2016 DE 27 DE ENERO DE 2016</t>
  </si>
  <si>
    <t>0495000004816</t>
  </si>
  <si>
    <t>GERMÁN FAJARDOS GALLEGOS</t>
  </si>
  <si>
    <t>Calle: CAMINO A SANTA TERESA
Número exterior: 480 E
Número interior: 7
Colonia: Bosques del Pedregal
Entidad federativa: Distrito Federal
Delegación o municipio: TLALPAN
Código postal: 14738</t>
  </si>
  <si>
    <t>¿Quienes son presidentes municipales de yucatan?</t>
  </si>
  <si>
    <t>UE/R/133/2016 DE 27 DE ENERO DE 2016</t>
  </si>
  <si>
    <t>0495000004916</t>
  </si>
  <si>
    <t>Solicito la información que pueda existir en relación al tema de combate al narcotráfico y/o narcotraficantes existentes en el fondo DFS que actualmente se resguarda en la galería número 1 del Archivo General de la Nación.</t>
  </si>
  <si>
    <t>0495000005116</t>
  </si>
  <si>
    <t>Solicito la información que exista sobre Jaime Torres Espinoza quien fungió como agente de la PGR existente en el acervo DFS ubicado en la galería número 1 del Archivo General de la Nación</t>
  </si>
  <si>
    <t>UE/58/2016 DE 28 DE ENERO DE 2016</t>
  </si>
  <si>
    <t>DG/DAHC/079/2016 DE 09 DE FEBRERO DE 2016</t>
  </si>
  <si>
    <t>0495000005216</t>
  </si>
  <si>
    <t>Solicito la información que exista sobre Aaron Juárez Jimenez quien fungió como agente de la PGR existente en el acervo DFS ubicado en la galería número 1 del Archivo General de la Nación</t>
  </si>
  <si>
    <t>UE/59/2016 DE 28 DE ENERO DE 2016</t>
  </si>
  <si>
    <t>DG/DAHC/080/2016 DE 09 DE FEBRERO DE 2016</t>
  </si>
  <si>
    <t>0495000005316</t>
  </si>
  <si>
    <t>ALFREDO CARDOSO</t>
  </si>
  <si>
    <t>Calle: EMILIANO ZAPATA
Número exterior: 166
Número interior: 
Colonia: Tehuitzingo
Entidad federativa: Puebla
Delegación o municipio: TEHUITZINGO
Código postal: 74800
Teléfono: 2227427527</t>
  </si>
  <si>
    <t>cardosoalfredo123@gmail.com</t>
  </si>
  <si>
    <t>beneficios de libertad en el estado de puebla.</t>
  </si>
  <si>
    <t>UE/R/135/2016 DE 28 DE ENERO DE 2016</t>
  </si>
  <si>
    <t>0495000005416</t>
  </si>
  <si>
    <t>ARTURO RODRIGUEZ GARCÍA</t>
  </si>
  <si>
    <t>Calle: FRESAS
Número exterior: 13
Número interior: 
Colonia: Del Valle Centro
Entidad federativa: Distrito Federal
Delegación o municipio: BENITO JUAREZ
Código postal: 03100
Teléfono: 56362076</t>
  </si>
  <si>
    <t>mcartur@hotmail.com</t>
  </si>
  <si>
    <t>La información que se solicita en las siguientes líneas se refiere al período comprendido del 1 de diciembre de 2006 a la fecha oficial de recepción de la presente y se refiere a todo documentos que contenga información relacionada con el  Grupo Financiero Banorte S.A.B. de C.V., Banco Mercantil del Norte, S.A., Institución de Banca Múltiple Grupo Financiero Banorte, Arrendadora y Factor Banorte, S.A. de C.V. Sofom, E.R., Almacenadora Banorte, S.A. de C.V., Casa de Bolsa Banorte Ixe, S.A. de C.V. Grupo Financiero Banorte, Banorte-Ixe Tarjetas, S.A. de C.V. Sofom, E.R. Sólida Administradora de Portafolios, S.A. de C.V. Sofom E.R. (que en adelante se referirá, sólo como Banorte), así como con Banco Interacciones, Sociedad Anónima, Institución de Banca Múltiple, Grupo Financiero Interacciones, Interacciones Casa de Bolsa y Aseguradora Interacciones (en adelante, sólo Interacciones):  Solicito copia de los contratos, convenios o cualquier acuerdo de voluntades, relativos a financiamiento y asesoría a proyectos de infraestructura física y social contratados  con Banorte e Interacciones. Solicito copias de contratos, convenios o cualquier acuerdo de voluntades relativos a la contratación de créditos, financiamiento, fideicomiso o cualquier designación que implique endeudamiento, contratados, convenidos, pactados o que impliquen la participación de Banorte e Interacciones.  Solicita copia de contratos, convenios o cualquier acuerdo de voluntades, por concepto de seguros y fianzas contratados con Banorte e Interacciones. La información solicitada en las líneas anteriores, deberá contener con montos contratados, procedimiento de selección de Banorte, plazos a pagar e intereses y, en su caso, ventajas económicas asignadas a los mencionados Banorte e Interacciones.</t>
  </si>
  <si>
    <t>UE/R/136/2016 DE 28 DE ENERO DE 2016</t>
  </si>
  <si>
    <t>0495000005516</t>
  </si>
  <si>
    <t>HUMBERTO RODRÍGUEZ POZOS</t>
  </si>
  <si>
    <t>Calle: VEREDA
Número exterior: 70
Número interior: 
Colonia: Jardines del Pedregal
Entidad federativa: Distrito Federal
Delegación o municipio: ALVARO OBREGON
Código postal: 01900
Teléfono: 55 56522524</t>
  </si>
  <si>
    <t>betorodr00@gmail.com</t>
  </si>
  <si>
    <t>Me encantaría saber un par de cosas.Tres presidentes municipales de Chihuahhua, de cada partido (PRI, PRD, PAN). Posteriormente me gustaría saber cual es el salario de cada uno de ellos</t>
  </si>
  <si>
    <t>UE/R/138/2016 DE 28 DE ENERO DE 2016</t>
  </si>
  <si>
    <t>0495000005616</t>
  </si>
  <si>
    <t>Me gustaria saber el sueldo de los siguien funcionarios públicos: -General Teran- Enrique Cesar Delgado Cantu PRI -Doctor Gonzalez- Juan Jose Costilla Vila  PT PRD -Galeana- Juan Antonio Mendez Bazaldua PRI San Pedro Garza- Roberto Ugo Ruiz Cortes PAN -General Escobedo- Clara Luz Flores Carrales PRI -San Nicolas de los Garza- Victor Oswaldo Fuentes Solis Hecho       PAN -Linares- Fernando Adame Doria    PAN</t>
  </si>
  <si>
    <t>UE/R/139/2016 DE 28 DE ENERO DE 2016</t>
  </si>
  <si>
    <t>0495000005716</t>
  </si>
  <si>
    <t xml:space="preserve">SEBASTIAN MEDINA RODRÍGUEZ GALICIA </t>
  </si>
  <si>
    <t>Calle: AV. SAN JERÓNIMO
Número exterior: 962
Número interior: 5
Colonia: San Jerónimo Lídice
Entidad federativa: Distrito Federal
Delegación o municipio: MAGDALENA CONTRERAS, LA
Código postal: 10200
Teléfono: (55) 56816114</t>
  </si>
  <si>
    <t>sebasmrg07@gmail.com</t>
  </si>
  <si>
    <t>Por este medio me permito pedirles los sueldos de las siguientes personas: Ismael Martínez Cruz, Alberto Sánchez González, Perfecto Hernández Bautista, Gregorio Hernández Serrano, Julio Cesar Hernández Jiménez, Mariano Escorcia Gómez, Francisco Casas Chávez, Cipriano Charrez Pedroza y Adán Solís Moreno. Cabe mencionar que estas personas son Presidentes Municipales de el estado de Hidalgo.</t>
  </si>
  <si>
    <t>UE/R/140/2016 DE 28 DE ENERO DE 2016</t>
  </si>
  <si>
    <t>0495000005816</t>
  </si>
  <si>
    <t>JAVIER COELLO DE LA CRUZ</t>
  </si>
  <si>
    <t>Calle: CRATER
Número exterior: 329
Número interior: 1
Colonia: Jardines del Pedregal
Entidad federativa: Distrito Federal
Delegación o municipio: ALVARO OBREGON
Código postal: 01900
Teléfono: 56522314</t>
  </si>
  <si>
    <t>jcoellodlc@gmail.com</t>
  </si>
  <si>
    <t>Hola, quisiera saber cuales son los salarios de algunos presidentes municipales de chiapas: - Luis Fernando Castellanos Cal y Mayor - Patricio Eli Matías Salas - Gerardo Moreno Aguilar - Beatriz Dominga Pérez López - Alejandro Aquiles Patrinos Fernández - Cesár Espinosa Morales</t>
  </si>
  <si>
    <t>UE/R/141/2016 DE 28 DE ENERO DE 2016</t>
  </si>
  <si>
    <t>0495000005916</t>
  </si>
  <si>
    <t>0495000006016</t>
  </si>
  <si>
    <t>BACKER &amp;MCKENZIE ABOGADOS S.C.</t>
  </si>
  <si>
    <t>Calle: Pedregal
Número Exterior: 24
Número Interior: PISO 12
Colonia: Molino del Rey
País: MÉXICO
Entidad Federativa: DISTRITO FEDERAL
Delegación o Municipio: MIGUEL HIDALGO
Código Postal : 11040</t>
  </si>
  <si>
    <t>Jimena.GonzalezSarabia-Castro@bakermckenzie.com</t>
  </si>
  <si>
    <t>Quiero saber si el Archivo General de la Nación ha realizado algún contrato con la Academia Mexicana de Genealogía y Heráldica con motivo del registro de un micro fil y si es así solicito una copia en versión pública de dicho contrato para su consulta.</t>
  </si>
  <si>
    <t>UE/165/2016 DE 10 DE MARZO DE 2016</t>
  </si>
  <si>
    <t>UE/161/2016 DE 09 DE MARZO DE 2016</t>
  </si>
  <si>
    <t>UE/162/2016 DE 10 DE MARZO DE 2016</t>
  </si>
  <si>
    <t>UE/163/2016 DE 10 DE MARZO DE 2016</t>
  </si>
  <si>
    <t>UE/164/2016 DE 10 DE MARZO DE 2016</t>
  </si>
  <si>
    <t>UE/160/2016 DE 09 DE MARZO DE 2016</t>
  </si>
  <si>
    <t>UE/56/2016 DE 26 DE ENERO DE 2016</t>
  </si>
  <si>
    <t>DG/DAHC/084/2016 DE 09 DE FEBRERO DE 2016</t>
  </si>
  <si>
    <t>LA INFORMACIÓN ESTÁ DISPONIBLE PÚBLICAMENTE</t>
  </si>
  <si>
    <t>FUERA DE TIEMPO</t>
  </si>
  <si>
    <t>Copia simple del expediente: Sócrates Campos Lemus, de la Galería 1.</t>
  </si>
  <si>
    <t>UE/63/2016 DE 28 DE ENERO DE 2016</t>
  </si>
  <si>
    <t>DG/DAHC/097/2016 DE 15 DE FEBRERO DE 2016</t>
  </si>
  <si>
    <t>Por este medio solicto de la manera mas atenta se me indique mediante documento oficial cual fue el presupuesto del Archivo General de la Nación en el año 2013, y en que se gasto este presupuesto.</t>
  </si>
  <si>
    <t>0495000006216</t>
  </si>
  <si>
    <t>GABRIEL CARBONELL SANFELIZ</t>
  </si>
  <si>
    <t>Calle: PRESA
Número exterior: 92
Número interior: 2
Colonia: San Jerónimo Lídice
Entidad federativa: Distrito Federal
Delegación o municipio: MAGDALENA CONTRERAS, LA
Código postal: 10200
Teléfono: 525537318186</t>
  </si>
  <si>
    <t>gcarbonells@icloud.com</t>
  </si>
  <si>
    <t xml:space="preserve">Me gustaría saber los sueldos de los siguientes presidentes municipales de Querétaro: Marcos Aguilar Vega: Querétaro Mauricio Kuri González: Corregidora Mario Calzada Mercado: El Marqués José Alejandro Ochoa Valencia: Colón Guillermo Vega Guerrero: San Juan del Río Rosendo Anaya Aguilar: Amealco  Beatriz Magdalena León Sotelo: Pedro Escobedo  León Enrique Bolaño Mendoza: Cadereyta de Montes Anayely Álvarez Soto: San Joaquín </t>
  </si>
  <si>
    <t>UE/R/142/2016 DE 28 DE ENERO DE 2016</t>
  </si>
  <si>
    <t>0495000006316</t>
  </si>
  <si>
    <t>MAURICIO MOISES RASSAM</t>
  </si>
  <si>
    <t>Calle: AGUA
Número exterior: 365
Número interior: 3
Colonia: Jardines del Pedregal
Entidad federativa: Distrito Federal
Delegación o municipio: ALVARO OBREGON
Código postal: 01900
Teléfono: 5556459363</t>
  </si>
  <si>
    <t>Hola, soy un estudiante de secundaria y me gustaria saber lo siguiente. Es para un trabajo. ¿Cuál es el salario de los siguientes presidentes municipales de Queretaro: Elfego Torres Balderas, Alejandro Arteaga Cabrera, Luis Antonio Macías Trejo, Gilberto García Valdez, Luis Antonio Zapata Guerrero, Edgar Montes Benítez, Fabián Pineda Morales y Saúl Gilardo Trejo Altamirano?</t>
  </si>
  <si>
    <t>UE/R/143/2016 DE 28 DE ENERO DE 2016</t>
  </si>
  <si>
    <t>049500006416</t>
  </si>
  <si>
    <t>JORGE ARTURO JABBOUR MALDONADO</t>
  </si>
  <si>
    <t>Calle: FRATERNIDAD
Número exterior: 79
Número interior: LAUREL B 11
Colonia: San Angel
Entidad federativa: Distrito Federal
Delegación o municipio: ALVARO OBREGON
Código postal: 01000
Teléfono: 55504195</t>
  </si>
  <si>
    <t>jajabbour00@hotmail.com</t>
  </si>
  <si>
    <t>Quiero saber el sueldo de todos los presidentes municipales del Distrito Federal</t>
  </si>
  <si>
    <t>UE/R/144/2016 DE 28 DE ENERO DE 2016</t>
  </si>
  <si>
    <t>0495000006616</t>
  </si>
  <si>
    <t>LUIS OSWALDO HERNÁNDEZ ZARATE</t>
  </si>
  <si>
    <t>Calle: CDA. CUARZO
Número exterior: 17
Número interior: 
Colonia: Bosques del Pedregal
Entidad federativa: Chiapas
Delegación o municipio: SAN CRISTOBAL DE LAS CASAS
Código postal: 29213
Teléfono: 9671283129</t>
  </si>
  <si>
    <t>hzarateluis@gmail.com</t>
  </si>
  <si>
    <t>1.- Cuál es la definición oficial sobre "uso de suelo" respecto al proceso de ordenamiento ecológico general del territorio y regional y respecto también de los ordenamientos territoriales de injerencia federal.  2.- Dicho termino "uso de suelo" aplica de alguna manera sobre el espacio aéreo o las aguas nacionales en virtud de que son bienes nacionales respecto a los ordenamientos general del territorio, marino y regional</t>
  </si>
  <si>
    <t>UE/R/148/2016 DE 02 DE FEBRERO DE 2016</t>
  </si>
  <si>
    <t>0495000006716</t>
  </si>
  <si>
    <t>PELAYO GODINEZ</t>
  </si>
  <si>
    <t>Calle: INSURGENTES SUR
Número exterior: 4060
Número interior: 
Colonia: Tlalpan
Entidad federativa: Distrito Federal
Delegación o municipio: TLALPAN
Código postal: 14000</t>
  </si>
  <si>
    <t>ruiz.euler@gmail.com</t>
  </si>
  <si>
    <t>Solicito porfavor el texto de los Informes Presidenciales desde el presentado por el C. Presidente Venustiano Carranza el 1o de septiembre de 1917, hasta el de 2006. Favor de enviar en formato digital en archivo de procesador de texto, no en pdf.</t>
  </si>
  <si>
    <t>UE/68/2016 DE 02 DE FEBRERO DE 2016</t>
  </si>
  <si>
    <t>0495000017216</t>
  </si>
  <si>
    <t>PAVIC OMHAR NUÑO AVILA</t>
  </si>
  <si>
    <t>pavic_nuno@hotmail.com</t>
  </si>
  <si>
    <t>Calle: RIFF
Número Exterior: 1033
Número Interior: 
Colonia: General Pedro Maria Anaya 
País: MÉXICO
Entidad Federativa: DISTRITO FEDERAL
Delegación o Municipio: BENITO JUAREZ
Código Postal : 03340
Teléfono: 5541407658</t>
  </si>
  <si>
    <t>Escrito inicial de demanda, cédulas u oficios de notificación a la autoridad responsable y sentencia definitiva del amparo indirecto expediente "574/96" radicado en el juzgado séptimo distrito en materia administrativa del Primer Circuito del Poder Judicial Federal presentado el 21 de octubre de 1996.</t>
  </si>
  <si>
    <t>0495000017316</t>
  </si>
  <si>
    <t>LUIS ANTONIO RUELAS VENTURA</t>
  </si>
  <si>
    <t>Calle: KINCHIL
Número Exterior: 285
Número Interior: 12
Colonia: Héroes de Padierna
País: MÉXICO
Entidad Federativa: DISTRITO FEDERAL
Delegación o Municipio: TLALPAN
Código Postal : 14200
Teléfono: 5530891141</t>
  </si>
  <si>
    <t>chanekr@live.com.mx</t>
  </si>
  <si>
    <t>Solicito a este H. Archivo General de la Nación me proporcione la siguiente información: Primero.- Una copia simple de cada una de las reformas constitucionales y legislaciones en materia electoral que daten de 1917 a la fecha. Segundo.- Me gustaría obtener una copia simple de la exposición de motivos de la Reforma Constitucional Político Electoral de 1977. Tercero.- Hago énfasis en que me gustaría tener acceso a las leyes abrogadas en materia electoral de 1917-1918, ley de 1946, Ley Federal Electoral de 1951 y Ley Federal de Organizaciones Políticas y Procesos Electorales.</t>
  </si>
  <si>
    <t>0495000017416</t>
  </si>
  <si>
    <t>0495000017516</t>
  </si>
  <si>
    <t>0495000017616</t>
  </si>
  <si>
    <t>Solicito a este H. Archivo General de la Nación me proporcione la siguiente información: Quisiera obtener una copia simple de proyecto de reforma constitucional en materia electoral, presentada por el entonces presidente Lic. José López Portillo en el año de 1996-1977. Asimismo quisiera tener acceso a la bitácora de debates que realizó la Secretaría de Gobernación con los partidos políticos opositores con la finalidad de discutir dicha reforma y que fue encabezada por el entonces Secretario de Gobernación, Lic. Jesús Reyes Heroles.</t>
  </si>
  <si>
    <t>CAROLINA CULEBRO</t>
  </si>
  <si>
    <t>Calle: KILOMETRO 25
Número Exterior: 29000
Número Interior: 
Colonia: Los ángeles
País: MÉXICO
Entidad Federativa: CHIAPAS
Delegación o Municipio: ACALA
Código Postal : 29376</t>
  </si>
  <si>
    <t>culebro9302arco@mail.com</t>
  </si>
  <si>
    <t>solicito una lista de archivos históricos de las dependencias u organizaciones de la que depende el archivo general dela nación</t>
  </si>
  <si>
    <t>Calle: KILOMETRO 25
Número Exterior: 29000
Número Interior: 
Colonia: Los ángeles
País: MÉXICO
Entidad Federativa: CHIAPAS
Delegación o Municipio: ACAA
Código Postal : 29376</t>
  </si>
  <si>
    <t>solicito una lista de archivos históricos del archivo general de la nación desde el año 2010 a la fecha de hoy</t>
  </si>
  <si>
    <t>UE/171/2016 DE 14 DE MARZO DE 2016</t>
  </si>
  <si>
    <t>UE/172/2016 DE 14 DE MARZO DE 2016</t>
  </si>
  <si>
    <t>UE/174/2016 DE 14 DE MARZO DE 2016</t>
  </si>
  <si>
    <t>0495000006816</t>
  </si>
  <si>
    <t>0495000006916</t>
  </si>
  <si>
    <t>0495000007016</t>
  </si>
  <si>
    <t>0495000007116</t>
  </si>
  <si>
    <t>0495000007216</t>
  </si>
  <si>
    <t>0495000007316</t>
  </si>
  <si>
    <t>0495000007416</t>
  </si>
  <si>
    <t>0495000007616</t>
  </si>
  <si>
    <t>0495000007716</t>
  </si>
  <si>
    <t>0495000012716</t>
  </si>
  <si>
    <t>Solicito copias simples, en formato de versión pública, de los documentos que tenga este AGN en la Galería 1 sobre el C. Alberto Bailleres González. Gracias.</t>
  </si>
  <si>
    <t>0495000009516</t>
  </si>
  <si>
    <t>0495000009616</t>
  </si>
  <si>
    <t>0495000009716</t>
  </si>
  <si>
    <t>0495000009816</t>
  </si>
  <si>
    <t>0495000013016</t>
  </si>
  <si>
    <t xml:space="preserve">RUBÉN HUERTA </t>
  </si>
  <si>
    <t>Calle: MEDELLÍN
Número exterior: 358
Número interior: 
Colonia: Roma Sur
Entidad federativa: Distrito Federal
Delegación o municipio: CUAUHTEMOC
Código postal: 06760</t>
  </si>
  <si>
    <t>irvingred@gmail.com</t>
  </si>
  <si>
    <t>Solicito se me dé acceso a una versión pública de toda la documentación que guarda en Galería 1 el Archivo General de la Nación, acerca de o en la cual aparezca mencionada la organización MOVIMIENTO DE UNIFICACIÓN Y LUCHA TRIQUI (MULT). Gracias.</t>
  </si>
  <si>
    <t>0495000013216</t>
  </si>
  <si>
    <t>Solicito se me dé acceso a una versión pública de toda la documentación que guarda en Galería 1 el Archivo General de la Nación, acerca de o en la cual aparezca mencionada la organización UNIÓN DE BIENESTAR SOCIAL DE LA REGIÓN TRIQUI (UBISORT). Gracias.</t>
  </si>
  <si>
    <t>07495000013416</t>
  </si>
  <si>
    <t>Solicito se me dé acceso a una versión pública de toda la documentación que guarda en Galería 1 el Archivo General de la Nación, acerca de o en la cual aparezca mencionado HERIBERTO PAZOS ORTIZ y/o HERIBERTO PASOS ORTIZ. Gracias.</t>
  </si>
  <si>
    <t>0495000013616</t>
  </si>
  <si>
    <t>Solicito copias simples, en formato de versión pública, de los documentos que tenga este AGN en su Galería 1 sobre el C. Gregorio Ortega Hernández. Gracias.</t>
  </si>
  <si>
    <t>JOSÉ ANTONIO ROMERO CORDOVA</t>
  </si>
  <si>
    <t>Calle: ADIVINO
Número exterior: 279
Número interior: 279
Colonia: Alto Valle
Entidad federativa: Sonora
Delegación o municipio: HERMOSILLO
Código postal: 83106
Teléfono: 6621035955</t>
  </si>
  <si>
    <t>jarc_100@hotmail.com</t>
  </si>
  <si>
    <t>expedientes de Jose Vasconcelos  que tengan que ver con la SEP</t>
  </si>
  <si>
    <t>DG/DAHC/056/2016 DE 03 DE FEBRERO DE 2016</t>
  </si>
  <si>
    <t>UE/69/2016 DE 02 DE FEBRERO DE 2016</t>
  </si>
  <si>
    <t>correspondencia de  Alvaro Obregon  y Jose  Vasconcelos en los tiempos de 1917 a 1925</t>
  </si>
  <si>
    <t>DG/DAHC/057/2016 DE 03 DE FEBRERO DE 2016</t>
  </si>
  <si>
    <t>UE/70/2016 DE 02 DE FEBRERO DE 2016</t>
  </si>
  <si>
    <t>ROBERTO DANIEL GUZMAN TREJO</t>
  </si>
  <si>
    <t>Calle: MARABIAS
Número exterior: 55
Número interior: 
Colonia: Jardines en la Monta¿¿a
Entidad federativa: Distrito Federal
Delegación o municipio: TLALPAN
Código postal: 14210</t>
  </si>
  <si>
    <t>roberto.daniel@hotmail.com</t>
  </si>
  <si>
    <t>Quisiera los sueldos de las siguientes personas: Gerardina Valeriano Blas Jose Javier Vicaña Jimenez Hector Santiago Aragon Victor Amado Lopez Hernandez  Misael Soriano Chavez Sonia Gonzales Playas Leonardo Gonzales Zarate Jaciel Garcia Ruiz Pedro Ruiz Gonzales</t>
  </si>
  <si>
    <t>DG/DGAA/DA/068/2016 DE 04 DE FEBRERO DE 2016</t>
  </si>
  <si>
    <t>UE/71/2016 DE 03 DE FEBRERO DE 2016</t>
  </si>
  <si>
    <t xml:space="preserve">JORGE SILVA </t>
  </si>
  <si>
    <t>Calle: DUQUE
Número exterior: 2
Número interior: 5
Colonia: Cerro Del Marques
Entidad federativa: México
Delegación o municipio: VALLE DE CHALCO SOLIDARIDAD
Código postal: 56614
Teléfono: 5515285925</t>
  </si>
  <si>
    <t>jorge.silva@soldaenergy.com</t>
  </si>
  <si>
    <t xml:space="preserve">¿Cuantas tierras ejidales existen en México? ¿Cuantos dialectos se hablan en México? ¿Cuáles son las zonas en las que las hablan y el número de personas que habla cada dialecto? ¿Cuál es el porcentaje de tierra en México que es propiedad social? ¿Cuál es el porcentaje de tierra en México que es propiedad privada? ¿Cuál es el porcentaje de tierra en México que es propiedad pública? Copia de los convenios que se celebraron entre la SEDATU y  la SENER ¿Cuáles son las empresas que ganaron las licitaciones del 15 de diciembre referente a la reforma energética?  ¿Cuáles son las empresas que hasta el momento han ganado las licitaciones y cuáles son las zonas  y sus características? ¿Cuáles son los nombres de los pozos a explorar? Cuantas  comunidades existen en los espacios que se ganaran la licitación? De estas comunidades ¿existen personas que hablan dialectos? en caso de ser así, ¿cuántas son y cuáles son sus principales actividades productivas o laborales? Historia de los primeros asentamientos de comunidades en las zonas licitadas para el uso y extracción de hidrocarburos </t>
  </si>
  <si>
    <t>UE/R/149/2016 DE 03 DE FEBRERO DE 2016</t>
  </si>
  <si>
    <t>RUBÉN ORTIZ</t>
  </si>
  <si>
    <t>Calle: PUERTO LA PAZ
Número exterior: 92
Número interior: 
Colonia: Ampliación Casas Alemán
Entidad federativa: Distrito Federal
Delegación o municipio: GUSTAVO A. MADERO
Código postal: 07580</t>
  </si>
  <si>
    <t>teohua@gmail.com</t>
  </si>
  <si>
    <t xml:space="preserve">Solicito acceso a las fotografías originales y datos personales que se encuentran en los expedientes de los siguientes sujetos:  Corral García Salvador Corral García José de Jesús  Corral García Luis Miguel  Piedra Ibarra Jesús Esparza Flores José Luis Castillo Mata Aurora Castillo Mata Argelia Cruz Sánchez Tiburcio Crespo Díaz Miguel Ángel Gorostiola Toriz Carlos Jiménez Sarmiento Carlos  Calzada Flores Eugenia Pérez Rayón Francisco Alfonso Andrade Vallejo María Margarita Marcelina Orozco Michel Antonio Torralba Álvarez Lázaro López Rodríguez José Fernando Herrera Álvarez Ángel Manuel Salas García José Guadalupe Armienta Zaragoza Armando Alapisco Lizárraga José Manuel Alemán Velázquez Carlos García Castro Luis Francisco Amarillas Palafox Manuel Malo Galindo Javier Liz Márquez Roberto Eguía Ramírez Duarte Juan Manuel Montoya Ortiz Cruz Elena Martínez Magdaleno Alma Celia Ávila López Rodolfo Montiel Nava Oscar Lara Contreras Patricia Caraballo Bolín María Constancia Mendoza Ubiarco Lucio González García José Hugo Galarza Campos Leticia Mares Montaño Alejandro Ramírez Flores Alberto Solís Rodríguez Cesar Antonio López López Sergio Contreras Gutiérrez Pedro Cartagena López Mario Álvaro Cerecer Gómez Ismael Cota Rodríguez Cirilo Carrillo Saucedo Rosario Calzada Flores Lucia Cruz Santiago Irma Yolanda Galaviz Navarro Ramón García Valenzuela Irineo Hernández Deras Juan Manuel Hernández García Concepción Jiménez Sarmiento Alejandro Jiménez Sarmiento Antonio Jiménez Sarmiento Carlos Jiménez Sarmiento Lilia Medina Gastelum María Alicia Sánchez Carrillo Reynaldo Rodríguez Salazar Alfredo Sánchez Gómez María de los Ángeles Sarmiento de Jiménez Gloria Porfirio Muñoz Ledo  Sánchez Vázquez Miguel Ángel Mercado Espinoza Francisco Fotografías originales del informe titulado Estado de Sinaloa, fechado el 4 de mayo de 1977, con la siguiente ubicación: 11-235-77, L-44, fojas 12 a 20 (referido en el legajo # 9 de la versión pública de la Liga Comunista 23 de Septiembre, con la foliación 262 a 269) </t>
  </si>
  <si>
    <t>UE/72/2016 DE 03 DE FEBRERO DE 2016</t>
  </si>
  <si>
    <t>DG/DAHC/125/2016 DE 29 DE FEBRERO DE 2016</t>
  </si>
  <si>
    <t xml:space="preserve">Solicito acceso a las fotografías originales y datos personales que se encuentran en los expedientes de los siguientes sujetos:  Jiménez Galván José de Jesús Coutiño Gordillo Javier Guichar Gutiérrez Juan  Pérez Gasque Raúl Pérez Hernández Bartolo Sáenz Garza Elisa Irina Gaytán Saldívar Javier Domínguez Rodríguez Gabriel Domínguez Rodríguez Plutarco Espinoza Lucero Benito Coronel Chavarría Florencio Navarro Fierro Olga Soto Cervantes Lorenzo Varela Varela Jorge Ávila González José de Jesús Silva Aréstegui Gilberto Jiménez Alvarado Leonardo Armenta Sotelo Roque Vargas Pérez Carmen López Chavarría Raymundo Hernández Vargas Eduardo Lara Vergara Mario Alonso Maldonado Santos Benjamín Ramos Eusebio Gonzalo Parra Ramos Ana María Tecla Parra Adolfo Tecla Parra Artemisa Tecla Parra Violeta Contreras Paniagua Jorge Gonzalo Alvarado Prieto Mario Escobedo Ocaña Austreberta Hilda Mendoza Galos Juan Carlos Chong Santiago Fernando Javier Echeverría Valdez Eduardo Hernández Hernández Eduardo Hernández Solís Miguel Ángel Hernández Padrón Rubén Reyes García Roque Uriarte Barboa Jesús Abel Castro Hierczorek Antonio Bernardo Curiel Velázquez José Antonio Gutiérrez Hernández María Teresa Santamaría Ceballos Francisco Javier Lugo López Aureliano Ramírez Carrasco Jesús Vargas Alcalá Eduardo Acevedo Ortiz Celestino López Chavarría Gerardo Avilés Rojas Epifanio Gámiz García Jacobo Castro Hernández Petronilo Castro Molina Guadalupe Baena Román Filemón Chalma de la Cruz Rubén García Chalma Francisco Castillo Iturio Margarito Castro Castillo Maurilio Galeana Santiago Joel Castro Molina Fabiola Castro Molina Eleazar Cabañas Alvarado Humberto Alarcón Téllez Genaro Díaz Frías Carlos Estrada Camarillo Abel Flores Alarcón Olivia Hernández Brito Victoria Iturio Perdón Matías Jiménez Muñoz María Concepción Leyva Fierro José López Sollano Jaime Peñaloza Silva Eusebio Arenas San Juan Cándido Arenas Bautista Marcelo Villaburu Ibarra Eduardo Candelario Arias de la Cruz Víctor Larumbe Rafael Ávila Saavedra Daniel Bautista Andalón Guillermo Briseño Delgado Felipe de Jesús Cedillo Díaz Pedro Cervantes Flores José Guadalupe Contreras Navarro Joaquín Godínez López Juan Godínez Martínez Jesús Miguel Guzmán Cervantes Alfonso Madrigal Sahagún Ricardo Mayoral Jáuregui Reyes Meza Enríquez Saúl Ramírez Rojas Donaciano Sánchez Vázquez Miguel Ángel Solorio Ortega Gabriel Torres Ontiveros José Luis Cervera García Ricardo Raúl Hermosillo González Carlos Esparza Gutiérrez Manuel Peña Ramos José Alfredo Salas Obregón Ignacio Arturo Sayeg Neváres José Ramírez Duarte Rafael Cardona Medel Ramón García Zavala Hortensia Lugo Nava Jorge Badillo Zapata Marcelo Monroy Olivar Ramón Roldán Ávila Cirilo Andrade Gonzaga Rubén Cruz Espinoza José Luis Solana Macías Carlos Guzmán Cruz Amaser Guzmán Cruz Armando Guzmán Cruz Solón Adanabe Guzmán Cruz Venustiano Guzmán Cruz Jesús Álvarez García Víctor Miguel González Ríos Alfonso Castañeda Salazar Ariel Solana Macías Carlos López Herrera Alberto Garza Espinoza Cesar Rodríguez García Juan José Salas Ramos Ramiro Melo Palacios Gustavo Lozano Cantú Pedro José José García Simón José García Wenceslao Pineda Henestrosa Víctor Martínez López Juan Córdoba Lustre Arnulfo Martínez Huerta Lourdes Barrón Caldera José Herrera Sánchez Ignacio Herrera Sánchez Juan de Dios López Gaytán Henry Rocha de Herrera Cristina Rojas Gaxiola Manuel Salazar Aguiluz Leonardo </t>
  </si>
  <si>
    <t>UE/73/2016 DE 03 DE FEBRERO DE 2016</t>
  </si>
  <si>
    <t>DG/DAHC/126/2016 DE 29 DE FEBRERO DE 2016</t>
  </si>
  <si>
    <t>Solicito acceso a las fotografías originales y datos personales que se encuentran en los expedientes de los siguientes sujetos:  Sandoval Héctor David Sicairos Angulo José Guadalupe Valenzuela Rojo Miguel Ángel Alapisco Lizárraga José Manuel Arballo Zamudio Víctor Manuel Arroyo López Gilberto Carbajal Pérez Juan Elenes Valenzuela Jorge Guillermo Estrada Martínez Felipe Flores Carrasco Juan Germán García Castro Luis Francisco García Rivera Ramón Hernández Borrego Edmundo Herrera Álvarez Ángel Manuel  Grijalva Galaviz José Arana Murillo Marco Antonio Cota Valdés Vidal Alcantar Aispuro Francisco Javier Corral Cota Adolfo Barras Valenzuela Juan Enrique Esquer Corral Gonzalo Mendoza Sosa Ana Luz Mendoza Sosa Sara Morales Valerio Ángel López Barrón Cosme León Díaz Arnoldo Héctor Manríquez Pérez Francisco Javier Martínez Meza Jesús Cutberto Salas García José Guadalupe  Salas García Saúl Samaniego Sámano Alejo Valdés Avitia José Alfredo Villalba Guerrero Isidro Ávila Angulo Héctor Manuel Morales Valerio Miguel Ángel Miguel Anaya Joel Orlando Marcelo Serafín Juárez Fernández Zamora Valentín Guzmán González Rufino Carrasco Martínez Carmen Teresa Aragón Cosme Eulalio López de la Torre Joel Vázquez Castellanos Alberto Ramos Watanabe Araceli Jiménez Alvarado Leonardo Jiménez Alvarado Victoria Jiménez Alvarado María Elisa Ochoa Ortiz José Alberto Reyes Peláez Juan Fernando Gaytán Saldívar Laura Elena José Luis Martínez Pérez Elín Santiago Muñoz</t>
  </si>
  <si>
    <t>UE/74/2016 DE 03 DE FEBRERO DE 2016</t>
  </si>
  <si>
    <t>DG/DAHC/127/2016 DE 29 DE FEBRERO DE 2016</t>
  </si>
  <si>
    <t>UE/183/2016 DE 17 DE MARZO DE 2016</t>
  </si>
  <si>
    <t>UE/181/2016 DE 17 DE MARZO DE 2016</t>
  </si>
  <si>
    <t>MIGUEL ALONSO ESPAÑA KANAFANY</t>
  </si>
  <si>
    <t>Calle: BARRANCA DEL MUERTO
Número exterior: 208
Número interior: 102
Colonia: Guadalupe Inn
Entidad federativa: Distrito Federal
Delegación o municipio: ALVARO OBREGON
Código postal: 01020
Teléfono: 5556627371</t>
  </si>
  <si>
    <t>mkanafany@hotmail.com</t>
  </si>
  <si>
    <t>Solicito la información correspondiente a la delimitación del territorio correspondiente a la Delegación Benito Juárez o su correspondiente en consecuencia de la reciente reforma por virtud de la cual ha sido modificada la naturaleza jurídica del anterior Distrito Federal, y actual Ciudad de México.  A su vez, de manera más particular, solicito información sobre el camellón que se encuentra sobre la calle Barranca del Muerto, entre Manuel M. Ponce / Félix Parra e Insurgentes.  La petición anterior está fundamentada en las siguientes razones: Dicho camellón se encuentra en una zona difusa de territorio, pues no queda claro si pertenece a la Delegación Álvaro Obregón o a la Delegación Benito Juárez; éste mismo se ha encontrado en mal estado durante años, y no ha habido cambio hasta que fue "adoptado" por el INFONAVIT quien se mejoró su aspecto, iluminación y cuidado. Sin embargo, aún quedan partes del mismo que se encuentran en mala situación.</t>
  </si>
  <si>
    <t>UE/R/157/2016 DE 05 DE FEBRERO DE 2016</t>
  </si>
  <si>
    <t>LORENA BEATRIZ RODAS PINEDA</t>
  </si>
  <si>
    <t>Calle: AV PEDRO HENRIQUEZ
Número exterior: 1
Número interior: 1
Colonia: Pedregal de Santo Domingo
Entidad federativa: Distrito Federal
Delegación o municipio: COYOACAN
Código postal: 04369
Teléfono: 5522909718</t>
  </si>
  <si>
    <t>aomame413@gmail.com</t>
  </si>
  <si>
    <t>Versión pública de Gilberto Balam Pereira, preso en Lecumberri en 1966.</t>
  </si>
  <si>
    <t>08/002/2016</t>
  </si>
  <si>
    <t>UE/79/2016 DE 08 DE FEBRERO DE 2016</t>
  </si>
  <si>
    <t>DG/DAHC/096/2016 DE 12 DE FEBRERO DE 2016</t>
  </si>
  <si>
    <t>0495000007816</t>
  </si>
  <si>
    <t>Versión pública Yolanda Ortiz Ascencio.</t>
  </si>
  <si>
    <t>UE/80/2016 DE 08 DE FEBRERO DE 2016</t>
  </si>
  <si>
    <t>DG/DAHC/101/2016 DE 18 DE FEBRERO DE 2016</t>
  </si>
  <si>
    <t>0495000007916</t>
  </si>
  <si>
    <t>ALBERTO RODRIGUEZ SOLIS</t>
  </si>
  <si>
    <t>Calle: CENTRAL PONIENTE S/N
Número exterior: 1
Número interior: 
Colonia: Colinas del Rey I
Entidad federativa: Chiapas
Delegación o municipio: TAPACHULA
Código postal: 30729
Teléfono: 5564127212</t>
  </si>
  <si>
    <t>osusrsa@gmail.com</t>
  </si>
  <si>
    <t>SABER CUALES SON LOS PASOS A SEGUIR PARA QUE SE NOS PEMITA ELEGIR A NUESTRO DELEGADO Y AGENTE MUNICIPAL</t>
  </si>
  <si>
    <t>08/02/20156</t>
  </si>
  <si>
    <t>UE/R/158/2016 DE 08 DE FEBRERO DE 2016</t>
  </si>
  <si>
    <t>0495000008016</t>
  </si>
  <si>
    <t>COMO PUEDE PUERTO MADERO MPIO. DE TAPACHULA CHIAPAS SER MUNICIPIO LIBRE, CUALES SON LOS PASOS A SEGUIR Y/O PROCEDIMIENTOS</t>
  </si>
  <si>
    <t>UE/R/159/2016 DE 08 DE FEBRERO DE 2016</t>
  </si>
  <si>
    <t>0495000008116</t>
  </si>
  <si>
    <t>ARMANDO RODRIGUEZ CERVANTES</t>
  </si>
  <si>
    <t>Calle: CRUZ VERDE
Número exterior: 115
Número interior: 
Colonia: Lomas Quebradas
Entidad federativa: Distrito Federal
Delegación o municipio: MAGDALENA CONTRERAS, LA
Código postal: 10000</t>
  </si>
  <si>
    <t>armandordzc@gmail.com</t>
  </si>
  <si>
    <t>1. Los videos grabados (hayan sido televisados o no) de las ceremonias de traspaso del Poder Ejecutivo Federal de los Estados Unidos Mexicanos, correspondientes todos, a la fecha 1° de diciembre de los siguientes trece años:  1) 1940 2) 1946; 3) 1952; 4) 1958; 5) 1964; 6) 1970; 7) 1976; 8) 1982; 9) 1988; 10) 1994; 11) 2000; 12) 2006; y 13) 2012.  2. Los videos que contienen los informes presidenciales (rendición de cuentas del estado que guarda la administración pública federal), correspondientes a los trece últimos presidentes de la república, desde el rendido en 1941. Hayan sido televisados o no; hechos públicos en su momento o no. La mayoría de ellos fueron rendidos en la misma fecha: 1 de septiembre de los años que más adelante se señalan, salvo algunos del presidente Carlos Salinas de Gortari, que fueron rendidos el 1 de noviembre. Son los siguientes que se enlistan:  1) Presidente Manuel Ávila Camacho.- Los de 1941, 1942, 1943, 1944, 1945 y 1946; 2) Presidente Miguel Alemán Valdés.- Los de 1947, 1948, 1949, 1950, 1951 y 1952; 3) Presidente Adolfo Ruiz Cortines.- Los de 1953, 1954, 1955, 1956, 1957 y 1958; 4) Presidente Adolfo López Mateos.- Los de 1959, 1960, 1961, 1962, 1963 y 1964; 5) Presidente Gustavo Díaz Ordaz Bolaños Cacho.- Los de 1965, 1966, 1967, 1968, 1969 y 1970; 6) Presidente Luis Echeverría Álvarez.- Los de 1971, 1972, 1973, 1974, 1975 y 1976; 7) Presidente José López Portillo y Pacheco.- Los de 1977, 1978, 1979, 1980, 1981 y 1982; 8) Presidente Miguel de la Madrid Hurtado.- Los de 1983, 1984, 1985, 1986, 1987 y 1988; 9) Presidente Carlos Salinas de Gortari.- Los de 1989, 1990, 1991, 1992, 1993, y 1994; 10) Presidente Ernesto Zedillo Ponce de León.- Los de 1995, 1996, 1997, 1998, 1999 y 2000; 11) Presidente Vicente Fox Quesada.- Los de 2001, 2002, 2003, 2004, 2005 y 2006 (en este último caso, el mensaje presidencial televisado en cadena nacional, en virtud de que el presidente no pudo ingresar al Palacio Legislativo de San Lázaro); 12) Presidente Felipe Calderón Hinojosa (los mensajes ofrecidos dentro del recinto de Palacio Nacional, con motivo de los informes de gobierno), en los años 2007, 2008, 2009, 2010, 2011 y 2012; y 13) Presidente Enrique Peña Nieto (los mensajes ofrecidos dentro del recinto de Palacio Nacional, con motivo de los informes de gobierno), en los años 2013, 2014 y 2015.</t>
  </si>
  <si>
    <t>UE/82/2016 DE 08 DE FEBRERO DE 2016</t>
  </si>
  <si>
    <t>DG/DAHC/093/2016 DE 12 DE FEBRERO DE 2016</t>
  </si>
  <si>
    <t>0495000008216</t>
  </si>
  <si>
    <t>GIOVANNA CHAVEZ</t>
  </si>
  <si>
    <t>Calle: LAGUNA DE MAYRAN
Número exterior: 166
Número interior: O-1004
Colonia: Anahuac I Sección
Entidad federativa: Distrito Federal
Delegación o municipio: MIGUEL HIDALGO
Código postal: 11320
Teléfono: 5562785402</t>
  </si>
  <si>
    <t>variaspublicaciones@gmail.com</t>
  </si>
  <si>
    <t>Quiero consultar la orden de trabajo que se dictó para la publicación del poema o libro ¡No pasarán!, libro de Octavio Paz publicado en 1936 con las siguientes características: "Esta edición que consta de tres mil quinientos ejemplares, terminada en los Talleres Gráficos de la Nación, fue cedida al Frente Popular Español, en México, en prenda de simpatía para el pueblo de España, en la lucha desigual y heroica que actualmente sostiene". Ya hice la consulta a Talleres Gráficos y dicen que no cuentan con la información, y considerando que depende de la Secretaría de Gobernación, ésta tendría que saber quién tiene acceso o estuvo a cargo de la información que solicito, esta última dijo que no es su competencia y respondió un es del Archivo General de la Nación.</t>
  </si>
  <si>
    <t>UE/83/2016 DE 09 DE FEBRERO DE 2016</t>
  </si>
  <si>
    <t>DG/DAHC/094/2016 DE 12 DE FEBRERO DE 2016</t>
  </si>
  <si>
    <t>UE/120/2016 DE 23 DE FEBRERO DE 2016</t>
  </si>
  <si>
    <t>DG/DGAA/DA/082/2016 DE 17 DE FEBRERO DE 2016            ______________                   DG/DAHC/124/2016 DE 29 DE FEBRERO DE 2016</t>
  </si>
  <si>
    <t>UE/R/163/2016 DE 10 DE FEBRERO DE 2016</t>
  </si>
  <si>
    <t>UE/85/2016 DE 10 DE FEBRERO DE 2016</t>
  </si>
  <si>
    <t>DG/DAHC/122/2016 DE 01 DE MARZO DE 2016</t>
  </si>
  <si>
    <t>DGAA/DDI/CA/02/2016 DE 17 DE FEBRERO DE 2016</t>
  </si>
  <si>
    <t>UE/R/187/2016 DE 15 DE FEBRERO DE 2016</t>
  </si>
  <si>
    <t>UE/R/188/2016 DE 15 DE FEBRERO DE 2016</t>
  </si>
  <si>
    <t>UE/R/189/2016 DE 15 DE FEBRERO DE 2016</t>
  </si>
  <si>
    <t>UE/R/190/2016 DE 15 DE FEBRERO DE 2016</t>
  </si>
  <si>
    <t>UE/089/2016 DE 16 DE FEBRERO DE 2016    _______________   UE/090/2016 DE 18 DE FEBRERO DE 2016</t>
  </si>
  <si>
    <t>DG/DGAA/DAJ/047/2016 DE 23 DE FEBRERO DE 2016                       ____________        DG/DGAA/DA/101/2016 DE 22 DE FEBRERO DE 2016</t>
  </si>
  <si>
    <t>UE/091/2016 DE 16 DE FEBRERO DE 2016</t>
  </si>
  <si>
    <t>MEMORANDUM NUM. DTI/010/16 DE 24 DE FEBRERO DE 2016</t>
  </si>
  <si>
    <t>UE/R/191/2016 DE 16 DE FEBRERO DE 2016</t>
  </si>
  <si>
    <t>UE/R/195/2016 DE 16 DE FEBRERO DE 2016</t>
  </si>
  <si>
    <t>CINTHIA CASTRO BELIO</t>
  </si>
  <si>
    <t>Calle: SERAPIO RENDON
Número exterior: 77
Número interior: 205
Colonia: San Rafael
Entidad federativa: Distrito Federal
Delegación o municipio: CUAUHTEMOC
Código postal: 06470</t>
  </si>
  <si>
    <t>cintymcb_193@hotmail.com</t>
  </si>
  <si>
    <t>Resultados de estudios y auditorías</t>
  </si>
  <si>
    <t>UE/092/2016 DE 16 DE FEBRERO DE 2016</t>
  </si>
  <si>
    <t>DG/DGAA/DA/0136/2016 DE 04 DE MARZO DE 2016</t>
  </si>
  <si>
    <t>RAÚL ARMANDO ADALID    HERNANDEZ</t>
  </si>
  <si>
    <t>Calle: ANENECUILCO
Número exterior: 23
Número interior: 
Colonia: San Felipe de Jesús
Entidad federativa: Distrito Federal
Delegación o municipio: GUSTAVO A. MADERO
Código postal: 07510
Teléfono: 5539539177</t>
  </si>
  <si>
    <t>mamitax2009@hotmail.com</t>
  </si>
  <si>
    <t>Respectos a la baja documental de los expedientes del servicio público, solicito primera y ultima hoja de los inventario de baja documental de los años 2014, 2015 y 2016 de las siguientes Instituciones  Secretaria de Desarrollo Agrario Territorial y Urbano (SEDATU), Procuraduría Agraria (P.A.), Registro Agrario Nacional(RAN), y de la Secretaria de Agricultura, Ganadería, Desarrollo Rural, Pesca y Alimentos (SAGARPA). EN MEDIO ELECTRONICO</t>
  </si>
  <si>
    <t>UE/093/2016 DE 17 DE FEBRERO DE 2016</t>
  </si>
  <si>
    <t>DG/DSNA/0248/2016 DE 24 DE FEBRERO DE 2016</t>
  </si>
  <si>
    <t>Respecto a la baja documental de los archivos de las instituciones solicito respetuosamente fichas y declaratorias de las bajas documentales que se hallan hecho los años 2014, 2015 y 2016 de las siguientes instituciones; Secretaria de Desarrollo Agrario Territorial y Urbano (SEDATU), Registro Agrario Nacional (RAN), Procuraduria Agraria (PA) y de la Secretaria de Agricultura, Ganadería, Desarrollo Rural, Pesca y Alimentación (SAGARPA)</t>
  </si>
  <si>
    <t>UE/094/2016 DE 17 DE FEBRERO DE 2016</t>
  </si>
  <si>
    <t>DG/DSNA/0247/2016 DE 24 DE FEBRERO DE 2016</t>
  </si>
  <si>
    <t>MARÍA MAGDALENA PÉREZ ALFARO</t>
  </si>
  <si>
    <t>Calle: 36
Número exterior: 70
Número interior: 
Colonia: Olivar Del Conde 2a Sección
Entidad federativa: Distrito Federal
Delegación o municipio: ALVARO OBREGON
Código postal: 01408
Teléfono: 5537363632</t>
  </si>
  <si>
    <t>male_258@yahoo.com.mx</t>
  </si>
  <si>
    <t>Versión pública del expediente de García Solís Iván en el acervo de la Dirección Federal de Seguridad</t>
  </si>
  <si>
    <t>UE/096/2016 DE 17 DE FEBRERO DE 2016</t>
  </si>
  <si>
    <t>DG/DAHC/110/2016 DE 23 DE FEBRERO DE 2016</t>
  </si>
  <si>
    <t>0495000009916</t>
  </si>
  <si>
    <t>Versión pública del expediente de Enrique W. Sánchez en el acervo de la Dirección Federal de Seguridad</t>
  </si>
  <si>
    <t>UE/097/2016 DE 17 DE FEBRERO DE 2016</t>
  </si>
  <si>
    <t>DG/DAHC/111/2016 DE 23 DE FEBRERO DE 2016</t>
  </si>
  <si>
    <t>0495000010016</t>
  </si>
  <si>
    <t>Solicito copias simples EN PAPEL de la versión pública del expediente que tenga el AGN en su Galería 1 sobre el poeta de nacionalidad cubana Roberto Fernández Retamar. NO pido copias digitales sino fotocopias simples. Gracias.</t>
  </si>
  <si>
    <t>UE/098/2016 DE 17 DE FEBRERO DE 2016</t>
  </si>
  <si>
    <t>DG/DAHC/139/2016 DE 02 DE MARZO DE 2016</t>
  </si>
  <si>
    <t>01495000010116</t>
  </si>
  <si>
    <t>Solicito copias simples EN PAPEL de la versión pública del expediente que tenga el AGN en su Galería 1 sobre el C. Rodrigo García Treviño. NO pido copias digitales sino fotocopias simples. Gracias.</t>
  </si>
  <si>
    <t>UE/099/2016 DE 17 DE FEBRERO DE 2016</t>
  </si>
  <si>
    <t>DG/DAHC/140/2016 DE 02 DE MARZO DE 2016</t>
  </si>
  <si>
    <t>0495000010216</t>
  </si>
  <si>
    <t>Expediente del Movimiento Revolucionario del Magisterio en el acervo de la Dirección Federal de Seguridad</t>
  </si>
  <si>
    <t>UE/100/2016 DE 17 DE FEBRERO DE 2016</t>
  </si>
  <si>
    <t>DG/DAHC/141/2016 DE 03 DE MARZO DE 2016</t>
  </si>
  <si>
    <t>0495000010316</t>
  </si>
  <si>
    <t>Versión pública del expediente del Partido Comunista Mexicano en el acervo de la Dirección Federal de Seguridad</t>
  </si>
  <si>
    <t>UE/101/2016 DE 17 DE FEBRERO DE 2016</t>
  </si>
  <si>
    <t>DG/DAHC/142/2016 DE 03 DE MARZO DE 2016</t>
  </si>
  <si>
    <t>0495000010416</t>
  </si>
  <si>
    <t>Versión pública del expediente de Manuel Ontiveros Balcázar en el acervo de la Dirección Federal de Seguridad</t>
  </si>
  <si>
    <t>UE/102/2016 DE 17 DE FEBRERO DE 2016</t>
  </si>
  <si>
    <t>DG/DAHC/112/2016 DE 23 DE FEBRERO DE 2016</t>
  </si>
  <si>
    <t>0495000010516</t>
  </si>
  <si>
    <t>Versión pública del expediente de Agustín Sánchez Delint en el acervo de la Dirección Federal de Seguridad</t>
  </si>
  <si>
    <t>UE/103/2016 DE 17 DE FEBRERO DE 2016</t>
  </si>
  <si>
    <t>DG/DAHC/143/2016 DE 03 DE MARZO DE 2016</t>
  </si>
  <si>
    <t>0495000010616</t>
  </si>
  <si>
    <t>Solicito copia simple en papel de la versión pública del expediente que tenga este AGN en su Galería 1 sobre Ernesto "Che" Guevara. NO pido copia digital. TAMPOCO consulta directa. Solicito copias simples que pagaré.</t>
  </si>
  <si>
    <t>UE/104/2016 DE 17 DE FEBRERO DE 2016</t>
  </si>
  <si>
    <t>DG/DAHC/128/2016 DE 01 DE MARZO DE 2016</t>
  </si>
  <si>
    <t>UE/107/18/02/2016 DE  18 DE FEBRERO DE 2016</t>
  </si>
  <si>
    <t>DG/DGAA/DA/106/2016 DE 22 DE FEBRERO DE 2016</t>
  </si>
  <si>
    <t>UE/110/2016 DE 18 DE FEBRERO DE 2016</t>
  </si>
  <si>
    <t>DG/DAHC/114/2016 DE 25 DE FEBRERO DE 2016</t>
  </si>
  <si>
    <t>0495000010916</t>
  </si>
  <si>
    <t>NORALY FUENTES RODRIGUEZ</t>
  </si>
  <si>
    <t>Calle: SAN ALBERTO
Número exterior: 534
Número interior: 
Colonia: La Providencia
Entidad federativa: Hidalgo
Delegación o municipio: MINERAL DE LA REFORMA
Código postal: 42186
Teléfono: 7712273691</t>
  </si>
  <si>
    <t>noraly18fuentes@hotmail.com</t>
  </si>
  <si>
    <t>¿Cuáles son los archivos mas importantes que se guardan con respecto a la nación?</t>
  </si>
  <si>
    <t>UE/153/2016 DE 03 DE MARZO DE 2016</t>
  </si>
  <si>
    <t>DG/DAHC/175/2016 DE 10 DE MARZO DE 2016</t>
  </si>
  <si>
    <t>0495000011016</t>
  </si>
  <si>
    <t>LUIS ALEXIS ISLAS SANCHEZ</t>
  </si>
  <si>
    <t>Calle: TABACHINES 2
Número exterior: 124
Número interior: 
Colonia: Villas del álamo
Entidad federativa: Hidalgo
Delegación o municipio: MINERAL DE LA REFORMA
Código postal: 42184
Teléfono: 7717721617</t>
  </si>
  <si>
    <t>luisislas32@gmail.com</t>
  </si>
  <si>
    <t xml:space="preserve"> ¿ como consultar los archivos de la nación vía Internet ?</t>
  </si>
  <si>
    <t>UE/109/2016 DE 18 DE FEBRERO DE 2016</t>
  </si>
  <si>
    <t>DG/DAHC/115/2016 DE 25 DE FEBRERO DE 2016</t>
  </si>
  <si>
    <t>0495000011116</t>
  </si>
  <si>
    <t>OSCAR RODRIGUEZ RODRIGUEZ</t>
  </si>
  <si>
    <t>Calle: ITURBIDE
Número exterior: 10
Número interior: 
Colonia: La Piedad
Entidad federativa: San Luis Potosí
Delegación o municipio: TIERRANUEVA
Código postal: 79594
Teléfono: 4442886719</t>
  </si>
  <si>
    <t>danger_14_1@hotmail.com</t>
  </si>
  <si>
    <t>Titulos primordiales del Municipio de San Pablo Huitzo, Etla, Oaxaca o en su defecto su composición de tierras.</t>
  </si>
  <si>
    <t>UE/111/2016 DE 18 DE FEBRERO DE 2016</t>
  </si>
  <si>
    <t>DG/DAHC/108/2016 DE 22 DE FEBRERO DE 2016</t>
  </si>
  <si>
    <t>0495000011216</t>
  </si>
  <si>
    <t>Titulos primordiales del Municipio de Magdalena Apasco, Etla, Oaxaca o en su defecto su composición de tierras.</t>
  </si>
  <si>
    <t>UE/112/2016 DE 18 DE FEBRERO DE 2016</t>
  </si>
  <si>
    <t>DG/DAHC/109/2016 DE 22 DE FEBRERO DE 2016</t>
  </si>
  <si>
    <t>0495000011316</t>
  </si>
  <si>
    <t>ELSA SAAVEDRA CASTRO</t>
  </si>
  <si>
    <t>Calle: 13 DE SEPTIEMBRE
Número exterior: 584
Número interior: 
Colonia: La Laguna Ticomán
Entidad federativa: Distrito Federal
Delegación o municipio: GUSTAVO A. MADERO
Código postal: 07340
Teléfono: 525511991525</t>
  </si>
  <si>
    <t>minitabis@hotmail.com</t>
  </si>
  <si>
    <t>Archivos históricos de la administración pública federal que estén registrados ante el Archivo General de la Nación. (AGN). en el registro Nacional de Archivos Históricos.</t>
  </si>
  <si>
    <t>UE/108/2016 DE 18 DE FEBRERO DE 2016</t>
  </si>
  <si>
    <t>0495000011416</t>
  </si>
  <si>
    <t>SADOT FRANCISCO TEJADA PEREZ</t>
  </si>
  <si>
    <t>Calle: PLAN DE GUADALUPE
Número exterior: 206
Número interior: 
Colonia: Constitución
Entidad federativa: Hidalgo
Delegación o municipio: PACHUCA DE SOTO
Código postal: 42080
Teléfono: 7711102504</t>
  </si>
  <si>
    <t>aguilas-sadot@hotmail.com</t>
  </si>
  <si>
    <t>¿con cuantos documentos cuentan?</t>
  </si>
  <si>
    <t>UE/113/2016 DE 19 DE FEBRERO DE 2016</t>
  </si>
  <si>
    <t>DD/CA/004/2016 DE 29 DE FEBRERO DE 2016</t>
  </si>
  <si>
    <t>DG/DAHC/117/2016 DE 25 DE FEBRERO DE 2016</t>
  </si>
  <si>
    <t>0495000011516</t>
  </si>
  <si>
    <t>CHRISTIAN VALENZUELA</t>
  </si>
  <si>
    <t>Calle: VERACRUZ
Número exterior: 170
Número interior: 9
Colonia: Centro SCT Nayarit
Entidad federativa: Nayarit
Delegación o municipio: TEPIC
Código postal: 63009</t>
  </si>
  <si>
    <t>arvaly@hotmail.com</t>
  </si>
  <si>
    <t>QUIERO SOLICITAR EL ACUERDO DEL CONSEJO GENERAL DEL INSTITUTO NACIONAL ELECTORAL POR EL QUE SE APRUEBA LA DEMARCACIÓN TERRITORIAL DE LOS DISTRITOS ELECTORALES UNINOMINALES LOCALES EN QUE SE DIVIDE EL ESTADO DE NAYARIT Y SUS RESPECTIVAS CABECERAS DISTRITALES</t>
  </si>
  <si>
    <t>UE/R/198/2016 DE 19 DE FEBRERO DE 2016</t>
  </si>
  <si>
    <t>04950000011616</t>
  </si>
  <si>
    <t>ANGELICA HERNÁNDEZ GONZÁLEZ</t>
  </si>
  <si>
    <t>Calle: ISABEL LA CATÓLICA 400
Número exterior: 4
Número interior: 
Colonia: San Sebastián
Entidad federativa: México
Delegación o municipio: TOLUCA
Código postal: 50150</t>
  </si>
  <si>
    <t>Información técnica de las minutas originadas de las reuniones del Consejo Nacional de Archivos en lo relativo a archivos municipales a nivel general, así como una lista de convenios que ha realizado el AGN con los ayuntamientos con respecto a asesorías o rescates archivísticos.</t>
  </si>
  <si>
    <t>UE/117/2016 DE 22 DE FEBRERO DE 2016</t>
  </si>
  <si>
    <t>DG/DGAA/DAJ/048/2016 DE 23 DE FEBRERO DE 2016</t>
  </si>
  <si>
    <t>¿cual es el documento de mayor importancia que resguardan en el archivo general de la nación?</t>
  </si>
  <si>
    <t>UE/119/2016 DE 22 DE FEBRERO DE 2016</t>
  </si>
  <si>
    <t>DG/DAHC/118/2016 DE 25 DE FEBRERO DE 2016</t>
  </si>
  <si>
    <t>0495000011816</t>
  </si>
  <si>
    <t>William "Guillermo" Morales; Dalton Trumbo</t>
  </si>
  <si>
    <t>DG/DAHC/144/2016 DE 03 DE MARZO DE 2016</t>
  </si>
  <si>
    <t>0495000011916</t>
  </si>
  <si>
    <t>Calle: LAGO CHAPALA
Número exterior: 26
Número interior: 
Colonia: Anahuac II Sección
Entidad federativa: Distrito Federal
Delegación o municipio: MIGUEL HIDALGO
Código postal: 11320
Teléfono: 0445531906236</t>
  </si>
  <si>
    <t>SOLICITO ATENTAMENTE MI HOJA UNICA DE SERVICIOS Y LA BAJA DEL ISSSTE  A MI NOMBRE: MARIA ESTHER FERNANDEZ ROSETE, EN VIRTUD DE QUE LABORE DEL 1° DE NOVIEMBRE DE 1992 AL 31 DE DICIEMBRE DE 2015 EN EL ARCHIVO GENERAL DE LA NACION  Y ME SON NECESARIAS PARA HACER TRAMITES PERSONAS Y ADMINISTRATIVOS.</t>
  </si>
  <si>
    <t>DG/DGAA/DA/117/2016 DE 29 DE FEBRERO DE 2016</t>
  </si>
  <si>
    <t>0495000012016</t>
  </si>
  <si>
    <t>DG/DGAA/DA/118/2016 DE 29 DE FEBRERO DE 2016</t>
  </si>
  <si>
    <t>04950000012116</t>
  </si>
  <si>
    <t>JUAN RAMÓN GONZÁLEZ LÓPEZ</t>
  </si>
  <si>
    <t>Calle: JOSÉ MARÍA TORRES XOCONGO
Número Exterior: 500
Número Interior: 
Colonia: Transito
País: MÉXICO
Entidad Federativa: DISTRITO FEDERAL
Delegación o Municipio: CUAUHTEMOC
Código Postal : 06820</t>
  </si>
  <si>
    <t>juanchogonpez1980@hotmail.com</t>
  </si>
  <si>
    <t>Listado de todos los expedientes remitidos al Archivo General de la Nación por parte del Tribunal Federal de Justicia Fiscal y Administrativa, como parte del archivo histórico de dicha entidad del año 2000 a 2016 desglosado por año.</t>
  </si>
  <si>
    <t>UE/125/2016 DE 24 DE FEBRERO DE 2016</t>
  </si>
  <si>
    <t>0495000018916</t>
  </si>
  <si>
    <t>ISSAC MOHEDANO MONZON</t>
  </si>
  <si>
    <t>Calle: ALFONSO REYES
Número Exterior: 202
Número Interior: 
Colonia: Moisés Sáenz
País: MÉXICO
Entidad Federativa: NUEVO LEÓN
Delegación o Municipio: APODACA
Código Postal : 66613
Teléfono: 8118407144</t>
  </si>
  <si>
    <t>supercrash2006_90@hotmail.com</t>
  </si>
  <si>
    <t>modificar una letra de mi acta</t>
  </si>
  <si>
    <t>UE/R/281/2016 DE 22 DE MARZO DE 2016</t>
  </si>
  <si>
    <t>0495000012216</t>
  </si>
  <si>
    <t xml:space="preserve">VANESSA FREIJE </t>
  </si>
  <si>
    <t>Calle: SOUTH PARK STREET
Número Exterior: 4
Número Interior: 3
Colonia: 
País: ESTADOS UNIDOS
Entidad Federativa: NEW HAMPSHIRE
Delegación o Municipio: LEBANON
Código Postal : 03766
Teléfono: 0017606725887</t>
  </si>
  <si>
    <t>vanessa.g.freije@dartmouth.edu</t>
  </si>
  <si>
    <t>DFS y DGIPS Versiones públicas de Heberto Castillo Martínez, Oscar Lewis, Fernando Benítez y Antonio Rodríguez</t>
  </si>
  <si>
    <t>0495000012316</t>
  </si>
  <si>
    <t>JOSE MARIA HERNANDEZ JIMENEZ</t>
  </si>
  <si>
    <t>Calle: MEXICO 68
Número exterior: 21
Número interior: 
Colonia: San Pedro Barrientos
Entidad federativa: México
Delegación o municipio: TLALNEPANTLA DE BAZ
Código postal: 54010
Teléfono: 5536691202</t>
  </si>
  <si>
    <t>anis_naye@hotmail.com</t>
  </si>
  <si>
    <t>EMPRESAS DONDE HE TRABAJADO</t>
  </si>
  <si>
    <t>UE/R/234/2016 DE 07 DE MARZO DE 2016</t>
  </si>
  <si>
    <t>0495000012416</t>
  </si>
  <si>
    <t>Solicito copias simples, en formato de versión pública, de los expedientes que este AGN tenga en su Galería 1 del C. César Tosca Centella. Gracias.</t>
  </si>
  <si>
    <t>0495000013816</t>
  </si>
  <si>
    <t>0495000012516</t>
  </si>
  <si>
    <t>SMC CORPORATION MÉXICO S.A DE C.V AARON H. PALMA MENDOZA</t>
  </si>
  <si>
    <t>Calle: CARR. SILAO TREJO KM. 2.5
Número exterior: SN
Número interior: SN
Colonia: Silao Centro
Entidad federativa: Guanajuato
Delegación o municipio: SILAO
Código postal: 36100
Teléfono: 4727225500</t>
  </si>
  <si>
    <t>apalma@smcmx.com.mx</t>
  </si>
  <si>
    <t>Requiero conocer la siguiente información de los proveedores de PEMEX y CFE: Razón social , Personalidad jurídica, País, Estado, Ciudad, Colonia, Calle y numero, Actividad ,Económica, Giro, Contratante "PEMEX o CFE", Organismo Contratante, Tipo de Procedimiento, Fecha de contrato, Monto contratado.</t>
  </si>
  <si>
    <t>NO ES COMPETENCIA DE LA UNIDAD DE ENLACE</t>
  </si>
  <si>
    <t>0495000012616</t>
  </si>
  <si>
    <t>ANGELICA CERÓN BAUTISTA</t>
  </si>
  <si>
    <t>Calle: CALLE 7
Número exterior: MZ 33
Número interior: LT 16
Colonia: El Olivo II Parte Alta
Entidad federativa: México
Delegación o municipio: TLALNEPANTLA DE BAZ
Código postal: 54119
Teléfono: 5528271167</t>
  </si>
  <si>
    <t>jescer14@yahoo.com.mx</t>
  </si>
  <si>
    <t>aviso de afiliacion o modificacion de salario de las empresas donde se lavoro</t>
  </si>
  <si>
    <t>UE/R/236/2016 DE 08 DE MARZO DE 2016</t>
  </si>
  <si>
    <t>UE/134/2016 DE 03 DE MARZO DE 2016</t>
  </si>
  <si>
    <t>DG/DAHC/162/2016 DE 09 DE MARZO DE 2016</t>
  </si>
  <si>
    <t>0495000012816</t>
  </si>
  <si>
    <t>Número de solicitudes de las dependencias del Ejecutivo Federal ante el Archivo General de la Nación. 1.- Solicitudes de baja documental aprobadas, denegadas y en proceso. 2.- Solicitudes de transferencia secundarias, aprobadas, denegadas y en proceso.  Todas del periodo 2013,2014,2015.</t>
  </si>
  <si>
    <t>UE/135/2016 DE 03 DE MARZO DE 2016</t>
  </si>
  <si>
    <t>DG/DSNA/0374/2016 DE 10 DE MARZO DE 2016</t>
  </si>
  <si>
    <t>0495000012916</t>
  </si>
  <si>
    <t>Calle: HERA
Número Exterior: 67
Número Interior: 3
Colonia: Crédito Constructor
País: MÉXICO
Entidad Federativa: DISTRITO FEDERAL
Delegación o Municipio: BENITO JUAREZ
Código Postal : 03940
Teléfono: 55-4914.7420</t>
  </si>
  <si>
    <t>Solicitud de versiones públicas en Archivo General de la Nacion. Se adjunta archivo.</t>
  </si>
  <si>
    <t>UE/139/2016 DE 03 DE MARZO DE 2016</t>
  </si>
  <si>
    <t>DG/DAHC/163/2016 DE 09 DE MARZO DE 2016</t>
  </si>
  <si>
    <t>0495000013116</t>
  </si>
  <si>
    <t>RUBEN HUERTA</t>
  </si>
  <si>
    <t>Solicito se me dé acceso a una versión pública de toda la documentación que guarda en Galería 1 el Archivo General de la Nación, acerca de o en la cual aparezca mencionada la etnia "TRIQUI". Gracias.</t>
  </si>
  <si>
    <t>UE/141/2016 DE 03 DE MARZO DE 2016</t>
  </si>
  <si>
    <t>DG/DAHC/164/2016 DE 09 DE MARZO DE 2016</t>
  </si>
  <si>
    <t>0495000013316</t>
  </si>
  <si>
    <t>Solicito se me de acceso a una versión pública de toda la documentación que guarda en Galería 1 el Archivo General de la Nación, acerca de o en la cual aparezca mencionado ULISES ERNESTO RUIZ ORTIZ y/o ULISES RUIZ ORTIZ. Gracias.</t>
  </si>
  <si>
    <t>UE/143/2016 DE 03 DE MARZO DE 2016</t>
  </si>
  <si>
    <t>DG/DAHC/165/2016 DE 09 DE MARZO DE 2016</t>
  </si>
  <si>
    <t>0495000013516</t>
  </si>
  <si>
    <t>GONZALO HILARIO MANUEL</t>
  </si>
  <si>
    <t>Calle: GUILLERMO PRIETO
Número exterior: S/N
Número interior: S/N
Colonia: San Antonio
Entidad federativa: Oaxaca
Delegación o municipio: CIUDAD IXTEPEC
Código postal: 70110
Teléfono: 045 9721111949</t>
  </si>
  <si>
    <t>oxigeno12345@live.com.mx</t>
  </si>
  <si>
    <t>Antecedentes referente a la creacion del Municipio de Juchitan de Zaragoza, Oaxaca</t>
  </si>
  <si>
    <t>UE/144/2016 DE 03 DE MARZO DE 2016</t>
  </si>
  <si>
    <t>DG/DAHC/170/2016 DE 10 DE MARZO DE 2016</t>
  </si>
  <si>
    <t>UE/145/2016 DE 03 DE MARZO DE 2016</t>
  </si>
  <si>
    <t>DG/DAHC/166/2016 DE 09 DE MARZO DE 2016</t>
  </si>
  <si>
    <t>0495000013716</t>
  </si>
  <si>
    <t>Solicito copias simples, en formato de versión pública, de los documentos que tenga este AGN en su Galería 1 sobre el C. Febronio Ortega Hernández. Gracias.</t>
  </si>
  <si>
    <t>UE/146/2016 DE 03 DE MARZO DE 2016</t>
  </si>
  <si>
    <t>DG/DAHC/167/2016 DE 09 DE MARZO DE 2016</t>
  </si>
  <si>
    <t>Solicito copias simples, en formato de versión pública, de los documentos que tenga este AGN en su Galería 1 sobre el C. Joaquín Hernández de Armas, quien fue embajador de Cuba ante México en la década de los sesenta. Gracias.</t>
  </si>
  <si>
    <t>0495000013916</t>
  </si>
  <si>
    <t>Solicito copias simples, en formato de versión pública, de los documentos que tenga este AGN en su Galería 1 sobre el C. Ruperto Patiño Manffer. Gracias.</t>
  </si>
  <si>
    <t>UE/148/2016 DE 03 DE MARZO DE 2016</t>
  </si>
  <si>
    <t>DG/DAHC/168/2016 DE 09 DE MARZO DE 2016</t>
  </si>
  <si>
    <t>0495000014016</t>
  </si>
  <si>
    <t>KARLA MARROQUIN ROMERO</t>
  </si>
  <si>
    <t>Calle: VIOLETA
Número Exterior: 56
Número Interior: 
Colonia: San Juan Ixtayopan
País: MÉXICO
Entidad Federativa: DISTRITO FEDERAL
Delegación o Municipio: TLAHUAC
Código Postal : 13500</t>
  </si>
  <si>
    <t>kamaroncita2812g@hotmail.com</t>
  </si>
  <si>
    <t>Requiero en medios electrónicos el expediente o información relacionada con la huelga en la UNAM de 1999-2000</t>
  </si>
  <si>
    <t>UE/149/2016 DE 03 DE MARZO DE 2016</t>
  </si>
  <si>
    <t>0495000014116</t>
  </si>
  <si>
    <t>JORGE ANTONIO BRECEDA PÉREZ</t>
  </si>
  <si>
    <t>Calle: VEZZANI NORTE
Número exterior: 1566
Número interior: 1566
Colonia: Montecarlo
Entidad federativa: Chihuahua
Delegación o municipio: JUAREZ
Código postal: 32320
Teléfono: 6561689614</t>
  </si>
  <si>
    <t>brecedajorge@gmail.com</t>
  </si>
  <si>
    <t>Requiero información sobre población extranjera en México, cuantos son, han sido, flujos migratorios, casos en los que la SCJN haya intervenido para algún caso en el que una de las partes sea extranjero, políticas publicas dirigidas hacia la población extranjera en México</t>
  </si>
  <si>
    <t>UE/137/2016 DE 03 DE MARZO DE 2016</t>
  </si>
  <si>
    <t>DG/DAHC/171/2016 DE 10 DE MARZO DE 2016</t>
  </si>
  <si>
    <t>0495000014216</t>
  </si>
  <si>
    <t>El numero de archivónomos que laboran  en su institución y el grado que tienen</t>
  </si>
  <si>
    <t>UE/136/2016 DE 03 DE MARZO DE 2016</t>
  </si>
  <si>
    <t>DG/DGAA/DA/135/2016 DE 07 DE MARZO DE 2016</t>
  </si>
  <si>
    <t>0495000014316</t>
  </si>
  <si>
    <t>0495000014416</t>
  </si>
  <si>
    <t>0495000014516</t>
  </si>
  <si>
    <t>PALOMA HERNÁNDEZ CASTILLO</t>
  </si>
  <si>
    <t>Calle: FRANCIA
Número exterior: 618
Número interior: 
Colonia: Providencia
Entidad federativa: San Luis Potosí
Delegación o municipio: SAN LUIS POTOSI
Código postal: 78390
Teléfono: 044 44 43239857</t>
  </si>
  <si>
    <t>pua_hardzoe@hotmail.com</t>
  </si>
  <si>
    <t>solicito por este conducto me sea informado la cantidad de recursos que ha entregado CONACULTA a la secretaria de cultura de San Luis Potosí en el periodo de 2012-2016 así como los rubros</t>
  </si>
  <si>
    <t xml:space="preserve">CARLOS RESENDIZ </t>
  </si>
  <si>
    <t>Calle: PERU
Número exterior: 100
Número interior: 12
Colonia: Centro (área 2)
Entidad federativa: Distrito Federal
Delegación o municipio: CUAUHTEMOC
Código postal: 06010
Teléfono: 525519099830</t>
  </si>
  <si>
    <t>charly-170@live.com.mx</t>
  </si>
  <si>
    <t>cuantos monopolios existen en mexico</t>
  </si>
  <si>
    <t>UE/R/237/2016 DE 08 DE MARZO DE 2016</t>
  </si>
  <si>
    <t>DIANA GONZALEZ</t>
  </si>
  <si>
    <t>Calle: MASSANS GATA
Número exterior: 24
Número interior: 1
Ciudad: GOTEBORG
Estado: GOTEBORG
País: Suecia
Código postal: 40226</t>
  </si>
  <si>
    <t>gusgonzdi@student.gu.se</t>
  </si>
  <si>
    <t xml:space="preserve">Buenas tardes,  Necesito el monto de los Apoyos Monetarios por Estado por año (o por bimestre-como lo tengan) del programa PROSPERA, anteriormente OPORTUNIDADES, anteriormente PROGRESA. De los años 2000-2016.  En teoría, esta información tendría que aparecer en la siguiente página: https://www.prospera.gob.mx/swb/es/PROSPERA2015/Apoyos_Monetarios  Sin embargo, cada que trato de consultar la información en línea, un error aparece diciendo que no está disponible.  No necesito detalle por familia. Solo el monto por Estado, por Año.   También si tuvieran la misma información para los CCT (Conditional Cash Transfers ) por Estado y Año. Si no tienen este último, no importa. Con que puedan asistir con la primera. </t>
  </si>
  <si>
    <t>0495000014616</t>
  </si>
  <si>
    <t>VALERIA FLORES</t>
  </si>
  <si>
    <t>Calle: AZORES
Número exterior: 34
Número interior: 
Colonia: Islas de Cuautla
Entidad federativa: Morelos
Delegación o municipio: AYALA
Código postal: 62715</t>
  </si>
  <si>
    <t>my.k.eila@hotmail.com</t>
  </si>
  <si>
    <t>Solicito conocer cual es el archivo mas antiguo que existe en el arcchivo General dela Nacion</t>
  </si>
  <si>
    <t>UE/150/2016 DE 03 DE MARZO DE 2016</t>
  </si>
  <si>
    <t>DG/DAHC/176/2016 DE 10 DE MARZO DE 2016</t>
  </si>
  <si>
    <t>0495000014716</t>
  </si>
  <si>
    <t>Calle: INSURGENTES SUR
Número Exterior: 4060
Número Interior: 
Colonia: Tlalpan
País: MÉXICO
Entidad Federativa: DISTRITO FEDERAL
Delegación o Municipio: TLALPAN
Código Postal : 14000</t>
  </si>
  <si>
    <t>EN relación con mi solicitud previa No. de Folio 0495000006716, respondida en oficio UE/R/154/2016, en la que de manera muy vaga se me informa que la información solicitada (textos históricos de los informes presidenciales) PODRÍA se encontrada en los Archivos Presidenciales: Por medio de la presente solicito una relación de los informes presidenciales que de hecho hay en existencia en el AGN, por año desde 1917 hasta 2006, inclusive, en la que para cada año se me indique a) si existe o no un texto físico con el informe presidencial enviado al congreso, b) si es posible digitalizarlo o no. También de manera general cuál es el proceso que debo seguir como investigador para digitalizar documentos públicos de interés histórico. Un listado como el que aquí se solicita no debe ser mayor problema para el AGN puesto que simplemente estoy requiriendo un catálogo extremadamente básico sobre qué existe y qué no en los archivos presidenciales, lo cuál ya debe existir puesto que corresponde a un producto archivísticos muy básico. Confío en que una institución federal cuya única función es archivar documentos históricos ciertamente debe tener catálogos detallando qué existe, para organizar la taxonomía archivística de manera correcta.</t>
  </si>
  <si>
    <t>UE/151/2016 DE 03 DE MARZO DE 2016</t>
  </si>
  <si>
    <t>04950000014816</t>
  </si>
  <si>
    <t>ADRIANA BERENICE CHÁVEZ CONSTANTINO</t>
  </si>
  <si>
    <t>Calle: PROLONGACIÓN SONORA
Número Exterior: 1017
Número Interior: 
Colonia: Morelos
País: MÉXICO
Entidad Federativa: MORELOS
Delegación o Municipio: CUERNAVACA
Código Postal : 62389</t>
  </si>
  <si>
    <t>chikijuly0910@live.com.mx</t>
  </si>
  <si>
    <t>Con relación a los contratos de servicios que se hayan celebrado y que tengan por objeto la subcontratación laboral, externalización o tercerización laboral, el suministro de personal o cualquier otro objeto análogo. Al respecto me permito solicitar a usted se dé respuesta a lo siguiente: 1. ¿Cuantos contratos se han celebrado del año 2006 a la fecha? 2. ¿Cómo se ha denominado el objeto de la contratación? 3. ¿Cuál ha sido la vigencia de cada uno de ellos? 4. ¿Se da la sustitución patronal en cada contrato? Respecto del contrato vigente o último celebrado: 5. ¿Cuál es el número de trabajadores subcontratados? 6. ¿Qué condiciones laborales se les otorgan? 7. ¿Se contrataron a los trabajadores por tiempo determinado o indeterminado? 8. ¿Qué horario tiene que cubrir el personal subcontratado? 9. ¿El personal subcontratado realiza funciones iguales o similares a las de los servidores públicos de esa institución? 10. ¿Quién designa al personal subcontratado? 11. ¿Quién lleva a cabo el mando y la dirección del personal subcontratado? 12. ¿Quién responde de las obligaciones laborales con el personal subcontratado? Asimismo, se solicita de manera digital el contrato vigente o último celebrado en este ámbito, así como los documentos que contenga la descripción pormenorizada de los servicios a contratarse (como pueden ser los anexos técnicos). Nota: Solicito que la información que en su caso me sea entregada sea en formato PDF de manera digital por el medio requerido.</t>
  </si>
  <si>
    <t>UE/152/2016 DE 03 DE MARZO DE 2016</t>
  </si>
  <si>
    <t>0495000014916</t>
  </si>
  <si>
    <t>JACMELINE DUARTE DURAZO</t>
  </si>
  <si>
    <t>Calle: TEPIC
Número exterior: 1348
Número interior: 
Colonia: Sahuaro
Entidad federativa: Sonora
Delegación o municipio: HERMOSILLO
Código postal: 83178</t>
  </si>
  <si>
    <t>jacki_cancer15@hotmail.com</t>
  </si>
  <si>
    <t>Indice de mortalidad de ciudadanos chinos en Mexico de 1920 a 1930</t>
  </si>
  <si>
    <t>UE/155/2016 DE 08 DE MARZO DE 2016</t>
  </si>
  <si>
    <t>DG/DAHC/172/2016 DE 10 DE MARZO DE 2016</t>
  </si>
  <si>
    <t>0495000015016</t>
  </si>
  <si>
    <t>correspondencia de chinos en mexico en 1920 a 1930</t>
  </si>
  <si>
    <t>UE/156/2016 DE 08 DE MARZO DE 2016</t>
  </si>
  <si>
    <t>DG/DAHC/173/2016 DE 10 DE MARZO DE 2016</t>
  </si>
  <si>
    <t>0495000015116</t>
  </si>
  <si>
    <t>mercancias en las aduana de nogales  Sonora  en 1920 a 1940</t>
  </si>
  <si>
    <t>UE/157/2016 DE 08 DE MARZO DE 2016</t>
  </si>
  <si>
    <t>DG/DAHC/174/2016 DE 10 DE MARZO DE 2016</t>
  </si>
  <si>
    <t>0495000015216</t>
  </si>
  <si>
    <t>GONZALO ENRIQUEZ</t>
  </si>
  <si>
    <t>Calle: PUERTO RICO
Número exterior: 416
Número interior: 
Colonia: Arbide
Entidad federativa: Guanajuato
Delegación o municipio: LEON
Código postal: 37360</t>
  </si>
  <si>
    <t>gsoltero@enes.unam.mx</t>
  </si>
  <si>
    <t>Solicito una copia del expediente AGN 36-69-63.</t>
  </si>
  <si>
    <t>UE/R/240/2016 DE 09 DE MARZO DE 2016</t>
  </si>
  <si>
    <t>0495000015316</t>
  </si>
  <si>
    <t>Solicito copia de la información que el Archivo General de la Nación (AGN) entregó a petición a un particular al solicitar copia simple de los documentos enviados por el Centro de Investigación y Seguridad Nacional en relación con los testimonios de Elena Garro durante los años de 1962 y 1970 (46 páginas). El número de folio de dicha solicitud de acceso a la información es: 495000000306.</t>
  </si>
  <si>
    <t>0495000015416</t>
  </si>
  <si>
    <t>CAMILO EUGENIO LUND MONATAÑO</t>
  </si>
  <si>
    <t>Juan Manuel Gomez Gutierrez; Guillermo Andrade Glessler; Organizacion Mexicana por la Libertad de los Presos Politicos (OMELEPPO); Frente de Abogados Democraticos; Barra Mexicana Colegio de Abogados; Sindicato de Abogados; Agrupacion de Abogados Revolucionarios; Federacion de Abogados Mexicanos; Asociacion Nacional de Abogados</t>
  </si>
  <si>
    <t>UE/158/2016 DE 08 DE MARZO DE 2016</t>
  </si>
  <si>
    <t>0495000015516</t>
  </si>
  <si>
    <t>KHEDIVE ARMANDO HERNÁNDEZ ARRAMBIDE</t>
  </si>
  <si>
    <t>Calle: TEPIC # 777
Número exterior: 777
Número interior: 
Colonia: Nuevo Repueblo
Entidad federativa: Nuevo León
Delegación o municipio: MONTERREY
Código postal: 64700
Teléfono: 8180539667</t>
  </si>
  <si>
    <t>kei_arrambide@hotmail.com</t>
  </si>
  <si>
    <t>Presupuesto Federal del Estado de Nuevo Leon.</t>
  </si>
  <si>
    <t>UE/R/241/2016 DE 09 DE MARZO DE 2016</t>
  </si>
  <si>
    <t>0495000015616</t>
  </si>
  <si>
    <t>UE/159/2016 DE 08 DE MARZO DE 2016</t>
  </si>
  <si>
    <t>0495000015716</t>
  </si>
  <si>
    <t>0495000015816</t>
  </si>
  <si>
    <t>0495000015916</t>
  </si>
  <si>
    <t>0495000016016</t>
  </si>
  <si>
    <t>0495000016116</t>
  </si>
  <si>
    <t>0495000016216</t>
  </si>
  <si>
    <t>0495000016316</t>
  </si>
  <si>
    <t>0495000016416</t>
  </si>
  <si>
    <t>0495000016516</t>
  </si>
  <si>
    <t>0495000016616</t>
  </si>
  <si>
    <t>0495000016716</t>
  </si>
  <si>
    <t>0495000016816</t>
  </si>
  <si>
    <t>0495000016916</t>
  </si>
  <si>
    <t>0495000017016</t>
  </si>
  <si>
    <t>0495000017116</t>
  </si>
  <si>
    <t>DG/DAHC/204/2016 DE 28 DE MARZO DE 2016</t>
  </si>
  <si>
    <t>DG/DAHC/200/2016 DE 28 DE MARZO DE 2016</t>
  </si>
  <si>
    <t>0495000019016</t>
  </si>
  <si>
    <t>0495000019116</t>
  </si>
  <si>
    <t>0495000019216</t>
  </si>
  <si>
    <t>MARIA MARTÍNEZ MARTÍNEZ</t>
  </si>
  <si>
    <t>Calle: PASEO DE LOS OLMOS
Número Exterior: 25
Número Interior: 
Colonia: Lomas de Tarango
País: MÉXICO
Entidad Federativa: DISTRITO FEDERAL
Delegación o Municipio: ALVARO OBREGON
Código Postal : 01620</t>
  </si>
  <si>
    <t>En la publicación del ACUERDO que tiene por objeto emitir las Disposiciones generales en las materias de archivos y transparencia para la Administración Pública Federal y su Anexo Único, publicado en el Diario Oficial de la Federación el 03 de marzo de 2016, existen conceptos que se requieren precisar: En el procedimiento 5.2.1.2 Eliminación de documentos de comprobación administrativa inmediata, actividad número 2: Responsable: RAT No. 2 Actividades: Elabora propuesta de relación simple que describa de forma genérica la cantidad de cajas, la cantidad de documentación que contiene cada una, el tipo de documento, el peso en kilogramos de documentación y la longitud en metros lineales. Método o Herramienta : Propuesta de relación simple Normatividad: Instructivo para el trámite de baja documental de archivos del Gobierno Federal. Consulta: El decir... la cantidad de documentación que contiene cada una,.. Se debe entender que en la relación simple se debe anotar cuantitativamente el número de documentos o fojas, o solo anotar los tipos de documentos cualitativamente.</t>
  </si>
  <si>
    <t>UE/191/2016 DE 29 DE MARZO DE 2016</t>
  </si>
  <si>
    <t>UE/192/2016 DE 29 DE MARZO DE 2016</t>
  </si>
  <si>
    <t>UE/193/2016 DE 29 DE MARZO DE 2016</t>
  </si>
  <si>
    <t>MARIA SALAZAR BARRALES</t>
  </si>
  <si>
    <t>Calle: PRIVADA DE LA 17 PONIENTE
Número Exterior: 3915
Número Interior: 
Colonia: La Paz
País: MÉXICO
Entidad Federativa: PUEBLA
Delegación o Municipio: PUEBLA
Código Postal : 72160</t>
  </si>
  <si>
    <t>badh.soyazul@gmail.com</t>
  </si>
  <si>
    <t>Solicito, por favor, copias de los mapas políticos (donde se distingan sus límites) de San Andrés Cholula de los últimos 500 años.</t>
  </si>
  <si>
    <t xml:space="preserve">JESSICA GONZÁLEZ CELIS </t>
  </si>
  <si>
    <t>Calle: CUARTA CERRADA
Número Exterior: 3
Número Interior: 36
Colonia: Tecámac de Felipe Villanueva Centro
País: MÉXICO
Entidad Federativa: MÉXICO
Delegación o Municipio: TECAMAC
Código Postal : 55740
Teléfono: 5518379286</t>
  </si>
  <si>
    <t>jess_celis_23@hotmail.com</t>
  </si>
  <si>
    <t>¿Que tipo de docuentos se encuentran resguardados ahí?</t>
  </si>
  <si>
    <t>DG/DAHC/201/2016 DE 28 DE MARZO DE 2016</t>
  </si>
  <si>
    <t>DG/DSNA/0593/2016 DE 28 DE MARZO DE 2016</t>
  </si>
  <si>
    <t>DDI/RNA/01/2016 DE 22 DE MARZO DE 2016</t>
  </si>
  <si>
    <t>Expediente de Iván García Solís en el fondo Dirección Federal de Seguridad</t>
  </si>
  <si>
    <t>DG/DAHC/177/2016 DE 10 DE MARZO DE 2016</t>
  </si>
  <si>
    <t>DANNITA LOPEZ CRUZ</t>
  </si>
  <si>
    <t>Calle: 2 SUR PTE
Número Exterior: 0
Número Interior: 0
Colonia: San José Terán
País: MÉXICO
Entidad Federativa: CHIAPAS
Delegación o Municipio: TUXTLA GUTIERREZ
Código Postal : 29057
Teléfono: 9612103713</t>
  </si>
  <si>
    <t>sussaneli@hotmail.com</t>
  </si>
  <si>
    <t>organigrama presupuesto</t>
  </si>
  <si>
    <t>MARIA RAMIREZ</t>
  </si>
  <si>
    <t>Calle: GALEANA
Número exterior: 210
Número interior: 
Colonia: Capulhuac de Mirafuentes Centro
Entidad federativa: México
Delegación o municipio: CAPULHUAC
Código postal: 52700</t>
  </si>
  <si>
    <t>ramirezgaby1103@gmail.com</t>
  </si>
  <si>
    <t>1. Número de casos de hostigamiento y acoso sexual que han sido denunciados en el Órgano Interno de Control de 2000 a la fecha.  2. Número de casos de hostigamiento y acoso sexual que han sido resueltos por el Organo Interno de Control de 2000 a la fecha.  3. Numero de personas y cargos de quienes han sido removidos de sus puestos por cometer hostigamiento o acoso sexual del año 2000 a la fecha.  4. Si la dependencia cuenta con un protocolo de atención y un comité de atención para los casos de hostigamiento y acoso sexual.</t>
  </si>
  <si>
    <t>CEPCI/AGN/ST/001/2016 DE 10 DE MARZO DE 2016</t>
  </si>
  <si>
    <t>ALONDRA LERMA RODRIGUEZ</t>
  </si>
  <si>
    <t>Calle: NUEVO LAREDO
Número exterior: 1445
Número interior: 
Colonia: Liberal
Entidad federativa: Tamaulipas
Delegación o municipio: VICTORIA
Código postal: 87086</t>
  </si>
  <si>
    <t>gilberto1302@hotmail.com</t>
  </si>
  <si>
    <t>Plan de desarrollo del gobierno de Egidio Torre Cantu</t>
  </si>
  <si>
    <t>UE/R/242/2016 DE 09 DE MARZO DE 2016</t>
  </si>
  <si>
    <t>MARIELA CEPEDA GONZÁLEZ</t>
  </si>
  <si>
    <t>Calle: GLADIOLAS
Número exterior: 5316
Número interior: 
Colonia: Las Torres
Entidad federativa: Nuevo León
Delegación o municipio: MONTERREY
Código postal: 64930
Teléfono: 0448188000385</t>
  </si>
  <si>
    <t>mariela.zg@outlook.es</t>
  </si>
  <si>
    <t>Margarita Arellanes</t>
  </si>
  <si>
    <t>UE/R/243/2016 DE 09 DE MARZO DE 2016</t>
  </si>
  <si>
    <t>¿Cuántos archivos se tiene del año 2010 a la fecha de hoy y con cuales dependencias o instituciones?</t>
  </si>
  <si>
    <t>UE/R/247/2016 DE 10 DE MARZO DE 2016</t>
  </si>
  <si>
    <t>Calle: PASEO DE LOS OLMOS
Número exterior: 25
Número interior: 
Colonia: Lomas de Tarango
Entidad federativa: Distrito Federal
Delegación o municipio: ALVARO OBREGON
Código postal: 01620</t>
  </si>
  <si>
    <t xml:space="preserve">Con motivo de la publicación del ACUERDO que tiene por objeto emitir las Disposiciones generales en las materias de archivos y transparencia para la Administración Pública Federal y su Anexo Único, publicado en el Diario Oficial de la Federación el 03 de marzo de 2016, que en su numeral 12 refiere: "La documentación de comprobación administrativa inmediata debe ser identificada y registrada en un listado general que detalle los tipos documentales, así como su vigencia, el cual debe ser incorporado al Catálogo de disposición documental vigente...".  Sobre lo anterior, solicito que el Archivo General de la Nación me precise a qué se refiere cuando se menciona "...Catálogo de disposición vigente...", se debe entender cómo: ingresado para su revisión y posterior autorización o ya debe de estar validado por dicha dependencia para realizar el proceso de eliminación de documentos de comprobación administrativa inmediata. </t>
  </si>
  <si>
    <t>DG/DSNA/0461/2016 DE 14 DE MARZO DE 2016</t>
  </si>
  <si>
    <t>Expediente de Manuel Ontiveros Balcázar en el fondo Dirección Federal de Seguridad</t>
  </si>
  <si>
    <t>DG/DAHC/159/2016 DE 14 DE MARZO DE 2016</t>
  </si>
  <si>
    <t>Expediente del Movimiento Revolucionario del Magisterio (MRM) en el fondo Dirección Federal de Seguridad</t>
  </si>
  <si>
    <t>Expediente del Movimiento Revolucionario del Magisterio en el fondo Investigaciones Políticas y Sociales de la Galería 1</t>
  </si>
  <si>
    <t>MONTSERRAT VARGAS CASTILLO</t>
  </si>
  <si>
    <t>Calle: DOMICILIO CONOCIDO
Número exterior: SN
Número interior: 
Colonia: Tlaxcalilla
Entidad federativa: Hidalgo
Delegación o municipio: HUICHAPAN
Código postal: 42420</t>
  </si>
  <si>
    <t>montsesitavargas@gmail.com</t>
  </si>
  <si>
    <t xml:space="preserve">Que acciones y/o programas del gobierno federal se han desarrollado en el municipio de huichapan, estado de Hidalgo Asi también, si cuenta con alguna estadística o análisis del municipio de Huichapan, estado de Hidalgo Toda información acerca del municipio de Huichapan, Estado de Hidalgo que se encuentre bajo su resguardo </t>
  </si>
  <si>
    <t>UE/R/245/2016 DE 10 DE MARZO DE 2016</t>
  </si>
  <si>
    <t xml:space="preserve">ALEJANDRO VILLARREAL MAURY </t>
  </si>
  <si>
    <t>Calle: ZARAGOZA
Número exterior: 255
Número interior: 
Colonia: Saltillo Zona Centro
Entidad federativa: Coahuila
Delegación o municipio: SALTILLO
Código postal: 25000
Teléfono: 8444123400</t>
  </si>
  <si>
    <t>avmaury99@prodigy.net.mx</t>
  </si>
  <si>
    <t>copia de la sentencia dictada en el juicio de amparo No.255/926, promovido por Jose de la Luz y Socios, contra los Actos del C.Presidente de la Republica del índice del juzgado 3o. supernumerario del Distrito Federal, a la que hace referencia el documento anexo, cabe mencionar que este tramite se ha realizado con la suprema corte de justicia de la nación, pero mencionan que tal vez este expediente se perdió en el terremoto del 1985, pero continúan la búsqueda, pero se solicito a la Presidencia de la Republica, ya que debio ser notificado la sentencia al poder ejecutivo federal y/o a la secretaria de agricultura y fomento ese entonces (dirección de aguas tierras y colonización, departamento de aguas, región norte III división)</t>
  </si>
  <si>
    <t>UE/166/2016 DE 11 DE MARZO DE 2016</t>
  </si>
  <si>
    <t>DG/DAHC/178/2016 DE 14 DE MARZO DE 2016</t>
  </si>
  <si>
    <t>GUILLERMO LECHUGA JUÁREZ</t>
  </si>
  <si>
    <t>Calle: PRIVADA DE DURANGO
Número Exterior: 901
Número Interior: 901
Colonia: Insurgentes 
País: MÉXICO
Entidad Federativa: HIDALGO
Delegación o Municipio: TULANCINGO DE BRAVO
Código Postal : 43630</t>
  </si>
  <si>
    <t>guillermo1987_rafa10@hotmail.com</t>
  </si>
  <si>
    <t>Versión pública del expediente relacionado con la Escuela Normal Rural Luis Villarreal, "El Mexe"</t>
  </si>
  <si>
    <t>Solicito al Archivo General de la Nación la información existente en el acervo de la Dirección Federal de Seguridad, relacionada con el productor de cine Ramiro Meléndez López a quien es señalado como cómplice del delito de narcotráfico, de acuerdo a la versión pública de Jorge Miguel Aldana Ibarra (Caja 107, exp 19 (DFS), exp 41 (IPS))</t>
  </si>
  <si>
    <t>UE/168/2016 DE 11 DE MARZO DE 2016</t>
  </si>
  <si>
    <t>DG/DAHC/186/2016 DE 16 DE MARZO DE 2016</t>
  </si>
  <si>
    <t>solicito la información existente en el acervo de la DFS relacionada con el Actor David Reynoso Martínez, quien es señalado como parte de una red de narcotraficantes de acuerdo a la versión Pública del expediente de Jorge Miguel Aldana Ibarra (Caja 107, exp 19 (DFS))</t>
  </si>
  <si>
    <t>Solicito del Acervo DFS me sea entregado el documento de investigación titulado: "Organización de Rafael Muñoz- Carmelo Aviles- Rafael Aguilar en el trafico de drogas de Cd. Juárez Chih. Análisis Relativo", que se encuentra segmentado en la versión pública del expediente de Rafael Muñoz (Caja 133, exp. 14 ) El documento muestra un indice con ocho apartados, en el citado expediente no se encuentra completo el documento, sólo uno o dos apartados</t>
  </si>
  <si>
    <t>UE/170/2016 DE 11 DE MARZO 2016</t>
  </si>
  <si>
    <t>DG/DAHC/208/2016 DE 29 DE MARZO DE 2016</t>
  </si>
  <si>
    <t>UE/167/2016 DE 11 DE MARZO DE 2016</t>
  </si>
  <si>
    <t>DG/DAHC/207/2016 DE 29 DE MARZO DE 2016</t>
  </si>
  <si>
    <t>DG/DAHC/206/2016 DE 29 DE MARZO DE 2016</t>
  </si>
  <si>
    <t>0495000018816</t>
  </si>
  <si>
    <t>DIONÉ BOLIO</t>
  </si>
  <si>
    <t>Calle: 60
Número exterior: 491
Número interior: 
Colonia: Centro Sct Yucatán
Entidad federativa: Yucatán
Delegación o municipio: MERIDA
Código postal: 97121</t>
  </si>
  <si>
    <t>Oficio dirigido a la Comisión Nacional Bancaria y de Valores, mediante el cual el Archivo General de la Nación le notifica el resultado de la solicitud de registro y valoración de su Catálogo de Disposición Documental, que se le entregó a esa autoridad en 2015 para cumplir con las disposiciones que establece a este respecto la Ley Federal de Archivos.</t>
  </si>
  <si>
    <t>0495000019316</t>
  </si>
  <si>
    <t xml:space="preserve">ROGELIO CEDILLO GUILLÉN </t>
  </si>
  <si>
    <t>Calle: LA PAZ
Número Exterior: 28
Número Interior: 
Colonia: San Ignacio
País: MÉXICO
Entidad Federativa: DISTRITO FEDERAL
Delegación o Municipio: IZTAPALAPA
Código Postal : 09000
Teléfono: 0445521977514</t>
  </si>
  <si>
    <t>royertito@hotmail.com</t>
  </si>
  <si>
    <t>Con qué tipo y número de armamento y soldados se cuenta para cualquier atentado hacia nuestro país y cuál sería la estrategia para la protección del presidente</t>
  </si>
  <si>
    <t>0495000019416</t>
  </si>
  <si>
    <t>0495000019516</t>
  </si>
  <si>
    <t>GABRIELA ALEJANDRA RUIZ</t>
  </si>
  <si>
    <t>Calle: CORTEZ DE MONROY
Número Exterior: S/N
Número Interior: 
Colonia: San Felipe I
País: MÉXICO
Entidad Federativa: CHIHUAHUA
Delegación o Municipio: CHIHUAHUA
Código Postal : 31203</t>
  </si>
  <si>
    <t>goyeria@gmail.com</t>
  </si>
  <si>
    <t>De los servidores públicos que ocuparon los cargos de Titular del Órgano Interno de Control, Titular del Área de Responsabilidades, Titular del Área de Quejas, Titular del Área de Auditoría Interna y Titular del Área de Auditoría para el Desarrollo y Mejora de la Gestión Pública, que dejaron de laborar en los Órganos Internos de Control adscritos a entidades paraestatales de la administración pública federal, solicito sea remitido el nombre, cargo y fecha en que se les otorgó en su liquidación constitucional. Se requiere este dato únicamente de aquellos a quienes la entidad a la que se encontraba adscrito el Órgano Interno de Control erogó el pago antes descrito. Asimismo solicito se ponga a mi disposición de manera electrónica en formato pdf las constancias en las que conste dicha información.</t>
  </si>
  <si>
    <t>CARLOS FELIPE HUERTA GIMENEZ</t>
  </si>
  <si>
    <t>Calle: CONDOR
Número Exterior: 22
Número Interior: 16
Colonia: Bellavista
País: MÉXICO
Entidad Federativa: DISTRITO FEDERAL
Delegación o Municipio: ALVARO OBREGON
Código Postal : 01140
Teléfono: 5555156279</t>
  </si>
  <si>
    <t>carlangas2216@hotmail.com</t>
  </si>
  <si>
    <t>1 cual es el método que utilizan en las dependencias federales para clasificar la información de sus archivo. 2 quien se encarga en clasificar la información en los archivos de cada dependencia, en cada unidad administrativa. 3 como implementan la ley federal de archivos en las instituciones federales, en las unidades administrativas y al interior de cada área o similares. 4 quien se encarga de implementar la citada ley en cada unidad administrativa o área o similares 5 es necesario que sea una persona especializada en el manejo de archivos para que las unidades o áreas administrativas clasifiquen puedan implementar esta ley en sus archivos. 6 como capacitan a las instituciones federales para que realicen la implementación de la ley federal de archivos en lo general y en cada unidad o área administrativa. 7 cualquier otra que tenga relación con el eje de información preguntado.</t>
  </si>
  <si>
    <t>UE/R/288/2016 DE 30 DE MARZO DE 2016</t>
  </si>
  <si>
    <t>UE/R/287/2016 DE 30 DE MARZO DE 2016</t>
  </si>
  <si>
    <t>UE/169/2016 DE 11 DE MARZO DE 2016</t>
  </si>
  <si>
    <t>DG/DAHC/187/2016 DE 16 DE MARZO DE 2016</t>
  </si>
  <si>
    <t>UE/R/249/2016 DE 14 DE MARZO DE 2016</t>
  </si>
  <si>
    <t>UE/173/2016 DE 14 DE MARZO DE 2016</t>
  </si>
  <si>
    <t>0495000017716</t>
  </si>
  <si>
    <t>JONATHAN ENRIQUE GARCÍA JUSTO</t>
  </si>
  <si>
    <t>Calle: AVENIDA DE LAS TORRES
Número exterior: MZ. 80 LT. 11
Número interior: 
Colonia: Ancon de los Reyes
Entidad federativa: México
Delegación o municipio: PAZ, LA
Código postal: 56410
Teléfono: 0445533861819</t>
  </si>
  <si>
    <t>mirguscookenn.4@gmail.com</t>
  </si>
  <si>
    <t>Con base en el artículo 6 de la Constitución Política de los Estados Unidos Mexicanos, párrafo segundo, el cual habla sobre el derecho a la información, me gustaría solicitar información y documentos/investigaciones que se hayan realizado sobre la inversión económica y presupuesto con el que cuenta la UNAM para el deporte. Siendo aún más específico, desearía saber el presupuesto de la Dirección General de Actividades Deportivas y Recreativas de la UNAM (DGADyR). En espera de una respuesta oportuna, esa es la información que solicito. ¡Gracias!</t>
  </si>
  <si>
    <t>UE/R/265/2016 DE 16 DE MARZO DE 2016</t>
  </si>
  <si>
    <t>0495000017816</t>
  </si>
  <si>
    <t>Calle: 2 SUR PTE
Número exterior: 0
Número interior: 0
Colonia: San José Terán
Entidad federativa: Chiapas
Delegación o municipio: TUXTLA GUTIERREZ
Código postal: 29057
Teléfono: 9612103713</t>
  </si>
  <si>
    <t>¿Existe antecedentes sobre la organización de la biblioteca "Carlos Navarrete" del Museo Regional de Antropologia e Historia?</t>
  </si>
  <si>
    <t>UE/R/266/2016 DE 16 DE MARZO DE 2016</t>
  </si>
  <si>
    <t>DG/DAHC/213/2016 DE 30 DE MARZO DE 2016</t>
  </si>
  <si>
    <t>UE/195/2016 DE 31 DE MARZO DE 2016</t>
  </si>
  <si>
    <t>UE/R/290/2016 DE 31 DE MARZO DE 2016</t>
  </si>
  <si>
    <t>0495000017916</t>
  </si>
  <si>
    <t>LUISA FERNANDA BARAJAS ARCILA</t>
  </si>
  <si>
    <t>Calle: CAMINO A SANTA FE
Número exterior: 606
Número interior: 
Colonia: El Cuernito
Entidad federativa: Distrito Federal
Delegación o municipio: ALVARO OBREGON
Código postal: 01220
Teléfono: 5519549129</t>
  </si>
  <si>
    <t>luisabarajas@gmail.com</t>
  </si>
  <si>
    <t>licencia de construcción en el estado de mexico - municipio de tlanepantla</t>
  </si>
  <si>
    <t>UE/R/267/2016 DE 16 DE MARZO DE 2016</t>
  </si>
  <si>
    <t>0495000018016</t>
  </si>
  <si>
    <t>Listado de los convenios que ha realizado el Archivo General de la Nación, desde 2012 a la fecha, con los municipios del Estado de México que contenga el nombre del municipio y tipo de convenio</t>
  </si>
  <si>
    <t>DG/DGAA/DAJ/085/2016 DE 23 DE MARZO DE 2016</t>
  </si>
  <si>
    <t>0495000018116</t>
  </si>
  <si>
    <t xml:space="preserve">GUSTAVO SUAREZ </t>
  </si>
  <si>
    <t>Calle: GLADIOLA
Número Exterior: 25
Número Interior: 
Colonia: Aculco de Espinosa
País: MÉXICO
Entidad Federativa: MÉXICO
Delegación o Municipio: ACULCO
Código Postal : 50360</t>
  </si>
  <si>
    <t>SE ADJUNTA DOCUMENTO</t>
  </si>
  <si>
    <t>UE/182/2016 DE 17 DE MARZO DE 2016</t>
  </si>
  <si>
    <t>0495000018216</t>
  </si>
  <si>
    <t>VERA SISNIEGA</t>
  </si>
  <si>
    <t>Calle: PRIV. QUETZALES
Número Exterior: 12
Número Interior: 
Colonia: Lomas de Cortes
País: MÉXICO
Entidad Federativa: MORELOS
Delegación o Municipio: CUERNAVACA
Código Postal : 62240</t>
  </si>
  <si>
    <t>verasis@yahoo.com</t>
  </si>
  <si>
    <t>Nombre de los integrantes del Senado de 1890 a 1892, de 1894 a 1898, de 1898 a 1902, de 1902 a 1906, de 1906 a 1910 y de 1910 a 1914.</t>
  </si>
  <si>
    <t>0495000018316</t>
  </si>
  <si>
    <t>ALEJANDRO RAMIRO ALVAREZ FLORES</t>
  </si>
  <si>
    <t>Calle: PASEO DEL PLATINO
Número exterior: 28
Número interior: 4-A
Colonia: Joyas de Cuautitlán
Entidad federativa: México
Delegación o municipio: CUAUTITLAN
Código postal: 54803</t>
  </si>
  <si>
    <t>alejo.flores49@hotmail.com</t>
  </si>
  <si>
    <t>necesito mi  historial laboral</t>
  </si>
  <si>
    <t>UE/R/279/2016 DE 18 DE MARZO DE 2016</t>
  </si>
  <si>
    <t>0495000018416</t>
  </si>
  <si>
    <t>EDUARDO ZACARIAS CASTILLO VAZQUEZ</t>
  </si>
  <si>
    <t>Calle: RIO PANUCO
Número Exterior: 200
Número Interior: 
Colonia: 15 de Mayo
País: MÉXICO
Entidad Federativa: TAMAULIPAS
Delegación o Municipio: CIUDAD MADERO
Código Postal : 89519
Teléfono: 8331315247</t>
  </si>
  <si>
    <t>zack_cv@prodigy.net.mx</t>
  </si>
  <si>
    <t>POR ESTE CONDUCTO QUIERO SE ME INFORME ACERCA DEL FUNDAMENTO DE LA REPOSICION DE DOUCMENTO O AUTOS DE EXPEDIENTES EN POSECION DE LOS ENTES PUBLICOS QUE FUERON DESTRUIDOS POR ERROR O EXTRAVIADOS Y PARA EL CASO DE LA OMISION DE LA REALIZACION DE CIERTO DOCUMENTO PREVIO INICIO DE TRAMITE; EN SENTIDO QUISIERA SABER SOBRE PORCEDIMIENTO Y REQUISISTO DE ESTA REPOSICION. SIENDO EL IFAI QUIEN DENTRO DE UN CORREO ELECTRONICO DE ORIENTACION ME INFORMA QUE ESTE ARCHIVO NACIONAL ES QUIEN TIENE CONOCIMIENTO DE ESTE PROCEDIMIENTO Y COMPETENCIA PARA DITAR FUNDAMENTO Y EN ESPECIFICO SI CUALQUIER DOCUMENTO DENTRO DE ESTE EXPEDIENTE SIRVE PARA REPONER LOS AUTOS O OBLIGAR A LA REALIZACION DE EL DOCUMENTO EN OMISION.</t>
  </si>
  <si>
    <t>UE/184/2016 DE 18 DE MARZO DE 2016</t>
  </si>
  <si>
    <t>0495000018516</t>
  </si>
  <si>
    <t>0495000018616</t>
  </si>
  <si>
    <t>0495000018716</t>
  </si>
  <si>
    <t>PATRICIO MORENO GUTIÉRREZ</t>
  </si>
  <si>
    <t xml:space="preserve"> Calle: AV. DEL TALLER
Número exterior: 36
Número interior: 1
Colonia: Jardín Balbuena
Entidad federativa: Distrito Federal
Delegación o municipio: VENUSTIANO CARRANZA
Código postal: 15900</t>
  </si>
  <si>
    <t>ap.moreno.g@gmai.com</t>
  </si>
  <si>
    <t>Quisiera saber ¿Cuál es el sueldo del presidente anualmente?</t>
  </si>
  <si>
    <t>UE/R/277/2016 DE 17 DE MARZO DE 2016</t>
  </si>
  <si>
    <t>SERGIO DE LA CRUZ SANTIZO</t>
  </si>
  <si>
    <t>Calle: 30 CON 40
Número exterior: 35
Número interior: 23
Colonia: Luis Donaldo Colosio
Entidad federativa: Quintana Roo
Delegación o municipio: SOLIDARIDAD
Código postal: 77728
Teléfono: 9841370736</t>
  </si>
  <si>
    <t>castary12611@hotmail.com</t>
  </si>
  <si>
    <t xml:space="preserve">como estará la estrategia política en nuestro país, ya que soy un ciudadano responsable y comprometido  que quiero saber el rumbo de mi estado. </t>
  </si>
  <si>
    <t>UE/R/280/2016 DE 18 DE MARZO DE 2016</t>
  </si>
  <si>
    <t>sobre las jornada electorales próximamente a realizarse ene el estado de quintana roo</t>
  </si>
  <si>
    <t>UE/R/278/2016 DE 18 DE MARZO DE 2016</t>
  </si>
  <si>
    <t>UE/185/2016 DE 18 DE MARZO DE 2016</t>
  </si>
  <si>
    <t>UE/126/2016 DE 25 DE FEBRERO DE 2016</t>
  </si>
  <si>
    <t>DG/DAHC/180/2016 DE 14 DE MARZO DE 2016</t>
  </si>
  <si>
    <t>UE/127/2016 DE 25 DE FEBRERO DE 2016</t>
  </si>
  <si>
    <t>DG/DAHC/160/2016 DE 09 DE MARZO DE 2016</t>
  </si>
  <si>
    <t>0495000019616</t>
  </si>
  <si>
    <t>0495000019716</t>
  </si>
  <si>
    <t>0495000019816</t>
  </si>
  <si>
    <t>MARIACRUZ ROMERO LOPEZ</t>
  </si>
  <si>
    <t>Calle: DEFENSA POLULAR
Número Exterior: 110
Número Interior: 
Colonia: El Granjero
País: MÉXICO
Entidad Federativa: CHIHUAHUA
Delegación o Municipio: JUAREZ
Código Postal : 32690
Teléfono: 6563449395</t>
  </si>
  <si>
    <t>luisa25love@hotmail.com</t>
  </si>
  <si>
    <t>Necesito una copia certificada de una constancia de alumbramientola que me dieron en el imss #66 de ciudad juarez chihuahua el dia 25 de octubre del2012</t>
  </si>
  <si>
    <t xml:space="preserve">OMAR CARREÓN ORONZOR </t>
  </si>
  <si>
    <t>Calle: FELIPE ÁNGELEZ
Número Exterior: MZ11
Número Interior: LT3
Colonia: San Antonio 
País: MÉXICO
Entidad Federativa: DISTRITO FEDERAL
Delegación o Municipio: IZTAPALAPA
Código Postal : 09900
Teléfono: 5558638560</t>
  </si>
  <si>
    <t>carreonoronzoromar@gmail.com</t>
  </si>
  <si>
    <t>A ese H. Archivo General de la Nación, me hagan saber: Primero. Cual es el período en virtud del cual, las dependencias y entidades de la Administración Pública Federal, y demás sujetos obligados, deben conservar los documentos relativos a los tramites internos administrativos llámese oficios, circulares, reglas de operatividad, etc., asimismo el periodo de conservación y resguardo de instrumentos consensuales como son los convenios, contratos y bases de colaboración, solicitudes de prestaciones de servicios, etc. indicándome de ser posible el fundamento tanto legal como reglamentario. Segundo.- Cual es el parámetro para determinar la importancia de su contenido, para su conservación. Por su atención gracias.</t>
  </si>
  <si>
    <t>RUBÉN MATIAS GARCÍA</t>
  </si>
  <si>
    <t>Calle: NORTE 9
Número Exterior: 190
Número Interior: 
Colonia: Moctezuma 2a Sección
País: MÉXICO
Entidad Federativa: DISTRITO FEDERAL
Delegación o Municipio: VENUSTIANO CARRANZA
Código Postal : 15530
Teléfono: 55 5762 4450</t>
  </si>
  <si>
    <t>rumagari@yahoo.com</t>
  </si>
  <si>
    <t>Ampliación y corrección de la versión pública de Fernando Carmona de la Peña, ubicada en la galería 1, DFS, Legajo 1, 102 fojas, caja 227. La ampliación se solicita debido a que el expediente no contiene toda la información disponible sobre Fernando Carmona de la Peña, por ejemplo su participación en el Círculo de Estudios Mexicanos en la década de 1950, su papel en la dirección del Movimiento de Liberación Nacional en los años sesenta, su participación en diversas orgnaizaciones políticas en los años setenta y ochenta. De estas actividades existen registros en otras versiones públicas.</t>
  </si>
  <si>
    <t>0495000019916</t>
  </si>
  <si>
    <t>MARIA LUISA MARTÍNEZ SANCHEZ</t>
  </si>
  <si>
    <t>Calle: AV.ADOLFO LOPEZ MATEOS
Número Exterior: 28
Número Interior: 
Colonia: La Blanca
País: MÉXICO
Entidad Federativa: MÉXICO
Delegación o Municipio: TLALNEPANTLA DE BAZ
Código Postal : 54110
Teléfono: 5553119811</t>
  </si>
  <si>
    <t>pal_abh@yahoo.com.mx</t>
  </si>
  <si>
    <t>Deseo saber los datos oficiales de las empresas en donde he laborado, ya que no cuento con ningun dato ni referencia de ellas. Quisiera ver la manera de que me proporcionarán información a cerca de ellas, correspondientes a los años 1984 al 2015.</t>
  </si>
  <si>
    <t>UE/198/2016 DE 01 DE ABRIL DE 2016</t>
  </si>
  <si>
    <t>DG/DSNA/0592/2016 DE 28 DE MARZO DE 2016</t>
  </si>
  <si>
    <t>UE/R/294/2016 DE 01 DE ABRIL DE 2016</t>
  </si>
  <si>
    <t>0495000020016</t>
  </si>
  <si>
    <t>0495000020116</t>
  </si>
  <si>
    <t>RAFAEL GERARDO RAMOS CÓRDOVA</t>
  </si>
  <si>
    <t>Calle: HERIBERTO FRÍAS
Número Exterior: 1533
Número Interior: 204
Colonia: Del Valle Centro
País: MÉXICO
Entidad Federativa: DISTRITO FEDERAL
Delegación o Municipio: BENITO JUAREZ
Código Postal : 03100
Teléfono: 5531473544</t>
  </si>
  <si>
    <t>rafa.ramos.cordova@gmail.com</t>
  </si>
  <si>
    <t>Cuántas plumas rojas compró el archivo general de la nación en el año 2014?</t>
  </si>
  <si>
    <t>MARCO ENRIQUE BECERRIL SOLIS</t>
  </si>
  <si>
    <t>Calle: TULTITLAN MANZANA 35
Número Exterior: LOTE 5
Número Interior: DEPTO 4
Colonia: Adolfo Lopez Mateos
País: MÉXICO
Entidad Federativa: MÉXICO
Delegación o Municipio: CUAUTITLAN IZCALLI
Código Postal : 54715
Teléfono: 5553206203</t>
  </si>
  <si>
    <t>espankiyi@gmail.com</t>
  </si>
  <si>
    <t>historial de registro personal ante el imss</t>
  </si>
  <si>
    <t>UE/199/2016 DE 01 DE ABRIL DE 2016</t>
  </si>
  <si>
    <t>DG/DAHC/209/2016 DE 30 DE MARZO DE 2016</t>
  </si>
  <si>
    <t>DG/DAHC/215/2016 DE 31 DE MARZO DE 2016</t>
  </si>
  <si>
    <t>DG/DAHC/210/2016 DE 30 DE MARZO DE 2016</t>
  </si>
  <si>
    <t>DG/DAHC/211/2016 DE 30 DE MARZO DE 2016</t>
  </si>
  <si>
    <t>DG/DAHC/212/2016 DE 30 DE MARZO DE 2016</t>
  </si>
  <si>
    <t>DG/DSNA/0597/2016 DE 01 DE ABRIL DE 2016</t>
  </si>
  <si>
    <t>DG/DAHC/217/2016 DE 01 DE ABRIL DE 2016</t>
  </si>
  <si>
    <t>UE/206/2016 DE 05 DE ABRIL DE 2016</t>
  </si>
  <si>
    <t>0495000020216</t>
  </si>
  <si>
    <t>0495000020316</t>
  </si>
  <si>
    <t>DANIELA QUINTERO RODRIGUEZ</t>
  </si>
  <si>
    <t>Calle: SIETE SUR
Número Exterior: 59
Número Interior: 
Colonia: San Miguel
País: MÉXICO
Entidad Federativa: PUEBLA
 Delegación o Municipio: PUEBLA
Código Postal : 72595
Teléfono: 2227151677</t>
  </si>
  <si>
    <t>dquinrz@gmail.com</t>
  </si>
  <si>
    <t>datos geenrales</t>
  </si>
  <si>
    <t>Directorio de Coordinadores de Archivos, representantes y suplentes ante el COTECAEF, donde se registre dependencia o entidad, sujeto obligado , Nombre del servidor público, Teléfono, ext, correo electrónico,dirección de la institución.</t>
  </si>
  <si>
    <t>UE/R/295/2016 DE 05 DE ABRIL DE 2016</t>
  </si>
  <si>
    <t>UE/R/303/2016 DE 05 DE ABRIL DE 2016</t>
  </si>
  <si>
    <t>UE/R/304/2016 DE 05 DE ABRIL DE 2016</t>
  </si>
  <si>
    <t>UE/140/2016 DE 03 DE MARZO DE 2016</t>
  </si>
  <si>
    <t>DG/DAHC/197/2016 DE 23 DE MARZO DE 2016</t>
  </si>
  <si>
    <t>UE/138/2016 DE 03 DE MARZO DE 2016</t>
  </si>
  <si>
    <t>DG/DAHC/199/2016 DE 23 DE MARZO DE 2016</t>
  </si>
  <si>
    <t>UE/142/2016 DE 03 DE MARZO DE 2016</t>
  </si>
  <si>
    <t>DG/DAHC/198/2016 DE 23 DE MARZO DE 2016</t>
  </si>
  <si>
    <t>DG/DSNA/0618/2016 DE 28 DE MARZO DE 2016</t>
  </si>
  <si>
    <t>0495000020416</t>
  </si>
  <si>
    <t>LIZANDRO SARANSI TOGAN</t>
  </si>
  <si>
    <t>Calle: JOSE FELIX BARREIRO
Número Exterior: 123
Número Interior: 0984432316
Colonia: 
País: ECUADOR
Entidad Federativa: PICHINCHA
Delegación o Municipio: QUITO
Código Postal : 59312</t>
  </si>
  <si>
    <t>lizandro13@hotmail.es</t>
  </si>
  <si>
    <t>Necesito información sobre el Señor Pablo Luna Chavez</t>
  </si>
  <si>
    <t>UE/211/2016 DE 06 DE ABRIL DE 2016</t>
  </si>
  <si>
    <t>UE/147/2016 DE 03 DE MARZO DE 2016</t>
  </si>
  <si>
    <t>DG/DAHC/196/2016 DE 23 DE MARZO DE 2016</t>
  </si>
  <si>
    <t>DG/DGAA/DA/193/2016 DE 05 DE ABRIL DE 2016</t>
  </si>
  <si>
    <t>UE/213/2016 DE 06 DE ABRIL DE 2016</t>
  </si>
  <si>
    <t>AMPARO MARTÍNEZ HERRNAZ</t>
  </si>
  <si>
    <t>Calle: CÉSAR AUGUSTO
Número Exterior: 4
Número Interior: 5 A
Colonia:  
País: ESPAÑA
Entidad Federativa: ARAGÓNN
Delegación o Municipio: ZARAGOZA
Código Postal : 50004
Teléfono: 34 646 852 651</t>
  </si>
  <si>
    <t>amarhe@unizar.es</t>
  </si>
  <si>
    <t>Solicito la versión pública de Luis Buñuel y Oscar Danciger (o Dancigers) que se encuentra en la galería 1 , del Archivo General de la Nación</t>
  </si>
  <si>
    <t>0495000020516</t>
  </si>
  <si>
    <t>0495000020616</t>
  </si>
  <si>
    <t>0495000020716</t>
  </si>
  <si>
    <t>0495000020816</t>
  </si>
  <si>
    <t>0495000020916</t>
  </si>
  <si>
    <t>Requiero que me proporcionen los contratos de seguridad privada que el sujeto obligado ha celebrado, el número de elementos de seguridad que resguardan las instalaciones del sujeto obligado. Por otro lado requiero que me proporcionen el número de vehículos que tienen asignados ese sujeto obligado disgregado por Modelo, marca, año y color, así como el número de placa. Por último quiero el nombre de los servidores públicos que tienen asignados vehículo desglosado con los mismos datos referidos. El número y Modelo de computadoras con que cuenta ese sujeto obligado y a que servidores públicos se les ha asignado un ipad</t>
  </si>
  <si>
    <t>Calle: ALEJANDRO MAGNO
Número Exterior: 56
Número Interior: 
Colonia: San Mateo Tlaltenango
País: MÉXICO
Entidad Federativa: DISTRITO FEDERAL
Delegación o Municipio: CUAJIMALPA DE MORELOS
Código Postal : 05600</t>
  </si>
  <si>
    <t>DAMARIS SULEIME SÁNCHEZ MARELES</t>
  </si>
  <si>
    <t>Calle: AV. HIDALGO
Número Exterior: 34
Número Interior: 
Colonia: San Miguel Ajusco
País: MÉXICO
Entidad Federativa: DISTRITO FEDERAL
Delegación o Municipio: TLALPAN                                                      Código Postal : 14700
Teléfono: 5558464161</t>
  </si>
  <si>
    <t>unam.saludpublica@gmail.com</t>
  </si>
  <si>
    <t>Antecedentes históricos de la Dirección General de Epidemiología Y Antecedentes históricos del INDRE.</t>
  </si>
  <si>
    <t>CRISTINA MUÑOZ CATALAN</t>
  </si>
  <si>
    <t>Calle: AVENIDA EDUCADORES
Número Exterior: 6006
Número Interior: 9-303
Colonia: Amalucan INFONAVIT
País: MÉXICO
Entidad Federativa: PUEBLA
Delegación o Municipio: PUEBLA
Código Postal : 72310
Teléfono: 2223199296</t>
  </si>
  <si>
    <t>krysty_2794@hotmail.com</t>
  </si>
  <si>
    <t>en el ultimo año ¿cuantos juicios de legalidad has sido presentados? ¿cuantos juicios de constitucionalidad has sido presentados? de los anteriores, ¿ cuantos han sido resueltos y cuantos han sido sobreseídos?.</t>
  </si>
  <si>
    <t>UE/216/2016 DE 11 DE ABRIL DE 2016</t>
  </si>
  <si>
    <t>DG/DAHC/214/2016 DE 31 DE MARZO DE 2016</t>
  </si>
  <si>
    <t>RODRIGO FIERRO ALCANTARA</t>
  </si>
  <si>
    <t>Calle: LOPEZ MATEOS
Número Exterior: 32
Número Interior: 
Colonia: Presidentes
País: MÉXICO
Entidad Federativa: DISTRITO FEDERAL
Delegación o Municipio: ALVARO OBREGON
Código Postal : 01290</t>
  </si>
  <si>
    <t>rockfial@yahoo.com.mx</t>
  </si>
  <si>
    <t>Tabulador de los trabajadores de AUTOTRANSPORTES URBANOS DE PASAJEROS RUTA 100, para saber el puesto y el sueldo de cada uno.</t>
  </si>
  <si>
    <t>0495000021016</t>
  </si>
  <si>
    <t>OLINKA VALDEZ MORALES</t>
  </si>
  <si>
    <t>Solicito copia simple de todos los documentos que obren en el acervo de la extinta Dirección Federal de Seguridad, en su modalidad de versión pública, de Homero Aridjis Fuentes, así como del Fondo de Investigaciones Políticas y Sociales, ubicado en Galería 1. Incluir toda la información que de esta persona hubiera sido clasificada con diferentes alias. Incluir versión pública de las fichas desde sus primeros registros hasta 1989.</t>
  </si>
  <si>
    <t>Calle: AGUASCALIENTES 98 INT 27
Número Exterior: 98
Número Interior: 27
Colonia: Roma Sur
País: MÉXICO
Entidad Federativa: DISTRITO FEDERAL
Delegación o Municipio: CUAUHTEMOC
Código Postal : 06760
Teléfono: 6643640157</t>
  </si>
  <si>
    <t>olinkavaldez@gmail.com</t>
  </si>
  <si>
    <t>0495000021116</t>
  </si>
  <si>
    <t>SOLICITO A PRESIDENCIA DE LA REPÚBLICA PROPORCIONE LA RELACIÓN DE ARCHIVOS CORRESPONDIENTES A LA ADMINISTRACIÓN DEL PRESIDENTE FELIPE CALDERÓN HINOJOSA QUE FUERON TRANSFERIDOS AL ARCHIVO GENERAL DE LA NACION</t>
  </si>
  <si>
    <t>0495000021216</t>
  </si>
  <si>
    <t>Calle: ANENECUILCO
Número Exterior: 23
Número Interior: 
Colonia: San Felipe de Jesús
País: MÉXICO
Entidad Federativa: DISTRITO FEDERAL
Delegación o Municipio: GUSTAVO A. MADERO
Código Postal : 07510
Teléfono: 5539539177</t>
  </si>
  <si>
    <t>Número de solicitudes de baja documental; aprobadas, negadas y en proceso por cada una de las dependencias y entidades de la Administración Pública Federal en los años 2013, 2014 y 2015.</t>
  </si>
  <si>
    <t>0495000021316</t>
  </si>
  <si>
    <t>0495000021416</t>
  </si>
  <si>
    <t>0495000021516</t>
  </si>
  <si>
    <t xml:space="preserve">ALEJANDRO DELGADO </t>
  </si>
  <si>
    <t>Calle: CÓMALO
Número Exterior: SIN NÚMERO
Número Interior: SIN NÚMERO
Colonia: El Refugio
País: MÉXICO
Entidad Federativa: PUEBLA
Delegación o Municipio: PUEBLA
Código Postal : 72495</t>
  </si>
  <si>
    <t>guerra_zx@hotmail.com</t>
  </si>
  <si>
    <t>Hasta el último día del año 2015: ¿Cuántos juicios de amparo de legalidad han sido presentados en el Poder Judicial de la Federación? ¿Cuántos juicios de amparo de constitucionalidad han sido presentados en el Poder Judicial de la Federación? De acuerdo a las respuestas anteriores, ¿cuántos han sido resueltos y cuántos sobreseídos?</t>
  </si>
  <si>
    <t>LUCAS PADILLA</t>
  </si>
  <si>
    <t>Calle: MANUEL ACUÑA
Número Exterior: 39
Número Interior: 
Colonia: Miraflores
País: MÉXICO
Entidad Federativa: QUINTANA ROO
Delegación o Municipio: OTHON P. BLANCO
Código Postal : 77027</t>
  </si>
  <si>
    <t>lucasfranyutti@live.com.mx</t>
  </si>
  <si>
    <t>Por medio de la presente me permito solicitar de la manera mas atenta la Ley de Impuesto Sobre la Renta de 1988. Esperando su pronta respuesta.</t>
  </si>
  <si>
    <t>Solicito copia simple de todos los documentos que obren en el acervo de la extinta Dirección Federal de Seguridad, en su modalidad de versión pública, La Ruta 100 , que prestó servicio de transporte público de 1981 a 1995 en la capital, así como del Fondo de Investigaciones Políticas y Sociales, ubicado en Galería 1. Incluir toda la información que hubiera sido clasificada. Incluir versión pública de las fichas desde sus primeros registros hasta 1989.</t>
  </si>
  <si>
    <t>0495000021616</t>
  </si>
  <si>
    <t>GUADALUPE LOPEZ LOPEZ</t>
  </si>
  <si>
    <t>Calle: PSO TIJUANA
Número Exterior: 12
Número Interior: 6
Colonia: Zona Urbana Río Tijuana
País: MÉXICO
Entidad Federativa: BAJA CALIFORNIA
Delegación o Municipio: TIJUANA
Código Postal : 22010
Teléfono: 6645057490</t>
  </si>
  <si>
    <t>davidarredondoo1105@gmail.com</t>
  </si>
  <si>
    <t>fecha de la tramitación del pasaporte mexicano</t>
  </si>
  <si>
    <t>DG/DSNA/0647/2016 DE 12 DE ABRIL DE 2016</t>
  </si>
  <si>
    <t>UE/223/2016 DE 14 DE ABRIL DE 2016</t>
  </si>
  <si>
    <t>UE/226/2016 DE 14 DE ABRIL DE 2016</t>
  </si>
  <si>
    <t>0495000021716</t>
  </si>
  <si>
    <t>0495000021816</t>
  </si>
  <si>
    <t>0495000021916</t>
  </si>
  <si>
    <t>0495000022016</t>
  </si>
  <si>
    <t>LILIANA OLVERA FLORES</t>
  </si>
  <si>
    <t>Calle: CRUZ VERDE
Número Exterior: 81
Número Interior: A2 403
Colonia: Barrio del Ni¿¿o Jesús
País:  MÉXICO
Entidad Federativa: DISTRITO FEDERAL
Delegación o Municipio: COYOACAN
Código Postal : 04330</t>
  </si>
  <si>
    <t>lof1240@yahoo.com</t>
  </si>
  <si>
    <t>Solicito todos los documentos relativos a la contratación durante los años 2013 y/o 2014 y/o 2015 del servicio de restauración de la cúpula central del Archivo General de la Nación. Contrato, actas generadas: inicio de trabajos, finiquito, entrega-recepción, oficios entre la dependencia y la o las personas morales y/o la o las persona o personas físicas contratadas. Los montos contratados, los tiempos de ejecución y los documentos que acrediten la licitación correspondiente.</t>
  </si>
  <si>
    <t>PAMELA PULIDO SÁNCHEZ</t>
  </si>
  <si>
    <t>Calle: CALLE 9
Número Exterior: 90
Número Interior: 
Colonia: San Pedro de los Pinos
País: MÉXICO
Entidad Federativa: DISTRITO FEDERAL
Delegación o Municipio: BENITO JUAREZ
Código Postal : 03800
Teléfono: 5542663808</t>
  </si>
  <si>
    <t>pampulidosanchez@gmail.com</t>
  </si>
  <si>
    <t>UE/R/314/2016 DE 12 DE ABRIL DE 2016</t>
  </si>
  <si>
    <t>UE/R/316/2016 DE 14 DE ABRIL DE 2016</t>
  </si>
  <si>
    <t>UE/221/2016 DE 14 DE ABRIL DE 2016</t>
  </si>
  <si>
    <t>UE/222/2016 DE 14 DE ABRIL DE 2016</t>
  </si>
  <si>
    <t>UE/224/2016 DE 14 DE ABRIL DE 2016</t>
  </si>
  <si>
    <t>UE/220/2016 DE 14 DE ABRIL DE 2016</t>
  </si>
  <si>
    <t>UE/225/2016 DE 14 DE ABRIL DE 2016</t>
  </si>
  <si>
    <t>Aquello relacionado con los Programas de Apoyo a Méxiquences (personas discapacitadas) que manejaba el Diputado Local por el Distrito XXXII Nezahualcoyotl, Dr. Gregorio Escamilla Godinez.</t>
  </si>
  <si>
    <t>Copia o documento electrónico del material de los cursos impartidos a servidores de Dependencias y Entidades en materia archivística en el periodo 2014-2015.</t>
  </si>
  <si>
    <t>En relación con la respuesta contenida en el oficio UE/R/296/2016, en relación con la solicitud de información 049500006716, en la que solicito un simple CATALOGO de lo que existe en los archivos presidenciales: a) Se cita el art. 26 de la Ley Federal de Archivos, la cual establece según el párrafo citado por ustedes, que "el acceso a los documentos de los archivos históricos" del Archivo General de la Nación no será aplicable lo dispuesto por la ley de transparencia. Quiero que se me indique si el Archivo General de la Nación considera un CATALOGO generado por su personal como un "documento en archivo histórico", y el fundamento legal para ello. Es decir, si el personal que ahi labora puede distinguir entre un documento en archivo histórico y un simple catálogo sobre qué existe en dicho archivo histórico. b) Aunado a lo anterior, se cita el típico artículo 42 en el que se le indica al ciudadano que una dependencia solamente está obligada a entregar documentos que se encuentren en sus archivos, lo cuál lógicamente me indica como ciudadano que el Archivo General de la Nación no cuenta con un catálogo de los documentos disponibles en los archivos presidenciales en su poder. Quiero que se me indique si el Archivo General de la Nación considera que mantener un catálogo sobre los documentos que existen en sus acervos no cae DIRECTA y FEHACIENTEMENTE dentro de sus obligaciones como archivo de la nación, y el fundamento legal para ello.</t>
  </si>
  <si>
    <t>UE/227/2016 DE 14 DE ABRIL DE 2016</t>
  </si>
  <si>
    <t>UE/R/318/2016 DE 15 DE ABRIL DE 2016</t>
  </si>
  <si>
    <t>UE/R/320/2016 DE 15 DE ABRIL DE 2016</t>
  </si>
  <si>
    <t>UE/R/319/2016 DE 15 DE ABRIL DE 2016</t>
  </si>
  <si>
    <t>0495000022116</t>
  </si>
  <si>
    <t>0495000022216</t>
  </si>
  <si>
    <t>LUZ DANIELA DE LA MORA</t>
  </si>
  <si>
    <t>Calle: JARDINES DE PROVIDENCIA
Número Exterior: 111
Número Interior: 
Colonia: Jardines de Providencia
País: MÉXICO
Entidad Federativa:
GUANAJUATO
Delegación o Municipio: LEON
Código Postal : 37230</t>
  </si>
  <si>
    <t>daniela.delamora13@gmail.com</t>
  </si>
  <si>
    <t>Desglosar por cada municipio del estado de Guanajuato, los registros que se tienen de los grupos indígenas y etnias que viven en el estado de Guanajuato, (que incluya desde que año se tienen registrados, lugar de origen, lengua materna en caso de hablar otro idioma además del español, censo, costumbres e historias relacionadas con esos grupos indígenas en su respectivo municipio). Y también que organizaciones gubernamentales, asociaciones y grupos del gobierno han ayudado en los diferentes ámbitos de desarrollo para los grupos indígenas y etnias del estado de Guanajuato. Y de qué forma lo han hecho, a partir de qué año iniciaron y actualmente que están haciendo esas organizaciones, asociaciones y grupos del gobierno en beneficios de los grupos indígenas, etnias y grupos sociales. Incluir también la ayuda especial que se le ha dado para el desarrollo de la mujer.</t>
  </si>
  <si>
    <t>De acuerdo al art. 3 Fracc. VII de la Ley General de Transparencia y Acceso a la Información Pública, solicito aquellos expedientes, oficios, notas, memorandos, relacionados con el Dr. Gregorio Escamilla Godinez Diputado Local por el Distrito XXXII Nezahualcóyotl y la Licenciada Lucila Isabel Orive Gutiérrez Directora General del DIFEM, en relación con petición de prótesis de C. Licenciada Elizabeth Llerandi Chapital. Señalando que de acuerdo a su respuesta, mi petición seria valida.</t>
  </si>
  <si>
    <t>DAHC/233/2016 DE 15 DE ABRIL DE 2016</t>
  </si>
  <si>
    <t>DG/DSNA/0681/2016 DE 15 DE ABRIL DE 2016</t>
  </si>
  <si>
    <t>DAHC/232/2016 DE 15 DE ABRIL DE 2016</t>
  </si>
  <si>
    <t>DG/DGAA/DAJ/100/2016 DE 06 DE JULIO DE 2015</t>
  </si>
  <si>
    <t>DG/DSNA/0840/2016 DE 20 DE ABRIL DE 2016</t>
  </si>
  <si>
    <t>UE/R/322/2016 DE 19 DE ABRIL DE 2016</t>
  </si>
  <si>
    <t>0495000022316</t>
  </si>
  <si>
    <t>0495000022416</t>
  </si>
  <si>
    <t>0495000022516</t>
  </si>
  <si>
    <t>0495000022616</t>
  </si>
  <si>
    <t>0495000022716</t>
  </si>
  <si>
    <t>CINTHYA SOLÍS CARO</t>
  </si>
  <si>
    <t>Calle: 27 POR 60 Y 10-B
Número Exterior: 42
Número Interior: 
Colonia: Chuburna de Hidalgo
País: MÉXICO
Entidad Federativa: YUCATÁN
Delegación o Municipio: MERIDA
Código Postal : 97205</t>
  </si>
  <si>
    <t>cinthya.solisc@gmail.com</t>
  </si>
  <si>
    <t>Remuneración bruta y neta del presidente de la República Enrique Peña Nieto</t>
  </si>
  <si>
    <t>UE/R/328/2016 DE 21 DE ABRIL DE 2016</t>
  </si>
  <si>
    <t>MARÍA DE LOURDES GUERRERO JIMENEZ</t>
  </si>
  <si>
    <t>Calle: HACIENDAS DE TIZAYUCA
Número Exterior: TEXMELUCAN
Número Interior: 198
Colonia: Haciendas de Tizayuca
País: MÉXICO
Entidad Federativa: HIDALGO
Delegación o Municipio: TIZAYUCA
Código Postal : 43815
Teléfono: 7751834670</t>
  </si>
  <si>
    <t>lourdesgj1994@gmail.com</t>
  </si>
  <si>
    <t>Informacion sobre los organismos y secretarias del municipio de Tizayuca desde el 2000</t>
  </si>
  <si>
    <t>UE/R/329/2016 DE 21 DE ABRIL DE 2016</t>
  </si>
  <si>
    <t>JONATHAN SANTIAGO NAAL HUCHIM</t>
  </si>
  <si>
    <t>Calle: 20
Número Exterior: 9971133209
Número Interior: 9971133209
Colonia: Halacho
País: MÉXICO
Entidad Federativa: YUCATÁN
Delegación o Municipio: HALACHO
Código Postal : 97830
Teléfono: 9971133209</t>
  </si>
  <si>
    <t>chanjhon_13@hotmail.com</t>
  </si>
  <si>
    <t>quisiera saber cual es la deuda externa de cada uno de los estados de la república mexicana para poder realizar una comparación de cada una de ellas.</t>
  </si>
  <si>
    <t>UE/R/330/2016 DE 21 DE ABRIL DE 2016</t>
  </si>
  <si>
    <t xml:space="preserve">JOSÉ BARBOSA </t>
  </si>
  <si>
    <t>Calle: CAMINO SAN JUAN DE ARAGÓN
Número Exterior: 215
Número Interior: 11
Colonia: Ampliación San Juan de Aragón
País: MÉXICO
Entidad Federativa: DISTRITO FEDERAL
Delegación o Municipio: GUSTAVO A. MADERO
Código Postal : 07470
Teléfono: 57370103</t>
  </si>
  <si>
    <t>jc_barbosa93@hotmail.com</t>
  </si>
  <si>
    <t>Favor de contestar el cuestionario. SOLICITAR A SU UNIDAD DE TRANSPARENCIA QUE LE PROPORCIONE EL ARCHIVO EN .xlsx. CONTESTARLO y REGRESAR LA INFORMACIÓN EN VÍA E-mail, EN EL MISMO ARCHIVO, POR FAVOR. LA PRIMERA PARTE DEBE SER LLENADA POR LA DIRECCIÓN GENERAL DE RECURSOS HUMANOS. LA SEGUNDA, POR LOS DEPARTAMENTOS QUE TENGAN INFORMACIÓN SOBRE PROGRAMAS LLEVADOS A CABO DURANTE 2015</t>
  </si>
  <si>
    <t>MARÍA MARTÍNEZ MARTÍNEZ</t>
  </si>
  <si>
    <t>En relación a la publicación en el Diario Oficial de la Federación del Acuerdo que tiene por objeto emitir las Disposiciones generales en las materias de archivos y transparencia para la Administración Pública Federal y su Anexo Único, publicado el Jueves 3 de marzo de 2016. En el punto 5.2.1.2 Eliminación de documentos de comprobación administrativa inmediata, que consiste en las actividades para llevar a cabo la eliminación de documentos de comprobación administrativa inmediata, en el siguiente apartado específicamente en el N. 7, que a la letra dice en la fila de Método o herramienta: Acta en la que consta que la documentación propuesta para eliminación es de comprobación administrativa inmediata. Debe incluir las firmas del coordinador de archivos, titular de la unidad administrativa, OIC / Unidad de Auditoría Preventiva, responsable del archivo de trámite. Consulta: De acuerdo a lo establecido en la Actividad N. 7 en la fila de Método o herramienta: 1. ¿El Coordinador de Archivos puede delegar la firma de las actas administrativas a otros servidores públicos a su cargo? 2. ¿Quién es el personal adecuado y/o que perfil debe cubrir para realizar dicha actividad? 3. ¿Qué trámite se debe realizar ante el Archivo General de la Nación para dar conocimiento de los servidores públicos designados por el Coordinador de Archivos para realizar la actividad de firma de actas?</t>
  </si>
  <si>
    <t>UE/R/323/2016 DE 19 DE ABRIL DE 2016</t>
  </si>
  <si>
    <t>DG/DAHC/228/2016 DE 12 DE ABRIL DE 2016</t>
  </si>
  <si>
    <t>0495000022816</t>
  </si>
  <si>
    <t>GLORIA ROMERO SÁNCHEZ</t>
  </si>
  <si>
    <t>Calle: CALLEJÓN DE LAS BUGAMBILIAS
Número Exterior: 1208
Número Interior: 
Colonia: Villa Universitaria
País: MÉXICO
Entidad Federativa: JALISCO
Delegación o Municipio: ZAPOPAN
Código Postal : 45110</t>
  </si>
  <si>
    <t>Se informe si el Archibo General de la Nación en términos del artículo quinto transitorio de la Ley Federal de Archivos, ha evaluado las condiciones físicas, materiales y administrativas en que se encuentran los archivos del Organismo de Cuenca Lerma Santiago Pacífico de la Comisión Nacional del Agua en específico de la Dirección de Administración del Agua, a fin de verificar la debida conservación, organización y difusión de la documentación. Y determinar la conveniencia de la permanencia de los archivos o la transferencia de sus documentos con valor histórico al acervo del Archivo General de la Nación</t>
  </si>
  <si>
    <t>0495000022916</t>
  </si>
  <si>
    <t>0495000023016</t>
  </si>
  <si>
    <t>0495000023116</t>
  </si>
  <si>
    <t>0495000023216</t>
  </si>
  <si>
    <t>0495000023316</t>
  </si>
  <si>
    <t>Formato de inventario de tramite y concentración del que se registren contratos de periodo 2014 ala abril del 2016, así como el formato de dicho inventario y su instructivo de acuerdo a lo establecido en el diario de la Nación de marzo del 2016.</t>
  </si>
  <si>
    <t>fichas de las siguientes series documentales: 4C.3,4C.5,8C.16,10C.3,12C.9,12C.17. Actas de baja documental de comprobación administrativa inmediata del periodo 2004 2016 copia de actas. Antecedente no se contesto la solicitud con el siguiente folio 0495000008616</t>
  </si>
  <si>
    <t>Vídeo de la primera cesión del COTECAEF celebrado en 2016.</t>
  </si>
  <si>
    <t>Vídeo seminario ley general de Archivos: La preservación de la memoria colectiva y el derecho a la verdad en México "es el senado de la República" realizado febrero del 2016.</t>
  </si>
  <si>
    <t>JESSICA GUADALUPE RAMIRO RAMÍREZ</t>
  </si>
  <si>
    <t>Calle: CANALETA Y CIPRES
Número Exterior: 10
Número Interior: 29
Colonia: Colonial Ecatepec
País: MÉXICO
Entidad Federativa: MÉXICO
Delegación o Municipio: ECATEPEC
Código Postal : 55070
Teléfono: 5564128792</t>
  </si>
  <si>
    <t>jessicaq417@hotmail.com</t>
  </si>
  <si>
    <t>Por medio de la presente solicito que emitan mi ife lo mas antes posible o explicarme la causa que le ses posibilitado hacerlo. La tramite desde el mes de marzo y hasta la fecha no habido respuesta, me dan un comprobante mencionando que aparir del 14 de Abril ya podría pasar a recoger la cosa que eh estado yendo y me regresen sin respuesta alguna me urge obtener la espero su respuesta.</t>
  </si>
  <si>
    <t>UE/238/2016 DE 25 DE ABRIL DE 2016</t>
  </si>
  <si>
    <t>UE/239/2016 DE 25 DE ABRIL DE 2016</t>
  </si>
  <si>
    <t>UE/240/2016 DE 25 DE ABRIL DE 2016</t>
  </si>
  <si>
    <t>UE/241/2016 DE 25 DE ABRIL DE 2016</t>
  </si>
  <si>
    <t>UE/242/2016 __________________ UE/243/2016    __________________  UE/244/2016      ______________________UE/232/2016</t>
  </si>
  <si>
    <t>0495000023416</t>
  </si>
  <si>
    <t>ARTURO ALEJANDRO ROSALES SÁNCHEZ</t>
  </si>
  <si>
    <t>Calle: PARQUE DEL AJUSCO
Número Exterior: 13
Número Interior: 4
Colonia: Arcos Del Alba
País: MÉXICO
Entidad Federativa: MÉXICO
Delegación o Municipio: CUAUTITLAN IZCALLI
Código Postal : 54750
Teléfono: 5554782332</t>
  </si>
  <si>
    <t>arturo.921@hotmail.es</t>
  </si>
  <si>
    <t>¿Cuál es el presupuesto que se utilizó en 2015 para los productos de papelería?</t>
  </si>
  <si>
    <t>0495000023516</t>
  </si>
  <si>
    <t>0495000023616</t>
  </si>
  <si>
    <t xml:space="preserve">MATHA BEATRIZ HERNÁNDEZ </t>
  </si>
  <si>
    <t>Calle: PRIVADA MARIA DE LOS ANGELES
Número Exterior: 4117
Número Interior: 
Colonia: Lince I
País: MÉXICO
Entidad Federativa: CHIHUAHUA
Delegación o Municipio: CHIHUAHUA
Código Postal : 31300
Teléfono: 6144242173</t>
  </si>
  <si>
    <t>rebeca.escareno@gmail.com</t>
  </si>
  <si>
    <t>Cuales colonias integran el Distrito electoral 17 de Chihuahua. Con cuantos votos obtiene la diputación y Qué partido la obtiene la minoría y con cuantos votos</t>
  </si>
  <si>
    <t>ZEPEDA ABOGADOS S.C.  / ENRIQUE ZEPEDA</t>
  </si>
  <si>
    <t>Calle: BAHÍA DE LA CONCEPCIÓN
Número Exterior: 14
Número Interior: 4
Colonia: Veronica Anzures
País: MÉXICO
Entidad Federativa: DISTRITO FEDERAL
Delegación o Municipio: MIGUEL HIDALGO
Código Postal : 11300
Teléfono: 5552606244</t>
  </si>
  <si>
    <t>zepedaabogados@zepco.com.mx</t>
  </si>
  <si>
    <t>Acuerdo Presidencial de fecha 25 de junio de 1943, relativo a una fracción de 3,840 m2, deslindada de 1 (una) hectárea de terreno contigua al Molino del Olivar de la Fracción III de la Hacienda de Los Morales, colindante con terrenos de Eduardo Cuevas Lascuráin y actual avenida Del Castillo, ubicado en la colonia Lomas de Chapultepec. En su caso, fecha de publicación de dicho Acuerdo en el Diario Oficial de la Federación.</t>
  </si>
  <si>
    <t>DA/251/2016 DE 22 DE ABRIL DE 2016</t>
  </si>
  <si>
    <t>MEMORANDUM NUM. DTI/019/16 DE 20 DE ABRIL DE 2016    ________________  DA/250/2016 DE 22 DE ABRIL DE 2016</t>
  </si>
  <si>
    <t>DG/DSNA/0711/2016 DE 08 DE ABRIL DE 2016</t>
  </si>
  <si>
    <t>DG/DSNA/0839/2016 DE 20 DE ABRIL DE 2016</t>
  </si>
  <si>
    <t>DG/DGAA/DA/238/2016 DE 20 DE ABRIL DE 2016</t>
  </si>
  <si>
    <t>DSNA/0912/2016 DE 25 DE ABRIL DE 2016</t>
  </si>
  <si>
    <t>DG/DAHC/229/2016 DE 12 DE ABRIL DE 2016</t>
  </si>
  <si>
    <t>UE/262/2016 DE 28 DE ABRIL DE 2016</t>
  </si>
  <si>
    <t>DAHC/241/2016 DE 27 DE ABRIL DE 2016</t>
  </si>
  <si>
    <t>UE/215/2016 DE 11 DE ABRIL DE 2016</t>
  </si>
  <si>
    <t>UE/R/332/2016 DE 26 DE ABRIL DE 2016</t>
  </si>
  <si>
    <t>UE/R/339/2016 DE 27 DE ABRIL DE 2016</t>
  </si>
  <si>
    <t>UE/R/340/2016 DE 27 DE ABRIL DE 2016</t>
  </si>
  <si>
    <t>UE/247/2016 DE 26 DE ABRIL DE 2016</t>
  </si>
  <si>
    <t>0495000023716</t>
  </si>
  <si>
    <t>MARIBEL ROCHA LONGORIA</t>
  </si>
  <si>
    <t>Calle: NO ME OLVIDES
Número exterior: 1569
Número interior: 
Colonia: Jardines del Sur
Entidad federativa: San Luis Potosí
Delegación o municipio: SAN LUIS POTOSI
Código postal: 78399
Teléfono: 444 4441434963</t>
  </si>
  <si>
    <t>maribel_rochalongoria@yahoo.com</t>
  </si>
  <si>
    <t>Hola buenas tardes, por medio de este sitio web me comunico con ustedes para pedir información que el cual va ser para un trabajo académico. Me gustaría saber : la misión, visión, objetivo y mas que nada el organigrama de la Policía Federal de Caminos</t>
  </si>
  <si>
    <t>UE/R/342/2016 DE 27 DE ABRIL DE 2016</t>
  </si>
  <si>
    <t>0495000023816</t>
  </si>
  <si>
    <t>GERARDO SÁNCHEZ ADACIO</t>
  </si>
  <si>
    <t>Calle: HIDALGO
Número exterior: 113
Número interior: 
Colonia: El Capadero
Entidad federativa: Jalisco
Delegación o municipio: ACATIC
Código postal: 45479</t>
  </si>
  <si>
    <t>gerardo_drv@hotmail.com</t>
  </si>
  <si>
    <t xml:space="preserve">buenas tardes quisiera saber: 1) Casas hogar que atiendan niños y jóvenes con parálisis cerebral u otro daño neurológico en situación de abandono 2)Nombres de las casas hogar 3)Donde se localizan 4)Teléfono o correo 5)Número de beneficiarios 6)Cuotas de recuperación </t>
  </si>
  <si>
    <t>UE/R/343/2016 DE 27 DE ABRIL DE 2016</t>
  </si>
  <si>
    <t>0495000024516</t>
  </si>
  <si>
    <t xml:space="preserve">ADRIAN NAVARRO ESMERIO </t>
  </si>
  <si>
    <t>Calle: FLORENCIA
Número exterior: 10122
Número interior: PRIVADA PISA 14
Colonia: Pórticos de San Antonio
Entidad federativa: Baja California
Delegación o municipio: TIJUANA
Código postal: 22666
Teléfono: 6643470218</t>
  </si>
  <si>
    <t>thegameradrian777@gmail.com</t>
  </si>
  <si>
    <t>Cuanto gana el presidente de la república y el gobernador del estado de Baja California?</t>
  </si>
  <si>
    <t>UE/R/346/2016 DE 02 DE MAYO DE 2016</t>
  </si>
  <si>
    <t>0495000023916</t>
  </si>
  <si>
    <t>VICTOR MANZANO HERNÁNDEZ</t>
  </si>
  <si>
    <t>Calle: NORTE 16
Número Exterior: 732
Número Interior: 9
Colonia: Concepción
País: MÉXICO
Entidad Federativa: MÉXICO
Delegación o Municipio: VALLE DE CHALCO SOLIDARIDAD
Código Postal : 56615</t>
  </si>
  <si>
    <t>victorvmh10@outlook.com</t>
  </si>
  <si>
    <t>cuando se tendra acceso a todos los documentos de estado, para conocer lo acurrido en la matanza de tlatelolco en 1968</t>
  </si>
  <si>
    <t>0495000024016</t>
  </si>
  <si>
    <t xml:space="preserve">Solicito información de los documentos de los hechos sucedidos el 2 de octubre de 1968, toda la información  documental, estimación de muertos, rangos de militares que participaron en el operativo y la autorización del ejecutivo para proseguir con atacar a los civiles.    </t>
  </si>
  <si>
    <t>0495000024116</t>
  </si>
  <si>
    <t>0495000024216</t>
  </si>
  <si>
    <t>Solicito copia simple, en formato de versión pública, del expediente del C. Agustín Legorreta López Guerrero, también conocido como "Tintino" Legorreta, que se conserve en la galería 1 del AGN.</t>
  </si>
  <si>
    <t>0495000024316</t>
  </si>
  <si>
    <t>0495000024416</t>
  </si>
  <si>
    <t>Solicito copias simples, en formato de versión pública, de los expedientes que tenga este AGN en su galería 1 sobre el C Roberto Urbina y/o Tito Urbina.</t>
  </si>
  <si>
    <t>FERNANDO ROCHA HERNÁNDEZ</t>
  </si>
  <si>
    <t>Calle: ALDAMA
Número Exterior: 11
Número Interior: 
Colonia: Arcos Electra
País: MÉXICO
Entidad Federativa: MÉXICO
Delegación o Municipio: TLALNEPANTLA DE BAZ
Código Postal : 54060
Teléfono: 5563318761</t>
  </si>
  <si>
    <t>ferroh3000@yahoo.com.mx</t>
  </si>
  <si>
    <t>INFORMACIÓN QUE COMPRUEBE, RELACIÓN LABORAL.</t>
  </si>
  <si>
    <t>0495000024616</t>
  </si>
  <si>
    <t>0495000024716</t>
  </si>
  <si>
    <t>JUAN MANUEL MARTÍNEZ SERVIN</t>
  </si>
  <si>
    <t>Calle: BUCARELI
Número Exterior: 66
Número Interior: 9
Colonia: Centro (área 4)
País: MÉXICO
Entidad Federativa: DISTRITO FEDERAL
Delegación o Municipio: CUAUHTEMOC
Código Postal : 06040
Teléfono: 55 55122042</t>
  </si>
  <si>
    <t>jmblase@gmail.com</t>
  </si>
  <si>
    <t>Solicito la version publica José Valentin Vázquez Manrique Rafael Rocha Cordero</t>
  </si>
  <si>
    <t>BRENDA NATALI RODRIGUEZ LOPEZ</t>
  </si>
  <si>
    <t>Calle: SAN PEDRO
Número Exterior: 102
Número Interior: 
Colonia: Carboneras
País: MÉXICO
Entidad Federativa: HIDALGO
Delegación o Municipio: MINERAL DE LA REFORMA
Código Postal : 42183
Teléfono: 011527712725398</t>
  </si>
  <si>
    <t>natrodriguez13agosto@hotmail.com</t>
  </si>
  <si>
    <t>¿Cual es la función del inai? Respecto a SEDESOL ¿cual es la calidad de la leche al precio de un peso? ¿Cual es la cantidad de dinero que se esta invirtiendo en la educación? ¿Cual es la evolución de SEDESOL? ¿Cual es el objetivo de SEDESOL? ¿Cual es la función de SEMARNAT? ¿Cuanto se esta invirtiendo en la secretaria de salud?</t>
  </si>
  <si>
    <t>DG/DSNA/0933/2016 DE 29 DE ABRIL DE 2016</t>
  </si>
  <si>
    <t>UE/233/2016 DE 20 DE ABRIL DE 2016</t>
  </si>
  <si>
    <t>DG/DSNA/0877/2016 DE 26 DE ABRIL DE 2016</t>
  </si>
  <si>
    <t>UE/246/2016 DE 27 DE ABRIL DE 2016</t>
  </si>
  <si>
    <t>DA/270/2016 DE 29 DE ABRIL DE 2016</t>
  </si>
  <si>
    <t>UE/268/2016 DE 04 DE MAYO DE 2016</t>
  </si>
  <si>
    <t>DAHC/253/2016 DE 03 DE MAYO DE 2016</t>
  </si>
  <si>
    <t>UE/260/2016 DE 28 DE ABRIL DE 2016</t>
  </si>
  <si>
    <t>DAHC/255/2016 DE 03 DE MAYO DE 2016</t>
  </si>
  <si>
    <t>UE/259/2016 DE 28 DE ABRIL DE 2016</t>
  </si>
  <si>
    <t>DAHC/254/2016 DE 03 DE MAYO DE 2016</t>
  </si>
  <si>
    <t>UE/214/2016 DE 07 DE ABRIL DE 2016</t>
  </si>
  <si>
    <t>DAHC/231/2016 DE 15 DE ABRIL DE 2016</t>
  </si>
  <si>
    <t>DAHC/260/2016 DE 04 DE MAYO DE 2016</t>
  </si>
  <si>
    <t>0495000025116</t>
  </si>
  <si>
    <t>Calle: FELIX PALAVICINI / CIRCUNVALACION Y EXPERIENCIA
Número Exterior: 2090 A
Número Interior: 
Colonia: Jardines Alcalde
País: MÉXICO
Entidad Federativa: JALISCO
Delegación o Municipio: GUADALAJARA
Código Postal : 44298</t>
  </si>
  <si>
    <t>Solicito copia del expediente de Rosendo Radilla Pacheco resguardado en la Galería 1 de este Archivo- Fondo DFS.</t>
  </si>
  <si>
    <t>UE/277/2016 DE 09 DE MAYO DE 2016</t>
  </si>
  <si>
    <t>DAHC/242/2016 DE 26 DE ABRIL DE 2016</t>
  </si>
  <si>
    <t>DAHC/245/2016 DE 26 DE ABRIL DE 2016</t>
  </si>
  <si>
    <t>DAHC/264/2016 DE 06 DE MAYO DE 2016</t>
  </si>
  <si>
    <t>DAHC/262/2016 DE 06 DE MAYO DE 2016</t>
  </si>
  <si>
    <t>DG/AA/CA/06/2016 DE 09 DE MAYO DE 2016</t>
  </si>
  <si>
    <t>UE/282/2016 DE 11 DE MAYO DE 2016</t>
  </si>
  <si>
    <t>UE/283/2016 DE 11 DE MAYO DE 2016</t>
  </si>
  <si>
    <t>UE/285/2016 DE 11 DE MAYO DE 2016</t>
  </si>
  <si>
    <t>UE/286/2016 DE 11 DE MAYO DE 2016</t>
  </si>
  <si>
    <t>UE/289/2016 DE 11 DE MAYO DE 2016</t>
  </si>
  <si>
    <t>UE/287/2016 DE 11 DE MAYO DE 2016</t>
  </si>
  <si>
    <t>UE/288/2016 DE 11 DE MAYO DE 2016</t>
  </si>
  <si>
    <t>UE/292/2016 DE 12 DE MAYO DE 2016</t>
  </si>
  <si>
    <t>UE/293/2016 DE 12 DE MAYO DE 2016</t>
  </si>
  <si>
    <t>DAHC/265/2016 DE 06 DE MAYO DE 2016</t>
  </si>
  <si>
    <t>UE/R/351/2016 DE 04 DE MAYO DE 2016</t>
  </si>
  <si>
    <t>UE/R/352/2016 DE 04 DE MAYO DE 2016</t>
  </si>
  <si>
    <t>0495000024816</t>
  </si>
  <si>
    <t>0495000024916</t>
  </si>
  <si>
    <t>0495000025016</t>
  </si>
  <si>
    <t>0495000025216</t>
  </si>
  <si>
    <t>0495000025316</t>
  </si>
  <si>
    <t>0495000025416</t>
  </si>
  <si>
    <t>0495000025516</t>
  </si>
  <si>
    <t>0495000025616</t>
  </si>
  <si>
    <t>0495000025716</t>
  </si>
  <si>
    <t>0495000025816</t>
  </si>
  <si>
    <t>0495000025916</t>
  </si>
  <si>
    <t>0495000026016</t>
  </si>
  <si>
    <t>0495000026116</t>
  </si>
  <si>
    <t>0495000026216</t>
  </si>
  <si>
    <t>0495000026316</t>
  </si>
  <si>
    <t>0495000026416</t>
  </si>
  <si>
    <t>0495000026516</t>
  </si>
  <si>
    <t>0495000026616</t>
  </si>
  <si>
    <t>0495000026716</t>
  </si>
  <si>
    <t>JUAN PÉREZ LÓPEZ</t>
  </si>
  <si>
    <t>Calle: CAMINO REAL A TOLUCA
Número Exterior: 55
Número Interior: 
Colonia: El Cuernito
País: MÉXICO
Entidad Federativa: DISTRITO FEDERAL
Delegación o Municipio: ALVARO OBREGON
Código Postal : 01220</t>
  </si>
  <si>
    <t xml:space="preserve"> jp96163@gmail.com</t>
  </si>
  <si>
    <t>OCTAVIO PORRAS FERRER</t>
  </si>
  <si>
    <t>Calle: INDEPENDENCIA
Número Exterior: 10
Número Interior: 
Colonia: Centro (área 1)
País: MÉXICO
Entidad Federativa: DISTRITO FEDERAL
Delegación o Municipio: CUAUHTEMOC
Código Postal : 06000</t>
  </si>
  <si>
    <t>jcto77@hotmail.com</t>
  </si>
  <si>
    <t>Solicito información sobre la cantidad total de líneas de telefonía celular asignadas actualmente a todos los servidores públicos de esa Institución, incluyendo sus órganos desconcentrados y entidades sectorizadas. Asimismo, requiero saber, conforme al contrato correspondiente, cuál es la periodicidad con la que es sustituido el equipo de teléfono celular (indicar si es cada año, cada 18 meses, etc.). Finalmente, requiero saber en cual mes es sustituido el equipo. Para facilitar su respuesta, le confirmo que no requiero los nombres de los servidores públicos. Por ejemplo, yo necesito que me responda algo como lo siguiente: "El Archivo General de la Nación y sus órganos desconcentrados y entidades sectorizadas en conjunto cuentan con 300 líneas de telefonía celular y los equipos se sustituyen cada 12 meses durante el mes de marzo de cada año."</t>
  </si>
  <si>
    <t>UE/275/2016 DE 09 DE MAYO DE 2016</t>
  </si>
  <si>
    <t>FELIPE DE JESUS SÁNCHEZ VIDAL</t>
  </si>
  <si>
    <t>Calle: REAL DE GUADALUPE
Número exterior: 07
Número interior: 
Colonia: Santa Rosa Xochiac
Entidad federativa: Distrito Federal
Delegación o municipio: ALVARO OBREGON
Código postal: 01830
Teléfono: 5560666940</t>
  </si>
  <si>
    <t>felpesv64@hotmail.com</t>
  </si>
  <si>
    <t>SOLICITO MI HOJA DE SERVICIO EN LA CÁMARA DE DIPUTADOS</t>
  </si>
  <si>
    <t>UE/R/357/2016 DE 09 DE MAYO DE 2016</t>
  </si>
  <si>
    <t>GUILLERMO PICO RUIZ</t>
  </si>
  <si>
    <t>Calle: CIRCUITO CIRCUNVALACION PONIENTE
Número exterior: 1
Número interior: 301
Colonia: Ciudad Satélite
Entidad federativa: México
Delegación o municipio: NAUCALPAN DE JUAREZ
Código postal: 53100
Teléfono: 5553931555</t>
  </si>
  <si>
    <t>rafael.hurtado@smallhurtado.com</t>
  </si>
  <si>
    <t>Solicitud de los trabajos que tenia de 1970 a la fecha, ya que me la solicitan para una duplicidad en mi NSS</t>
  </si>
  <si>
    <t>UE/R/362/2016 DE 11 DE MAYO DE 2016</t>
  </si>
  <si>
    <t>ARIEL CONTRERAS FELIPE</t>
  </si>
  <si>
    <t>Calle: 4 PONIENTE
Número exterior: 24
Número interior: 24
Colonia: Ixtenco
Entidad federativa: Tlaxcala
Delegación o municipio: IXTENCO
Código postal: 90580</t>
  </si>
  <si>
    <t>100007443168514@facebook.com</t>
  </si>
  <si>
    <t>cuanto habitantes hay en el pais</t>
  </si>
  <si>
    <t>UE/R/363/2016 DE 11 DE MAYO DE 2016</t>
  </si>
  <si>
    <t>UE/261/2016 DE 28 DE ABRIL DE 2016</t>
  </si>
  <si>
    <t>SOLICITO MI HOJA DE SERVICIO EN EL ARCHIVO GENERAL DE LA NACIÓN</t>
  </si>
  <si>
    <t>UE/276/2016 DE 09 DE MAYO DE 2016</t>
  </si>
  <si>
    <t>Requiero copia electrónica de la siguiente información: curriculum vitae de la Directora del Archivo General de la Nación, Mercedes de Vega y la documentación soporte.</t>
  </si>
  <si>
    <t>UE/278/2016 DE 09 DE MAYO DE 2016</t>
  </si>
  <si>
    <t>DANIEL LÓPEZ GÓNZALEZ</t>
  </si>
  <si>
    <t>Calle: CAMINO REAL
Número Exterior: 78
Número Interior: 
Colonia: El Capulín
País: MÉXICO
Entidad Federativa: DISTRITO FEDERAL
Delegación o Municipio: ALVARO OBREGON 
Código Postal : 01110</t>
  </si>
  <si>
    <t>lgdaniel.55@gmail.com</t>
  </si>
  <si>
    <t>De acuerdo con el artículo 9 fracción II del Reglamento de la Ley Federal de Archivos solicito en copia electrónica los nombramientos de los titulares de las Áreas Coordinadoras de Archivo de las siguientes dependencia federales: Secretaría de Gobernación, Instituto Nacional de Migración, Centro de Investigación y Seguridad Nacional, Secretaría de la Defensa Nacional, Secretaria de Marina, Procuraduría General de la República, Instituto Nacional de Ciencias Penales, Policía Federal y de la Comisión Ejecutiva de Atención a Víctimas.</t>
  </si>
  <si>
    <t>UE/279/2016 DE 09 DE MAYO DE 2016</t>
  </si>
  <si>
    <t>RENDICIÓN DE CUENTAS</t>
  </si>
  <si>
    <t>Calle: MARMOLERÍA
Número Exterior: 121
Número Interior: 5
Colonia: Ampliación 20 de Noviembre
País: MÉXICO
Entidad Federativa: DISTRITO FEDERAL
Delegación o Municipio: VENUSTIANO CARRANZA
Código Postal : 15260</t>
  </si>
  <si>
    <t>sistemanacionaltransparencia@gmail.com</t>
  </si>
  <si>
    <t>Sr. Secretario de Gobernación, Miguel Angel Osorio Chong: Se solicita la siguiente información pública, con fundamento en el artículo 6 de la Constitución Política de los Estados Unidos Mexicanos, y en la Ley General de Transparencia y Acceso a la Información Pública: 1. Fecha de inicio de traslado y volumen de expedientes trasladados al nuevo edificio de acervos del Archivo General de la Nación (AGN). 2. Cuáles son las condiciones actuales de seguridad de los materiales trasladados al nuevo edificio de acervos referido.</t>
  </si>
  <si>
    <t>Sr. Secretario de Gobernación, Miguel Angel Osorio Chong: Se solicita la siguiente información pública, con fundamento en el artículo 6 de la Constitución Política de los Estados Unidos Mexicanos, y en la Ley General de Transparencia y Acceso a la Información Pública: 1. El procedimiento documentado del traslado de expedientes. 2. Número de personas que trasladaron los acervos, equipamiento de las personas, y medidas de seguridad que se instrumentaron.</t>
  </si>
  <si>
    <t>Sr. Secretario de Gobernación, Miguel Angel Osorio Chong: Se solicita la siguiente información pública, con fundamento en el artículo 6 de la Constitución Política de los Estados Unidos Mexicanos, y en la Ley General de Transparencia y Acceso a la Información Pública: 1. Solicito el Documento oficial en que se manifieste que las instalaciones del nuevo edificio de acervos del AGN cuenta con las condiciones para el depósito de expedientes. 2. Cuáles son condiciones de seguridad del edificio de laboratorios: extintores, señalamientos de protección civil, alarmas sísmicas, entre otras.</t>
  </si>
  <si>
    <t>Sr. Secretario de Gobernación, Miguel Angel Osorio Chong: Se solicita la siguiente información pública, con fundamento en el artículo 6 de la Constitución Política de los Estados Unidos Mexicanos, y en la Ley General de Transparencia y Acceso a la Información Pública: 1. Número de personas que ya desempeñan labores en el nuevo edificio de acervos del Archivo General de la Nación. 2. Funciones de las personas que ya desempeñan labores en el nuevo edificio de acervos del Archivo General de la Nación.</t>
  </si>
  <si>
    <t>Sr. Secretario de Gobernación, Miguel Angel Osorio Chong: Se solicita la siguiente información pública, con fundamento en el artículo 6 de la Constitución Política de los Estados Unidos Mexicanos, y en la Ley General de Transparencia y Acceso a la Información Pública: 1. El procedimiento documentado del traslado de expedientes al nuevo edificio de acervos del Archivo General de la Nación. 2. Número de personas que trasladaron los acervos, equipamiento de las personas, y medidas de seguridad que se instrumentaron para el traslado de expedientes al nuevo edificio de acervos del Archivo General de la Nación.</t>
  </si>
  <si>
    <t>FRANCISCO VARGAS MARTÍNEZ</t>
  </si>
  <si>
    <t>Calle: SAN JERONIMO
Número Exterior: S/N
Número Interior: S/N
Colonia: San Jerónimo Lídice
País: MÉXICO
Entidad Federativa: DISTRITO FEDERAL
Delegación o Municipio: MAGDALENA CONTRERAS, LA
Código Postal : 10200
Teléfono: 5549367860</t>
  </si>
  <si>
    <t>keroppi_53@hotmail.com</t>
  </si>
  <si>
    <t>buenas tardes, con el objeto de desarrollar un trabajo de investigación, deseo conocer si dentro de esa dependencia tienen subcontratado el servicio de limpieza de sus instalaciones y en caso de hacerlo cuanto pagan por cada individuo que les labora haciéndoles la limpieza, asimismo que ventajas les proporciona el contar con citada actividad de limpieza de instalaciones subcontratada</t>
  </si>
  <si>
    <t>PAT RIVERA F</t>
  </si>
  <si>
    <t>Calle: ANFORA
Número Exterior: 14
Número Interior: 
Colonia: 7 de Julio
País: MÉXICO
Entidad Federativa: DISTRITO FEDERAL
Delegación o Municipio: VENUSTIANO CARRANZA
Código Postal : 15390</t>
  </si>
  <si>
    <t>p.fentanes@hotmail.com</t>
  </si>
  <si>
    <t>BUENOS DIAS QUIERO QUE POR FAVOR ME INFORMEN QUE ESTAN CONSTRUYENDO A UN LADO DEL ARCHIVO GENERAL DE LA NACION ENTRE EDUARDO MOLINA Y EL EJE UNO VEO QUE SE ESTAN CONSTRUYENDO VARIOS EDIFICIOS QUISIERA QUE ME INFORMARAN PARA QUE SE VAN A OCUPAR GRACIAS</t>
  </si>
  <si>
    <t>ORIOL MALLO VILAPLANA</t>
  </si>
  <si>
    <t>Calle: CANAL ZACAPA
Número Exterior: 52
Número Interior: 
Colonia: Barrio 18
País: MÉXICO
Entidad Federativa: DISTRITO FEDERAL                                         Delegación o Municipio: XOCHIMILCO
Código Postal : 16034
Teléfono: 00525554793585</t>
  </si>
  <si>
    <t>oriolmallovilaplana@gmail.com</t>
  </si>
  <si>
    <t>Pido acceso a la versión pública del expediente de los diarios Excélsior (1975-1976), UnomásUno (1977-1979) y de la revista Proceso (1976-1979) resguardados en el fondo Gobernación: Secciones; Dirección Federal de Seguridad (DFS) e Investigaciones Políticas y Sociales (IPS). También quisiera solicitar el expediente de quien fuera secretario de Gobernación de México entre 1977 y 1979, Jesús Reyes Heroles en su versión pública, resguardado en los mismos fondos.</t>
  </si>
  <si>
    <t>KARLA LOPEZ</t>
  </si>
  <si>
    <t>Calle: REYNA XOCHITL
Número Exterior: 272
Número Interior: 
Colonia: El Tenayo
País: MÉXICO
Entidad Federativa: MÉXICO
Delegación o Municipio: TLALNEPANTLA DE BAZ
Código Postal : 54147</t>
  </si>
  <si>
    <t>1646karla@gmail.com</t>
  </si>
  <si>
    <t>Requiero el expediente completo del Catálogo de disposición documental del AGN 2015 vigente. la metodología de elaboración y sus cuatro anexos. las fichas técnicas de valoración de todas las series. los ocho apartados de la fase de regulación. el Dictamen de validación del Catálogo de disposición documental 2015 del AGN.</t>
  </si>
  <si>
    <t>DANIELA SÁNCHEZ REZA</t>
  </si>
  <si>
    <t>Calle: MARQUEZ STERLING
Número Exterior: 25
Número Interior: 8
Colonia: Centro (área 1)
País: MÉXICO
Entidad Federativa: DISTRITO FEDERAL
Delegación o Municipio: CUAUHTEMOC
Código Postal : 06000
Teléfono: 553424 4824</t>
  </si>
  <si>
    <t>daniela_1147@hotmail.com</t>
  </si>
  <si>
    <t>Solicito información para mi investigación genealógica sobre mi chosno Esteban Maqueo, italiano que se naturalizó mexicano el 22 de marzo de 1844 en Oaxaca. Necesito por favor su registro de entrada al país (supongo entró entre 1825 y 1833) , la fecha de su registro, en qué barco y lugar. Así también solicito información acerca de su acta de matrimonio con la oaxacaqueña Ma. Dominga Fesar, su acta de defunción. Sé que lo asesinaron en 1865 en Oaxaca. Su nombre en italiano es Stephano Maccheo, sé que viene de Piamonte, Italia y que era garibaldino.</t>
  </si>
  <si>
    <t>Solicito informacion para mi investigacion genealogica sobre mi chosno Esteban Maqueo italiano que se naturalizo mexicano el 22 de marzo de 1844 en Oaxaca Necesito por favor su registro de entrada al pais supongo entro entre 1823 y 1833 la fecha de su registro en que barco y lugar Asi tambien solicito informacion acerca de su acta de matrimonio con la oaxacaquena Ma Dominga Fesar su acta de defuncion de Esteban Maqueo Se que lo asesinaron en 1865 en Oaxaca Su nombre en italiano es Stephano Maccheo se que viene de Piamonte Italia y que era garibaldino Solicito tambien cualquier informacion que se encuentre acerca de sus descendientes Maqueo GRACIAS</t>
  </si>
  <si>
    <t>UE/294/2016 DE 12 DE MAYO DE 2016</t>
  </si>
  <si>
    <t>MIGUEL TAVARES VELEZ</t>
  </si>
  <si>
    <t>Calle: ZARAGOZA
Número Exterior: 215
Número Interior: 
Colonia: Ocotlan Centro
País: MÉXICO
Entidad Federativa: JALISCO
Delegación o Municipio: OCOTLAN
Código Postal : 47800
Teléfono: 392 9250367</t>
  </si>
  <si>
    <t>tavaresvm@gmail.com</t>
  </si>
  <si>
    <t>pagos a la empresa comercializadora de radio sa de cv</t>
  </si>
  <si>
    <t>UE/295/2016 DE 12 DE MAYO DE 2016       _________________  UE/298/2016 DE 16 DE MAYO DE 2016</t>
  </si>
  <si>
    <t>0495000026816</t>
  </si>
  <si>
    <t>0495000026916</t>
  </si>
  <si>
    <t xml:space="preserve">PACO GARCÍA </t>
  </si>
  <si>
    <t>Domicilio
Calle: AGUA
Número Exterior: 1
Número Interior: 
Colonia: Barrio La Concepción
País: MÉXICO
Entidad Federativa: DISTRITO FEDERAL
Delegación o Municipio: COYOACAN
Código Postal : 04020
Teléfono: 0</t>
  </si>
  <si>
    <t>mambo@mailmx.om</t>
  </si>
  <si>
    <t>Requiero me indique cual el el presupuesto asignado en el ano 2012</t>
  </si>
  <si>
    <t>ALFREDO FERNANDEZ DE LARA GAITAN</t>
  </si>
  <si>
    <t>Calle: AZTECA
Número Exterior: 693
Número Interior: 
Colonia: Residencial Chetumal I y II (2004)
País: MÉXICO
Entidad Federativa: QUINTANA ROO
Delegación o Municipio: OTHON P. BLANCO
Código Postal : 77039
Teléfono: 0</t>
  </si>
  <si>
    <t>alffer@gmail.com</t>
  </si>
  <si>
    <t xml:space="preserve">Copia (en versión electrónica) del informe que la Fiscalía Especial para Movimientos Sociales y Políticos del Pasado (Femospp) entregó a la Procuraduría General de la República.
De acuerdo a fuentes documentales dicho informe fue entregado a finales del año 2006.
</t>
  </si>
  <si>
    <t>DG/DSNA/1061/2016 DE 17 DE MAYO DE 2016</t>
  </si>
  <si>
    <t>0495000027016</t>
  </si>
  <si>
    <t>MARIO ANTONIO PEREZ MATA</t>
  </si>
  <si>
    <t>Calle: CERRADA DEL ROSAL
Número Exterior: 6
Número Interior: 
Colonia: Minas Palacio
País: MÉXICO
Entidad Federativa: MÉXICO
Delegación o Municipio: NAUCALPAN DE JUAREZ
Código Postal : 53696
Teléfono: 0</t>
  </si>
  <si>
    <t>muertesobria@hotmail.com</t>
  </si>
  <si>
    <t>requiero el reglamento de la ley organica de la contraloria de la federacion en la cual se incluia el apendice V y que trata sobre la revista de administracion en el ramo militar actualmente creo que ya cambio de denominacion la institucion a contraloria general de la federacion no es el reglamento actual sino el anterior donde se establecia la informacion que requiero y que se refiere a la revista de administracion en el ramo militar</t>
  </si>
  <si>
    <t>UE/270/2016 DE 18 DE MAYO DE 2016</t>
  </si>
  <si>
    <t>Dirección de Desarrollo Institucional</t>
  </si>
  <si>
    <t>a) Organigrama</t>
  </si>
  <si>
    <t>b) Directorio</t>
  </si>
  <si>
    <t>c) Vacantes</t>
  </si>
  <si>
    <t>d) Otros*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</si>
  <si>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</si>
  <si>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</si>
  <si>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</si>
  <si>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</si>
  <si>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</si>
  <si>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</si>
  <si>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</si>
  <si>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</si>
  <si>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</si>
  <si>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</si>
  <si>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</si>
  <si>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</si>
  <si>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</si>
  <si>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</si>
  <si>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</si>
  <si>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</si>
  <si>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</si>
  <si>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</si>
  <si>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</si>
  <si>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</si>
  <si>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</si>
  <si>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</si>
  <si>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</si>
  <si>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</si>
  <si>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Gastos</t>
  </si>
  <si>
    <t>a) Gastos operativos</t>
  </si>
  <si>
    <t>b) Gastos administrativos</t>
  </si>
  <si>
    <t xml:space="preserve">c) Gastos de representación </t>
  </si>
  <si>
    <t>a) Resultados</t>
  </si>
  <si>
    <t xml:space="preserve">b) Avance de recomendaciones </t>
  </si>
  <si>
    <t>a) Datos personales</t>
  </si>
  <si>
    <t>b) ¿Recibió alguna solicitud referente a expediente clínico o médico?</t>
  </si>
  <si>
    <t>c) ¿Tuvo requerimientos en torno al expediente laboral?</t>
  </si>
  <si>
    <t>a) Programas de apoyo a mujeres</t>
  </si>
  <si>
    <t>b) Salud de la mujer</t>
  </si>
  <si>
    <t>c) Violencia de género</t>
  </si>
  <si>
    <t>d) Discriminación laboral</t>
  </si>
  <si>
    <t>e) Mujeres empresarias</t>
  </si>
  <si>
    <t>e) Otros*</t>
  </si>
  <si>
    <t>a) Estrategias de seguridad nacional</t>
  </si>
  <si>
    <t>b) Instalaciones Estratégicas</t>
  </si>
  <si>
    <t>c) Operación de instituciones</t>
  </si>
  <si>
    <t>d) Adquisiciones</t>
  </si>
  <si>
    <t>e) Documentos oficiales</t>
  </si>
  <si>
    <t>f) Normas</t>
  </si>
  <si>
    <t>g) Otros*</t>
  </si>
  <si>
    <t>a) Desaparición forzada</t>
  </si>
  <si>
    <t>b) Tortura</t>
  </si>
  <si>
    <t>c) Libertad de expresión</t>
  </si>
  <si>
    <t>d) Masacres</t>
  </si>
  <si>
    <t>e) Casos específicos de violaciones a derechos humanos</t>
  </si>
  <si>
    <t>f) Acceso a la justicia</t>
  </si>
  <si>
    <t>a) Comunidades indígenas</t>
  </si>
  <si>
    <t>b) Medio ambiente</t>
  </si>
  <si>
    <t>c) Programas Sociales</t>
  </si>
  <si>
    <t>h)  Otros*</t>
  </si>
  <si>
    <t>a) Mal capturadas o repetidas</t>
  </si>
  <si>
    <t>b) No es competencia de la unidad</t>
  </si>
  <si>
    <t>Tema</t>
  </si>
  <si>
    <t>Subtema</t>
  </si>
  <si>
    <t>Estructura_orgánica</t>
  </si>
  <si>
    <t>Programas_de_subsidio</t>
  </si>
  <si>
    <t>Información_generada_por_el_sujeto</t>
  </si>
  <si>
    <t xml:space="preserve">Actividades_de_la_institución </t>
  </si>
  <si>
    <t>Información_referente_a_contratos</t>
  </si>
  <si>
    <t>Auditorias_al_ejercicio_presupuestal</t>
  </si>
  <si>
    <t>Datos_personales</t>
  </si>
  <si>
    <t>Igualdad_de_Género</t>
  </si>
  <si>
    <t>Seguridad_Nacional</t>
  </si>
  <si>
    <t>Violaciones_Derechos_Humanos</t>
  </si>
  <si>
    <t>Otros_Rubros</t>
  </si>
  <si>
    <t>Otros_Rubros_Generales</t>
  </si>
  <si>
    <t>UE/284/2016 DE 11 DE MAYO DE 2016    ____________________  UE/304/2016 DE 18 DE MAYO DE 2016    __________________  UE/303/2016 DE 18 DE MAYO DE 2016</t>
  </si>
  <si>
    <t>DAHC/272/2016 DE 17 DE MAYO DE 2016</t>
  </si>
  <si>
    <t>DAHC/273/2016 DE 17 DE MAYO DE 2016</t>
  </si>
  <si>
    <t>UE/258/2016 DE 28 DE ABRIL DE 2016</t>
  </si>
  <si>
    <t>DAHC/266/2016 DE 06 DE MAYO DE 2016</t>
  </si>
  <si>
    <t>DA/320/2016 DE 17 DE MAYO DE 2016</t>
  </si>
  <si>
    <t>DA/318/2016 DE 17 DE MAYO DE 2016</t>
  </si>
  <si>
    <t>DA/310/2016 DE 13 DE MAYO DE 2016</t>
  </si>
  <si>
    <t>0495000027116</t>
  </si>
  <si>
    <t>0495000027216</t>
  </si>
  <si>
    <t>0495000027316</t>
  </si>
  <si>
    <t xml:space="preserve">CESAR ARANZUA CHAVEZ </t>
  </si>
  <si>
    <t>Calle: 557
Número Exterior: 72
Número Interior: 
Colonia: San Juan de Aragón II Sección
País: MÉXICO
Entidad Federativa: DISTRITO FEDERAL
Delegación o Municipio: GUSTAVO A. MADERO
Código Postal : 07969</t>
  </si>
  <si>
    <t>coach_e_m@hotmail.com</t>
  </si>
  <si>
    <t>Solicito informacion detallada y completa de las actividades maniobras tacticas estrategias asi como datos estadisticos graficos documentales y multimedia a cerca de las acciones implementadas por el gobierno federal cuando se activo el Plan de la Defensa Nacional dos</t>
  </si>
  <si>
    <t>DAHC/280/2016 DE 20 DE MAYO DE 2016</t>
  </si>
  <si>
    <t>0495000027416</t>
  </si>
  <si>
    <t>Solicito informacion detallada y completa de las actividades maniobras tacticas y estrategias asi como como datos estadisticos geograficos documentales y multimedia a cerca de las acciones implementadas por el Gobierno Federal mediante la Secreataria de la Defensa Nacional el Ejercito y Fuerza Aerea Mexicana cuando activo el Plan de la Defensa Nacional Dos en el ano de 1994 con motivo del levantamiento armado del Ejercito Zapatista de Liberacion Nacional</t>
  </si>
  <si>
    <t>DA/3222/2016 DE 18 DE MAYO DE 2016</t>
  </si>
  <si>
    <t>UE/308/2016 DE 24 DE MAYO DE 2016</t>
  </si>
  <si>
    <t>UE/R/372/2016 DE 20 DE MAYO DE 2016</t>
  </si>
  <si>
    <t>UE/R/373/2016 DE 20 DE MAYO DE 2016</t>
  </si>
  <si>
    <t>UE/R/374/2016 DE 20 DE MAYO DE 2016</t>
  </si>
  <si>
    <t>VARIAS ÁREAS</t>
  </si>
  <si>
    <t>DPD/096/2016 DE 19 DE MAYO DE 2016      ___________________   DA/334/2016 DE 23 DE MAYO DE 2016</t>
  </si>
  <si>
    <t>0495000027516</t>
  </si>
  <si>
    <t>0495000027616</t>
  </si>
  <si>
    <t>SAMUEL MELENDEZ BONILLA</t>
  </si>
  <si>
    <t>Calle: INDEPENDENCIA
Número Exterior: 21
Número Interior: 
Colonia: Ignacio Zaragoza
País: MÉXICO
Entidad Federativa: TLAXCALA
Delegación o Municipio: HUAMANTLA
Código Postal : 90506</t>
  </si>
  <si>
    <t>samuel_18n.n@hotmail.com</t>
  </si>
  <si>
    <t>educación publica</t>
  </si>
  <si>
    <t>CARLOS CARRANZA TRINIDAD</t>
  </si>
  <si>
    <t>Calle: CERRADA 16 CORREGIDORA
Número Exterior: 14
Número Interior: 
Colonia: Miguel Hidalgo
País: MÉXICO
Entidad Federativa: DISTRITO FEDERAL
Delegación o Municipio: TLALPAN
Código Postal : 14250
Teléfono: 5538506694</t>
  </si>
  <si>
    <t>plasmasnake333@gmail.com</t>
  </si>
  <si>
    <t>Solicito la versión pública de las asociaciones y personas descritas en el documento adjunto. Solicito la búsqueda para que ésta se realice en Galería 1 del Archivo General de la Nación. Ya he investigado por mi cuenta en otras Galerías de dicho archivo y en otros repositorios de la capital del país, para que se abstengan de hacer la búsqueda de información en otros sitios.</t>
  </si>
  <si>
    <t>UE/R/380/2016 DE 25 DE MAYO DE 2016</t>
  </si>
  <si>
    <t>0495000027716</t>
  </si>
  <si>
    <t>ALEJANDRA MANCILLA PÉREZ</t>
  </si>
  <si>
    <t>Calle: JAVIER SOLIS
Número Exterior: 203
Número Interior: 
Colonia: La Moderna
País: MÉXICO
Entidad Federativa: JALISCO
Delegación o Municipio: PUERTO VALLARTA
Código Postal : 48344
Teléfono: 3221141648</t>
  </si>
  <si>
    <t>alemp15@hotmail.com</t>
  </si>
  <si>
    <t>SOLICITO COPIA CERTIFICADA Y DE SER POSIBLE EN FORMATO DIGITAL DGW, DE LA TOTALIDAD DE PLANOS EXISTENTES, APROBADOS POR ELARCHIVO GENERAL DE LA NACION, MEDIANTE LOS CUALES SE EXPROPIA POR CAUSA DE UTILIDAD PÚBLICA DE TERRENOS EJIDALES DEL POBLADO BUCERIAS DEL MUNICIPIO DE BAHÍA DE BANDERAS, NAYARIT, LO QUE DESCRIBO A CONTINUACIÓN: Corresponde a una expropiación de tierras a favor del Gobierno del Estado de Nayarit por una superficie de 440-00-00 has. Publicada en el Diario Oficial de la Federación con fecha 18 de noviembre de 1970, con la que se afectó al Ejido "Bucerias", Municipio de Bahía de Banderas. Solicito copia certificada de Planos correspondientes a los polígonos de las expropiaciones realizadas en Bahía de Banderas por el FIBBA, un polígono de expropiación de parcelas realizado al ejido Bucerías y destinadas al FIBBA, así como de las parcelas que fueron expropiadas. Plano definitivo Y aprobado por el ARCHIVO GENERAL DE LA NACION de la expropiación de tierras con las que se afectó al Ejido "Bucerías", Municipio de Bahía de Banderas a favor del Gobierno del Estado, por una superficie de 440-00-00 has., acción agraria que había sido publicada en el Diario Oficial de la Federación con fecha 18 de noviembre de 1970. A</t>
  </si>
  <si>
    <t>0495000027816</t>
  </si>
  <si>
    <t>0495000027916</t>
  </si>
  <si>
    <t>NATHALIA PARGA MENDOZA</t>
  </si>
  <si>
    <t>Calle: ROSA DE HOLANDA
Número Exterior: 113
Número Interior: B
Colonia: El Rosedal
País: MÉXICO
Entidad Federativa: SAN LUIS POTOSÍ
Delegación o Municipio: SAN LUIS POTOSI
Código Postal : 78120</t>
  </si>
  <si>
    <t>nathalysh1@hotmail.com</t>
  </si>
  <si>
    <t>Cuánto presupuesto se le destina al AGN?</t>
  </si>
  <si>
    <t>UE/311/2016 DE 25 DE MAYO DE 2016</t>
  </si>
  <si>
    <t>UE/312/2016 DE 26 DE MAYO DE 2016</t>
  </si>
  <si>
    <t>Con fundamento en los recursos de revisión: RDA 3532/15 , 3533/15 ,RDA 5508/15, y RDA 4347/2015 solicito copia simple de el expediente resguardado en la Galería 1 titulado: Arturo Durazo Moreno.</t>
  </si>
  <si>
    <t>UE/313/2016 DE 26 DE MAYO DE 2016</t>
  </si>
  <si>
    <t xml:space="preserve">actividades_de_la_institución </t>
  </si>
  <si>
    <t>DAHC/286/2016 DE 25 DE MAYO DE 2016</t>
  </si>
  <si>
    <t>DAHC/291/2016 DE 25 DE MAYO DE 2016</t>
  </si>
  <si>
    <t>DAHC/288/2016 DE 25 DE MAYO DE 2016</t>
  </si>
  <si>
    <t xml:space="preserve">DG/DGAA/048/2016 DE 24 DE MAYO DE 2016 __________________  DAHC/289/2016 DE 25 DE MAYO DE 2016        ____________________  DA/339/2016 DE 24 DE MAYO DE 2016  </t>
  </si>
  <si>
    <t xml:space="preserve">DAHC/290/2016 DE 25 DE MAYO DE 2016 </t>
  </si>
  <si>
    <t>DAHC/259/2016 DE 04 DE MAYO DE 2016</t>
  </si>
  <si>
    <t>DAHC/292/2016 DE 26 DE MAYO DE 2016</t>
  </si>
  <si>
    <t>UE/301/2016 DE 17 DE MAYO DE 2016</t>
  </si>
  <si>
    <t>DAHC/279/2016 DE 20 DE MAYO DE 2016</t>
  </si>
  <si>
    <t>0495000028016</t>
  </si>
  <si>
    <t>0495000028116</t>
  </si>
  <si>
    <t>0495000028216</t>
  </si>
  <si>
    <t>0495000028316</t>
  </si>
  <si>
    <t>FELIX GÓMEZ</t>
  </si>
  <si>
    <t>Calle: ORIENTE 16
Número Exterior: 201
Número Interior: 
Colonia: Reforma
País: MÉXICO
Entidad Federativa: MÉXICO
Delegación o Municipio: NEZAHUALCOYOTL
Código Postal : 57840</t>
  </si>
  <si>
    <t>comunicagr@gmail.com</t>
  </si>
  <si>
    <t>Solicito se me entregue mediante archivo en formato digital los siguientes documentos: 1. Ordenanzas para el Archivo General con arreglo a la Real Orden del 28 de abril de 1792. 2. Ordenanzas para el Archivo general de Indias 3. Carta manuscrita en la que el virrey Juan Vicente de Güemes y Pacheco de Padilla, segundo conde de Revillagigedo, propone el establecimiento de un Archivo General del Reino 4. Respuesta de la Corona Española a la carta escrita por el virrey Juan Vicente de Güemes Pacheco de Padilla</t>
  </si>
  <si>
    <t>UE/316/2016 DE 30 DE MAYO DE 2016</t>
  </si>
  <si>
    <t>JOSE AURELIO CHIHUAHUA SOSA</t>
  </si>
  <si>
    <t>Calle: JESUS ESCOBAR
Número Exterior: 4612
Número Interior: 
Colonia: Mariano Escobedo
País: MÉXICO
Entidad Federativa: CHIHUAHUA
Delegación o Municipio: JUAREZ
Código Postal : 32230
Teléfono: 6563600997</t>
  </si>
  <si>
    <t>pepyn33@hotmail.com</t>
  </si>
  <si>
    <t>sobre el presupuesto ejercido por alguna dependencia publica en el año fiscal 2015</t>
  </si>
  <si>
    <t>ALEX ROJAS</t>
  </si>
  <si>
    <t>Calle: B. SUIZA
Número Exterior: 356
Número Interior: 
Colonia: Bosques de Aragón
País: MÉXICO
Entidad Federativa: MÉXICO
Delegación o Municipio: NEZAHUALCOYOTL
Código Postal : 57170</t>
  </si>
  <si>
    <t>alexrojasz@outlook.es</t>
  </si>
  <si>
    <t>1. Favor de proporcionarme la plantilla completa de oic en el archivo general de la nación 2. Favor de proporcionarme los nombres, cargos, perfil de puesto, salario y monto presupuestado para los representantes de oic en el archivo general de la nación, que participan en los procesos de licitación, invitación a 3, comités de adquisiciones, comité de obras, comité de bienes, o subcomités. 3. Indicarme en lo que va del año, nombres, cargos y en cuantos procesos de licitación, invitación a 3, comités de adquisiciones, comité de obras, comité de bienes, o subcomités, han participado los representantes del oic. 4. Señalar nombres, cargos y el fundamento para participar en procesos de licitación, invitación a 3, comités de adquisiciones, comité de obras, comité de bienes, o subcomités, los representantes del oic con cargo de director de área hacia abajo. 5. Favor de proporcionar escaneado el documento en donde se les informa al archivo general de la nación quienes son los representantes del oic facultados, para que participen en procesos de licitación, invitación a 3, comités de adquisiciones, comité de obras, comité de bienes, o subcomités, de director de área hacia abajo. 6. El representante del oic esta facultado para realizar gestiones con particulares?, y de ser asi cuál es el fundamento</t>
  </si>
  <si>
    <t>JOSÉ RAÚL LINARES PÉREZ</t>
  </si>
  <si>
    <t>Calle: 31 DE DICIEMBRE
Número Exterior: 1 B
Número Interior: 
Colonia: Santa Maria Ixtulco
País: MÉXICO
Entidad Federativa: TLAXCALA
Delegación o Municipio: TLAXCALA
Código Postal : 90105
Teléfono: 5530505742</t>
  </si>
  <si>
    <t>periodista_libre@yahoo.com.mx</t>
  </si>
  <si>
    <t>Solicito la versión pública del escritor y periodista polaco Ryszard Kapuscinski (PAP) y, a su vez, la versión pública de la Agencia Polaca de Noticias que se encuentran en la galería 1, 2, 3 del Archivo General de la Nación (AGN).</t>
  </si>
  <si>
    <t>UE/317/2016 DE 30 DE MAYO DE 2016</t>
  </si>
  <si>
    <t>0495000028416</t>
  </si>
  <si>
    <t>ERENDIRA AQUINO</t>
  </si>
  <si>
    <t>Calle: 2DA CERRADA CAMINO ANCHO
Número Exterior: 7
Número Interior: 
Colonia: Cerrillos Primera Sección
País: MÉXICO
Entidad Federativa: DISTRITO FEDERAL
Delegación o Municipio: XOCHIMILCO
Código Postal : 16780
Teléfono: 0</t>
  </si>
  <si>
    <t>erendira.aquinoa@gmail.com</t>
  </si>
  <si>
    <t>Solicito los expedientes personales que fueron desclasificados y puestos a disposición de consulta directa con el recurso de revisión RDA 1484/16, presentado contra el Archivo General de la Nación con el folio 0495000007416</t>
  </si>
  <si>
    <t>UE/318/2016 DE 31 DE MAYO DE 2016</t>
  </si>
  <si>
    <t>UE/R/393/2016 DE 31 DE MAYO DE 2016</t>
  </si>
  <si>
    <t>UE/R/392/2016 DE 31 DE MAYO DE 2016</t>
  </si>
  <si>
    <t>DAHC/287/2016 DE 25 DE MAYO DE 2016</t>
  </si>
  <si>
    <t>DA/358/2016 DE 30 DE MAYO DE 2016</t>
  </si>
  <si>
    <t>0495000028516</t>
  </si>
  <si>
    <t xml:space="preserve">FRANCISCO JAVIER GÓMEZ AGUILLAR </t>
  </si>
  <si>
    <t>Calle: AV. PERIFERICO SUR NO. 4119
Número Exterior: 4119
Número Interior: 
Colonia: Fuentes del Pedregal
País: MÉXICO
Entidad Federativa: DISTRITO FEDERAL
Delegación o Municipio: TLALPAN
Código Postal : 14140
Teléfono: 85825000 EXT 85352</t>
  </si>
  <si>
    <t>fgomez@totalplay.com.mx</t>
  </si>
  <si>
    <t>Se solicita se informe, los datos que a continuación se enlistan de los contratos adjudicados por esa entidad paraestatal, que tengan por objeto la prestación de servicios en materia de telecomunicaciones. No Contrato Proveedor Vigencia Fundamento de Ley para su adjudicación Importe En su caso Justificación para caso de excepción a Licitación Empresa Adjudicada Lo anterior, considerando el periodo comprendido del 1 de enero del 2016 al 31 de mayo del 2016 y tomando en consideración que los servicios en materia de telecomunicaciones son los siguientes: 1) Internet; 2) Telefonía fija; 3) Telefonía IP; 4) Red Privada Virtual; 5) Mpls; 6) Servicio Administrado de Telefonía; 7) Servicios Land to Land;</t>
  </si>
  <si>
    <t>DAHC/294/2016 DE 30 DE MAYO DE 2016</t>
  </si>
  <si>
    <t>UE/319/2016 DE 02 DE JUNIO DE 2016      _______________  UE/320/2016 DE 02 DE JUNIO DE 2016</t>
  </si>
  <si>
    <t>0495000028616</t>
  </si>
  <si>
    <t>Requiero saber cuánto presupuesto se designó al Archivo General de la Nación en los siguientes sexenios: Vicente Fox Quesada Felipe Calderón Hinojosa Enrique Peña Nieto</t>
  </si>
  <si>
    <t>DA/311/2016 DE 12 DE MAYO DE 2016</t>
  </si>
  <si>
    <t>UE/321/2016 DE 03 DE JUNIO DE 2016</t>
  </si>
  <si>
    <t>UE/R/397/2016 DE 06 DE JUNIO DE 2016</t>
  </si>
  <si>
    <t>0495000028716</t>
  </si>
  <si>
    <t>0495000028816</t>
  </si>
  <si>
    <t>Inventario de contratos del año 2010-2015</t>
  </si>
  <si>
    <t>Inventario de trasferencia al Archivo de concentración de expedientes de juicios</t>
  </si>
  <si>
    <t>DAHC/300/2016 DE 06 DE JUNIO DE 2016</t>
  </si>
  <si>
    <t>0495000029016</t>
  </si>
  <si>
    <t>En relación con mi solicitud número 0495000022016, contestada en oficio UE/R/364/2016: Si la unidad de enlace sigue de manera más detallada la secuencia de solicitudes asociadas a esta se percatará de que aunque la petición original, la primera, sí solicitó documentos históricos, A PARTIR DE LA SEGUNDA SOLICITUD SE MODIFICO LA PETICION PARA SOLICITAR UN CATALOGO, derivado PRECISAMENTE de la respuesta inicial del Archivo. En dicho oficio de respuesta se me indica claramente dos hechos: 1) Que "los catálogos de los acervos documentales que resguarda este organismo, elaborados por el personal de esta institución, no revisten la calidad de documentos históricos". 2) Que "este Archivo sí cuenta con catálogos que describen el contenido de los archivos presidenciales que resguarda". Se colige que los catálogos sí existen, y que no son considerados documentos históricos. Dado que se me invita a acudir personalmente en lugar de hacerme llegar un archivo electrónico, requiero que porfavor se me indique de manera puntual lo siguiente: 1) Si es el caso que NO EXISTE VERSION ELECTRONICA de dichos catálogos. 2) Si esto es cierto, si dichos catálogos se encuentran documentados únicamente en papel o formato físico similar. 3) Si lo anterior es cierto, si dichos catálogos se generaron a mano o máquina de escribir de manera que no haya versiones digitales. 4) Si lo anterior es cierto, cómo es que el AGN considera que un trabajo archivístico profesional y moderno en el siglo XXI puede sustentarse sin versiones electrónicas de los CATALOGOS que existen en su poder.</t>
  </si>
  <si>
    <t>UE/323/2016 DE 7 DE JUNIO DE 2016</t>
  </si>
  <si>
    <t>UE/322/2016 DE 06 DE JUNIO DE 2016</t>
  </si>
  <si>
    <t>0495000028916</t>
  </si>
  <si>
    <t>FERNANDO MENDEZ SAN NICOLAS</t>
  </si>
  <si>
    <t>Calle: JUANA MARIA PAVON
Número Exterior: MZ.G LOTE 35
Número Interior: F 102
Colonia: Unidad San Rafael 1a Secc
País: MÉXICO
Entidad Federativa: MÉXICO
Delegación o Municipio: COACALCO DE BERRIOZABAL
Código Postal : 55719</t>
  </si>
  <si>
    <t>joalmebu@outlook.es</t>
  </si>
  <si>
    <t>Nombre de las empresas en las que he trabajado</t>
  </si>
  <si>
    <t>UE/R/400/2016 DE 07 DE JUNIO DE 2016</t>
  </si>
  <si>
    <t>UE/R/399/2016 DE 06 DE JUNIO DE 2016</t>
  </si>
  <si>
    <t>DG/DGAA/DAJ/168/2016 DE 08 DE JUNIO 2016</t>
  </si>
  <si>
    <t>DAHC/307/2016 DE 08 DE JUNIO DE 2016</t>
  </si>
  <si>
    <t>DAHC/305/2016 DE 07 DE JUNIO DE 2016</t>
  </si>
  <si>
    <t>DTI/042/16 DE 03 DE JUNIO DE 2016    __________________  DA/380/2016 DE 08 DE JUNIO DE 2016</t>
  </si>
  <si>
    <t>0495000029116</t>
  </si>
  <si>
    <t>EFRAIN LEÓN ORTEGA LUCERO</t>
  </si>
  <si>
    <t>Calle: XOCHITL
Número exterior: 27
Número interior: 
Colonia: Ricardo Flores Magón
Entidad federativa: México
Delegación o municipio: TEPOTZOTLAN
Código postal: 54607
Teléfono: 015558761870</t>
  </si>
  <si>
    <t>politopolo62@gmail.com</t>
  </si>
  <si>
    <t>historial de los empleos desempeñados desde 1971 a 2016</t>
  </si>
  <si>
    <t>UE/R/406/2016 DE 10 DE JUNIO DE 2016</t>
  </si>
  <si>
    <t>0495000029216</t>
  </si>
  <si>
    <t>CARLOS ROSALES GOMEZ</t>
  </si>
  <si>
    <t>Calle: JOSE MARIA VELAZCO
Número Exterior: 2
Número Interior: 39
Colonia: Villas de Ayotla
País: MÉXICO
Entidad Federativa: MÉXICO
Delegación o Municipio: IXTAPALUCA
Código Postal : 56566
Teléfono: 0445571988192</t>
  </si>
  <si>
    <t>sobejaivinternet09@hotmail.com</t>
  </si>
  <si>
    <t>Historial laboral de donde trabaje y sus salarios que percibía en ese tiempo</t>
  </si>
  <si>
    <t>0495000029316</t>
  </si>
  <si>
    <t xml:space="preserve">NELLY LÓPEZ AZUZ </t>
  </si>
  <si>
    <t>Calle: NAHUATLACAS
Número Exterior: 146
Número Interior: 23
Colonia: Ajusco
País: MÉXICO
Entidad Federativa: DISTRITO FEDERAL
Delegación o Municipio: COYOACAN
Código Postal : 04300
Teléfono: 01 55 533 84222</t>
  </si>
  <si>
    <t>nelly300@hotmail.com</t>
  </si>
  <si>
    <t>requiero información sobre mapas de sonora, que vayan del siglo XVI al siglo XX</t>
  </si>
  <si>
    <t>UE/326/2016 DE 13  DE JUNIO DE 2016</t>
  </si>
  <si>
    <t>UE/R/407/2016 DE 13 DE JUNIO DE 2016</t>
  </si>
  <si>
    <t>0495000029416</t>
  </si>
  <si>
    <t>LUIS FERNANDO MERCHANT HERNÁNDEZ</t>
  </si>
  <si>
    <t>Calle: LOMA DE LA ROSA
Número Exterior: 546
Número Interior: 
Colonia: Colinas Del Sur
País: MÉXICO
Entidad Federativa: MICHOACÁN
Delegación o Municipio: MORELIA
Código Postal : 58095</t>
  </si>
  <si>
    <t>kilo45y@outlook.com</t>
  </si>
  <si>
    <t>Solicito Saber ¿En que consiste la reforma educativa de 2012 y 2013 de las reformas estructurales?</t>
  </si>
  <si>
    <t>0495000029516</t>
  </si>
  <si>
    <t>FERNANDO RAMÍREZ RUIZ</t>
  </si>
  <si>
    <t>Calle: OBRERO MUNDIAL
Número Exterior: 191
Número Interior: 404
Colonia: Del Valle Norte
País: MÉXICO
Entidad Federativa: DISTRITO FEDERAL
Delegación o Municipio: BENITO JUAREZ
Código Postal : 03100</t>
  </si>
  <si>
    <t>fernandorr100@hotmail.com</t>
  </si>
  <si>
    <t>Información sobre mi abuelo Alberto Ruiz Vázquez que se encuentra en la galería 1 del Archivo General de la Nación</t>
  </si>
  <si>
    <t>UE/R/408/2016 DE 14 DE JULIO DE 2016</t>
  </si>
  <si>
    <t>UE/330/2016 DE 14 DE JUNIO DE 2016</t>
  </si>
  <si>
    <t>DA/401/2016 DE 14 DE JUNIO DE 2016</t>
  </si>
  <si>
    <t>DA/392/2016 DE 13 DE JUNIO DE 2016</t>
  </si>
  <si>
    <t>0495000029616</t>
  </si>
  <si>
    <t>0495000029716</t>
  </si>
  <si>
    <t xml:space="preserve">JUAN PEREZ GONZALEZ </t>
  </si>
  <si>
    <t>Calle: CERRO NUEVO
Número Exterior: 235
Número Interior: 
Colonia: Loma Verde
País: MÉXICO
Entidad Federativa: SAN LUIS POTOSÍ
Delegación o Municipio: SAN LUIS POTOSI
Código Postal : 78214</t>
  </si>
  <si>
    <t>pepeytono2026@hotmail.com</t>
  </si>
  <si>
    <t>¿Por qué si en el instructivo de CADIDO mencionan en el contexto de la información hasta el nivel de serie en el instructivo de Cuadro General de clasificación ponen como ejemplo el cuadro de clasificación de Presidencia de la República hasta expedientes con un número consecutivo y no solo con el nombre del mismo? Cual es la forma correcta de hacerlo, es valido agregar más niveles a la clasificación como expedientes o sub sub series?</t>
  </si>
  <si>
    <t>UE/332/2016 DE 16 DE JUNIO DE 2016</t>
  </si>
  <si>
    <t>ALBA MARÍA MEDINA MARÍN</t>
  </si>
  <si>
    <t>Calle: CAMPECHE
Número Exterior: 7B
Número Interior: 7B
Colonia: Las Américas
País: MÉXICO
Entidad Federativa: MÉXICO
Delegación o Municipio: ECATEPEC
Código Postal : 55076
Teléfono: 5546273232</t>
  </si>
  <si>
    <t>albamedina7@yahoo.com.mx</t>
  </si>
  <si>
    <t>solicito informe publico del Movimiento de Liberacion Nacional Tupamaro de Uruguay y de la persona que reponde a los nombres de Alberto Gómez, Alfredo Red Silveira o Gari, de origen uruguayo miembro de esta organización armada</t>
  </si>
  <si>
    <t>UE/333/2016 DE 16 DE JUNIO DE 2016</t>
  </si>
  <si>
    <t>0495000029816</t>
  </si>
  <si>
    <t>Solicito copia simple de todos los documentos que obren en el acervo de la extinta Dirección Federal de Seguridad, en su modalidad de versión pública, de Jesús Héctor Palma Salazar, El Güero Palma, así como del Fondo de Investigaciones Políticas y Sociales, ubicado en Galería 1. Incluir toda la información que hubiera sido clasificada. Incluir versión pública de las fichas desde sus primeros registros hasta 1989.</t>
  </si>
  <si>
    <t>0495000029916</t>
  </si>
  <si>
    <t>0495000030016</t>
  </si>
  <si>
    <t>Solicito copia simple de todos los documentos que obren en el acervo de la extinta Dirección Federal de Seguridad, en su modalidad de versión pública, de Joaquín Archivaldo Guzmán Loera "El Chapo Guzmán" así como del Fondo de Investigaciones Políticas y Sociales, ubicado en Galería 1. Incluir toda la información que hubiera sido clasificada. Incluir versión pública de las fichas desde sus primeros registros hasta 1989.</t>
  </si>
  <si>
    <t>Solicito copia simple de todos los documentos que obren en el acervo de la extinta Dirección Federal de Seguridad, en su modalidad de versión pública, de la organización ahora denominada "Cártel de Sinaloa", así como del Fondo de Investigaciones Políticas y Sociales, ubicado en Galería 1. Incluir toda la información que hubiera sido clasificada. Incluir versión pública de las fichas desde sus primeros registros hasta 1989.</t>
  </si>
  <si>
    <t>UE/334/2016 DE 16 DE JUNIO DE 2016</t>
  </si>
  <si>
    <t>UE/335/2016 DE 16 DE JUNIO DE 2016</t>
  </si>
  <si>
    <t>UE/336/2016 DE 16 DE JUNIO DE 2016</t>
  </si>
  <si>
    <t>0495000030116</t>
  </si>
  <si>
    <t>0495000030216</t>
  </si>
  <si>
    <t>0495000030316</t>
  </si>
  <si>
    <t xml:space="preserve">ALEJANDRO MORENO GARCÍA </t>
  </si>
  <si>
    <t>Calle: CALLE 40
Número Exterior: 180
Número Interior: 1907
Colonia: Barrio La Lonja
País:MÉXICO
Entidad Federativa: DISTRITO FEDERAL
Delegación o Municipio: TLALPAN
Código Postal : 14268</t>
  </si>
  <si>
    <t>soley_3000@yahoo.com.mx</t>
  </si>
  <si>
    <t>solicito las 10 instituciones con mas solicitudes de tramite de baja documental del gobierno federal 1.- nombre de la institución 2.-cantidad de solicitudes de tramite de baja documental 3.-año en el que fueron tramitadas o ingresadas 4.- estatus</t>
  </si>
  <si>
    <t>MARÍA DE JESUS BENAVIDES VALADEZ</t>
  </si>
  <si>
    <t>DATOS PERSONALES DE LA POLÍTICA LORENA MARTINEZ RODRIGUEZ</t>
  </si>
  <si>
    <t>Calle: VIVERO DE LA HACIENDA
Número Exterior: 307
Número Interior: 
Colonia: Casa Blanca
País: MÉXICO
Entidad Federativa: AGUASCALIENTES
Delegación o Municipio: AGUASCALIENTES
Código Postal : 20297
Teléfono: 4494489961</t>
  </si>
  <si>
    <t>benavides_mary@hotmail.com</t>
  </si>
  <si>
    <t>Solicito informe público sobre la persona que responde al nombre de Jorge Luis Joa Campos. De origen cubano que fungió como agregado cultural de la embajada de Cuba en México en la decada de los 70 y 80</t>
  </si>
  <si>
    <t>UE/338/2016 DE 20 DE JUNIO DE 2016</t>
  </si>
  <si>
    <t>UE/337/2016 DE 20 DE JUNIO DE 2016</t>
  </si>
  <si>
    <t>UE/R/411/2016 DE 20 DE JUNIO DE 2016</t>
  </si>
  <si>
    <t>0495000030416</t>
  </si>
  <si>
    <t>KARY F</t>
  </si>
  <si>
    <t>Calle: ------
Número Exterior: -----
Número Interior: ------
Colonia: Universidad
País: MÉXICO
Entidad Federativa: PUEBLA
Delegación o Municipio: PUEBLA
Código Postal : 72570
Teléfono: 0</t>
  </si>
  <si>
    <t>hog_kari@hotmail.com</t>
  </si>
  <si>
    <t>copia digital de la declaración de guerra que hizo el estado mexicano durante la segunda guerra mundial, así como las leyes, decretos y otras disposiciones que se haya expedido a partir de dicha declaración para regular el estado de guerra de Mexico. Ademas las leyes, decretos y otras disposiciones aplicadas para la suspencion de garantías que señala la constitucion.</t>
  </si>
  <si>
    <t>UE/339/2016 DE 20 DE JUNIO DE 2016</t>
  </si>
  <si>
    <t>0495000030516</t>
  </si>
  <si>
    <t>ANGELES FERREL AGUILAR</t>
  </si>
  <si>
    <t>Calle: ORQUIDEAS
Número Exterior: 27
Número Interior: 
Colonia: Lomas de las Flores II
País: MÉXICO
Entidad Federativa: CAMPECHE
Delegación o Municipio: CAMPECHE
Código Postal : 24060
Teléfono: 0459811602215</t>
  </si>
  <si>
    <t>huvel0208@hotmail.com</t>
  </si>
  <si>
    <t>Población total por grupo: infantil, preescolar, escolar, mujeres, hombres, adolescentes, adultos jóvenes adultos mayores del estado de campeche</t>
  </si>
  <si>
    <t>0495000030616</t>
  </si>
  <si>
    <t>CAMPAÑA GLOBAL POR LA LIBERTAD DE EXPRESIÓN A 19</t>
  </si>
  <si>
    <t>Calle: JOSÉ VASCONCELOS
Número Exterior: 131
Número Interior: 
Colonia: San Miguel Chapultepec I Sección
País: MÉXICO
Entidad Federativa: DISTRITO FEDERAL
Delegación o Municipio: MIGUEL HIDALGO
Código Postal : 11850</t>
  </si>
  <si>
    <t>dmora@article19.org</t>
  </si>
  <si>
    <t>Con fundamento en el artículo 6 constitucional y diversas disposiciones aplicables de la Ley General de Transparencia (arts. 5, 115 fracción I, 120 fracción I, dentro de otros), solicito que se reproduzca en un medio digital todo el grupo documental de la Galería 1 del Archivo General de la Nación que ha sido digitalizado a la fecha. Me refiero a la versión digital de los 738 rollos de microfilm correspondientes al 95% de todo el grupo documental, la que obra en el servidor de la Dirección de Tecnologías de la Información.</t>
  </si>
  <si>
    <t>0495000030716</t>
  </si>
  <si>
    <t>¿Cuáles van a ser las sanciones para los sujetos obligados por no contar con un sistema de gestión documental que cumpla con lineamientos publicados por el Diario Oficial de la Federación el 03 de julio de 2015 y que marca como límite 24 meses para su implementación?</t>
  </si>
  <si>
    <t>0495000030816</t>
  </si>
  <si>
    <t>JOSUÉ BUSTAMANTE GONZÁLEZ</t>
  </si>
  <si>
    <t>Calle: CERRO DEL AGUA
Número Exterior: 241
Número Interior: 8
Colonia: Romero de Terreros
País: MÉXICO
Entidad Federativa: DISTRITO FEDERAL
Delegación o Municipio: COYOACAN
Código Postal : 04320</t>
  </si>
  <si>
    <t>jbustamante@colmich.edu.mx</t>
  </si>
  <si>
    <t>Solicito la versión pública de: Julián Gorkin, Eduwiges Teresa Confreta, Óscar José Fernández, David Aguilar Mora, Eunice Campirán, Bruno, Martha Elena Vargas Salguero, Ramón Vargas Salguero, Fausto Dávila Solís, Tito Armando Domínguez Lara, Genaro Jongitud Lara, Roberto Chin Sedano, Antonio Blanco González, Alfonso Lizárraga Bernal, Fernando López Limón, Paul Pérez, Liga Obrera Marxista, las cualesse encuentran resguardadas en la galería 1 del Archivo General de la Nación</t>
  </si>
  <si>
    <t>0495000030916</t>
  </si>
  <si>
    <t>RENATA GARZA</t>
  </si>
  <si>
    <t>Calle: FUENTE DE HERMES
Número Exterior: 25
Número Interior: 
Colonia: Lomas de Tecamachalco 
País:MÉXICO
Entidad Federativa: MÉXICO
Delegación o Municipio: HUIXQUILUCAN
Código Postal : 52780</t>
  </si>
  <si>
    <t>GASTOS</t>
  </si>
  <si>
    <t>DAHC/322/2016 DE 20 DE JUNIO DE 2016</t>
  </si>
  <si>
    <t>UE/344/2016 DE 22 DE JUNIO DE 2016</t>
  </si>
  <si>
    <t>UE/342/2016 DE 22 DE JUNIO DE 2016     _______________   UE/341/2016 DE 22 DE JUNIO DE 2016</t>
  </si>
  <si>
    <t>UE/343/2016 DE 22 DE JUNIO DE 2016</t>
  </si>
  <si>
    <t>DAHC/324/2016 DE 21 DE JUNIO DE 2016</t>
  </si>
  <si>
    <t>DAHC/325/2016 DE 21 DE JUNIO DE 2016</t>
  </si>
  <si>
    <t>DAHC/326/2016 DE 21 DE JUNIO DE 2016</t>
  </si>
  <si>
    <t>DG/DSNA/1461/2016 DE 22 DE JUNIO DE 2016</t>
  </si>
  <si>
    <t>DSNA/1401/2016 DE 23 DE JUNIO DE 2016</t>
  </si>
  <si>
    <t>UE/R/412/2016 DE 22 DE JUNIO DE 2016</t>
  </si>
  <si>
    <t>UE/R/413/2016 DE 22 DE JUNIO DE 2016</t>
  </si>
  <si>
    <t>0495000031016</t>
  </si>
  <si>
    <t>0495000031116</t>
  </si>
  <si>
    <t>0495000031216</t>
  </si>
  <si>
    <t>0495000031316</t>
  </si>
  <si>
    <t>04950000031416</t>
  </si>
  <si>
    <t>04950000315116</t>
  </si>
  <si>
    <t xml:space="preserve">PATRICIA ANGELES RIVERA </t>
  </si>
  <si>
    <t>Calle: PROL. PLUTARCO ELÍAS CALLES
Número Exterior: 2711
Número Interior: 34
Colonia: Unidad Ejército Constitucionalista
País: MÉXICO
Entidad Federativa: DISTRITO FEDERAL
Delegación o Municipio: IZTAPALAPA
Código Postal : 09220
Teléfono: 5526334646</t>
  </si>
  <si>
    <t>alfacentaurithc@gmail.com</t>
  </si>
  <si>
    <t>Saludos: Solicito amablemente las fichas de la Casa de Chile en México contenidos en la Galería 1 del Archivo General de la Nación.Realizo tesis sobre expresiones del exilio chileno.</t>
  </si>
  <si>
    <t>UE/347/2016 DE 23 DE JUNIO DE 2016</t>
  </si>
  <si>
    <t>LUZ GONZÁLEZ MARTÍNEZ</t>
  </si>
  <si>
    <t>Calle: GEORGÍA
Número Exterior: 303
Número Interior: 1
Colonia: Napoles
País: MÉXICO
Entidad Federativa: DISTRITO FEDERAL
Delegación o Municipio: BENITO JUAREZ
Código Postal : 03810</t>
  </si>
  <si>
    <t>luz_gonzalez@hotmail.com</t>
  </si>
  <si>
    <t>Los expedientes que están clasificados con información reservada y los expedientes reportados en el Sistema Persona del INAI, los tengo que registrar en el Inventario Documental del Archivo de Trámite. Si, por qué y No, por qué. Aclaro esos expedientes reservados están reportados en el sistema del INAI. GRACIAS</t>
  </si>
  <si>
    <t xml:space="preserve">VIRGINIA DELGADO SÁNCHEZ </t>
  </si>
  <si>
    <t>Calle: PALMA SABAL
Número Exterior: 0
Número Interior: 3
Colonia: Rancho La Palma 1a Sección
País: MÉXICO
Entidad Federativa: MÉXICO
Delegación o Municipio: COACALCO DE BERRIOZABAL
Código Postal : 55717
Teléfono: 5575936604</t>
  </si>
  <si>
    <t>ludi_1219@hotmail.com</t>
  </si>
  <si>
    <t>deseo saber si hay registro de nacimiento en zacatecas en alguna oficialía del registro civil</t>
  </si>
  <si>
    <t>MARIA DE LOS ANGELES MAGDALENO CARDENAS</t>
  </si>
  <si>
    <t>Calle: CERRADA 13 DE SEPTIEMBE
Número Exterior: 19
Número Interior: 101
Colonia: Escandón I Sección
País: MÉXICO
Entidad Federativa: DISTRITO FEDERAL
Delegación o Municipio: MIGUEL HIDALGO
Código Postal : 11800
Teléfono: 5552718436</t>
  </si>
  <si>
    <t>angeles.magdaleno@yahoo.com.mx</t>
  </si>
  <si>
    <t>De dónde tomó la C. Mercedes de Vega la frase: "los archivos no relumbran pero son minas de oro" y por qué razón no dio el crédito correspondiente. Véase: http://www.vanguardia.com.mx/columnas-patrimonioculturalenriesgo-616751.html</t>
  </si>
  <si>
    <t>Nombre, cargo, fecha de ingreso, salario de todos y cada uno de los servidores que asistieron a las Jornadas Internacionales de Acceso a la Información celebradas en junio de 2016. Costo devengado en dicho evento, así como una descripción pormenorizada de todos y cada uno de los servidores que asistieron a las Jornadas de referencia.</t>
  </si>
  <si>
    <t>Que funde y motivo la razón por la que prescindieron de los servicios de la Policia Bancaria e Industrial de la CIudad de México, así como nombre del cuerpo de seguridad que la sustituyó, además de los costos que representa.</t>
  </si>
  <si>
    <t>UE/352/2016 DE 27 DE JUNIO DE 2016</t>
  </si>
  <si>
    <t>UE/351/2016 DE 27 DE JUNIO DE 2016</t>
  </si>
  <si>
    <t>UE/R/420/2016 DE 27 DE JUNIO DE 2016</t>
  </si>
  <si>
    <t>0495000031616</t>
  </si>
  <si>
    <t>GABRIELA GARAY</t>
  </si>
  <si>
    <t>Calle: SECRETARIA AL SERVICIO DEL PUEBLO
Número Exterior: 34
Número Interior: 
Colonia: Federal Burocrática
País: MÉXICO
Entidad Federativa: MÉXICO
Delegación o Municipio: HUIXQUILUCAN
Código Postal : 52777</t>
  </si>
  <si>
    <t>gabrielagaray33@gmail.com</t>
  </si>
  <si>
    <t>de México sesionadas y aprobadas en 2016; y sueldos actuales de regidores y presidente municipal electos del municipio de Huixquilucan y Naucalpan de Juarez del Estado de México.</t>
  </si>
  <si>
    <t>UE/354/2016 DE 28 DE JUNIO DE 2016</t>
  </si>
  <si>
    <t>UE/R/421/2016 DE 28 DE JUNIO DE 2016</t>
  </si>
  <si>
    <t>DAHC/331/2016  DE 28 DE JUNIO DE 2016</t>
  </si>
  <si>
    <t>DG/DSNA/1492/2016 DE 28 DE JUNIO DE 2016</t>
  </si>
  <si>
    <t>0495000031716</t>
  </si>
  <si>
    <t>0495000031816</t>
  </si>
  <si>
    <t xml:space="preserve">LAURA ALEXA SÁENZ </t>
  </si>
  <si>
    <t>Calle: 25
Número Exterior: 3
Número Interior: SN
Colonia: Pro-Hogar
País: MÉXICO
Entidad Federativa: DISTRITO FEDERAL
Delegación o Municipio: AZCAPOTZALCO
Código Postal : 02600</t>
  </si>
  <si>
    <t>eder.jeter@hotmail.com</t>
  </si>
  <si>
    <t>De conformidad con los Lineamientos para analizar, valorar, y decidir el destino final de la documentación de las dependencias y entidades del Poder Ejecutivo Federal, el AGN en cumplimiento a lo ordenado en el acuerdo (R) OG-O-1-16-11, expide los lineamientos. ¿Dónde se puede consultar dicho acuerdo? requiero una copia digitalizada.</t>
  </si>
  <si>
    <t>UE/356/2016 DE 30 DE JUNIO DE 2016</t>
  </si>
  <si>
    <t>Nombre y cargo del o los responsables del registro, acopio y procesamiento de datos recabados por los servicios de vigilancia. Destino final de la información que solicitan los policías. Nombre de la empresa que presta servicios de policia y vigilancia.</t>
  </si>
  <si>
    <t>UE/357/2016 DE 30 DE JUNIO DE 2016</t>
  </si>
  <si>
    <t>UE/310/2016 DE 25 DE MAYO DE 2016</t>
  </si>
  <si>
    <t>0495000031916</t>
  </si>
  <si>
    <t>JENIFER CASTILLO ORTIZ</t>
  </si>
  <si>
    <t>Calle: CERRADA ATOYAC
Número Exterior: 1 LT 32-A
Número Interior: 
Colonia: Francisco Villa
País: MÉXICO
Entidad Federativa: MÉXICO
Delegación o Municipio: TLALNEPANTLA DE BAZ
Código Postal : 54059
Teléfono: 5568432446</t>
  </si>
  <si>
    <t>jeniferco@live.com</t>
  </si>
  <si>
    <t>historial laboral ante el IMSS</t>
  </si>
  <si>
    <t>DPD/121/2016 DE 30 DE JUNIO DE 2016</t>
  </si>
  <si>
    <t>DAHC/333/2016 DE 30 DE JUNIO DE 2016</t>
  </si>
  <si>
    <t>0495000032016</t>
  </si>
  <si>
    <t>VERONICA JIMENEZ CASTILLO</t>
  </si>
  <si>
    <t>Calle: SUR 8
Número Exterior: 200
Número Interior: 
Colonia: Agrícola Oriental
País: MÉXICO
Entidad Federativa: DISTRITO FEDERAL
Delegación o Municipio: IZTACALCO
Código Postal : 08500
Teléfono: 5555587953</t>
  </si>
  <si>
    <t>veromusik_21@hotmail.com</t>
  </si>
  <si>
    <t>solicito versiones públicas de la galería 1 de Pablo Latapí Sarre, Elena Poniatowska Amor, Carlos Monsiváis Aceves, Rogelio Naranjo Ureño, Enrique Maza, Hero Rodríguez Toro</t>
  </si>
  <si>
    <t>UE/359/2016 DE 04 DE JULIO DE 2016</t>
  </si>
  <si>
    <t>UE/R/424/2016 DE 01 DE JULIO DE 2016</t>
  </si>
  <si>
    <t>0495000032116</t>
  </si>
  <si>
    <t>HK A A</t>
  </si>
  <si>
    <t>Calle: 0
Número Exterior: 0
Número Interior: 
Colonia: El Limón
País: MÉXICO
Entidad Federativa: PUEBLA
Delegación o Municipio: PETLALCINGO
Código Postal : 00000
Teléfono: 0</t>
  </si>
  <si>
    <t>citlatl@hotmail.com</t>
  </si>
  <si>
    <t>Solicito información sobre la operación del Instituto Mexicano de Televisión (Imevisión). Agrego archivo con desglose de solicitud.</t>
  </si>
  <si>
    <t>UE/365/2016 DE 05 DE JULIO DE 2016</t>
  </si>
  <si>
    <t>0495000032216</t>
  </si>
  <si>
    <t xml:space="preserve">NOEL FELIPE HERNÁNDEZ REYES </t>
  </si>
  <si>
    <t>Calle: WISCONSIN
Número Exterior: 601
Número Interior: 
Colonia: Universidad Sur
País: MÉXICO
Entidad Federativa: TAMAULIPAS
Delegación o Municipio: TAMPICO
Código Postal : 89109
Teléfono: 8331551855</t>
  </si>
  <si>
    <t>noelhdzr@hotmail.com</t>
  </si>
  <si>
    <t>solicito la version publica de la galeria 1 de AGN de YANIRA ELIZABETH HERNANDEZ MALDONADO, o "Deyanira Fernández Maldonado", "Yamira Elizabeth Fernandez Maldonado", o "Yanira Elizabeth Fernandez".</t>
  </si>
  <si>
    <t>UE/366/2016 DE 05 DE JULIO DE 2016</t>
  </si>
  <si>
    <t>DAHC/336/2016 DE 04 DE JULIO DE 2016</t>
  </si>
  <si>
    <t>DAHC/335/2016 DE 04 DE JULIO DE 2016</t>
  </si>
  <si>
    <t>DTI/048/16 DE 28 DE JUNIO DE 2016        ___________________   DAHC/340/2016 DE 05 DE JULIO DE 2016</t>
  </si>
  <si>
    <t>DGAA/015/2016 DE 05 DE JULIO DE 2016</t>
  </si>
  <si>
    <t>0495000032316</t>
  </si>
  <si>
    <t>julio</t>
  </si>
  <si>
    <t>PARIS MARTÍNEZ</t>
  </si>
  <si>
    <t>Calle: CUAUHTÉMOC
Número Exterior: 403
Número Interior: 
Colonia: Roma Sur
País: MÉXICO
Entidad Federativa: DISTRITO FEDERAL
Delegación o Municipio: CUAUHTEMOC
Código Postal : 06760
Teléfono: 0</t>
  </si>
  <si>
    <t>paris.martinez@hotmail.com</t>
  </si>
  <si>
    <t>“1- Solicito copia de todos los convenios, contratos, acuerdos o cualesquiera que sea la denominación, mediante los cuales se pactó la entrega de recursos económicos a la asociación civil Centro de Instrumentación y Registro Sísmico AC, de 1987 a la fecha. 2- Solicito copia de todos los convenios, contratos, acuerdos o cualesquiera que sea la denominación, mediante los cuales se pactó la entrega de recursos públicos a la empresa MDREIECK SA DE CV, o por los cuales se adquirieron o arrendaron productos o servicios con la empresa MDREIECK SA DE CV, de 1987 a la fecha. 3- Solicito copia de todos los convenios, contratos, acuerdos o cualesquiera que sea la denominación, mediante los cuales se pactó la entrega de recursos públicos a la empresa Grupo Sacora Comercializadora SA de CV, o por los cuales se adquirieron o arrendaron productos o servicios con la empresa Grupo Sacora Comercializadora SA de CV, de 1987 a la feca. 4- Solicito copia de todos los convenios, contratos, acuerdos o cualesquiera que sea la denominación, mediante los cuales se pactó la entrega de recursos públicos a la empresa Ingeniería y Soluciones en Construcción y T.I. SA de CV, o por los cuales se adquirieron o arrendaron productos o servicios con la empresa Ingeniería y Soluciones en Construcción y T.I. SA de CV, de 1987 a la fecha. 5- Solicito copia de todos los convenios, contratos, acuerdos o cualesquiera que sea la denominación, mediante los cuales se pactó la entrega de recursos públicos a la empresa Alerting Solutions Inc., o por los cuales se adquirieron o arrendaron productos o servicios con la empresa Alerting Solutions Inc. 6- Solicito copia de todos los convenios, contratos, acuerdos o cualesquiera que sea la denominación, mediante los cuales se pacto ́ la entrega de recursos públicos a la empresa AtHoc Inc, o por los cuales se adquirieron o arrendaron productos o servicios con la empresa AtHoc Inc. 7- Solicito copia de todos los convenios, contratos, acuerdos o cualesquiera que sea la denominación, mediante los cuales se pactó la entrega de recursos públicos a empresas o asociaciones civiles, para la adquisición de receptores de radio SARMEX. 8- Solicito copia de todos los convenios, contratos, acuerdos o cualesquiera que sea la denominación, mediante los cuales se pactó la entrega de recursos públicos a empresas o asociaciones civiles, para la instalación de receptores de radio SARMEX. 9- Solicito copia de todos los convenios, contratos, acuerdos o cualesquiera que sea la denominación, mediante los cuales se pactó la entrega de recursos públicos a empresas o asociaciones civiles, para el mantenimiento preventivo de receptores de radio SARMEX.</t>
  </si>
  <si>
    <t>UE/350/2016 DE 27 DE JUNIO DE 2016          _________________   UE/368/2016 DE 06 DE JULIO DE 2016</t>
  </si>
  <si>
    <t>UE/369/2016 DE 06 DE JULIO DE 2016</t>
  </si>
  <si>
    <t>0495000032416</t>
  </si>
  <si>
    <t>JULIO</t>
  </si>
  <si>
    <t>Copia del contrato celebrado con la empresa CUSAEM. Funciones y atribuciones de dicha policía, política de seguridad para la protección de datos personales, que dicha policía recaba a nombre del AGN.</t>
  </si>
  <si>
    <t>0495000032616</t>
  </si>
  <si>
    <t>0495000032516</t>
  </si>
  <si>
    <t>Documento que acredite que los integrantes de CUSAEM aprobaron íntegramente los controles de confianza.</t>
  </si>
  <si>
    <t>Que funde y motive todas y casa una de las funciones de la dirección general adjunta. Especificar si se trata de una plaza de estructura o de confianza. Experiencia o estudios acreditados en archivística de la DIrectora General Adjunta.</t>
  </si>
  <si>
    <t>0495000032716</t>
  </si>
  <si>
    <t>Nombre de todos y cada uno de los servidores públicos que tienen acceso a mis datos personales recabados por el Centro de Referencias. Fecha de ingreso, salario, horario, nombre del jefe inmediato, funciones de Yolia Tortolero.</t>
  </si>
  <si>
    <t>0495000032816</t>
  </si>
  <si>
    <t xml:space="preserve">ABEL ESPINOZA HILERIO </t>
  </si>
  <si>
    <t>Calle: ARQUITECTOS
Número Exterior: MZ 5
Número Interior: LT 20
Colonia: Ejercito Del Trabajo I
País: MÉXICO
Entidad Federativa: MÉXICO
Delegación o Municipio: ECATEPEC
Código Postal : 55299
Teléfono: 55-57120134</t>
  </si>
  <si>
    <t>unite44@hotmail.com</t>
  </si>
  <si>
    <t>Cuándo los expedientes son clasificados archivísticamente y los mismos han concluido su vigencia documental de resguardo en el Archivo de Trámite, estos son susceptibles de Transferencia Primaria y cuando estos ya hayan concluido su resguardo en el Archivo de Concentración procede la Baja Documental o la Transferencia Secundaria, para realizar estas gestiones del ciclo vital documental independientemente de su etapa, se debe realizar ya sea un inventario de Transferencia Primaria, un Inventario de Transferencia Secundaria o Inventario de Baja que soporte cada una de las piezas documentales que se envíen ya que han cumplido sus plazos y que pasaran a la etapa que corresponda según su tiempo de resguardo. En este contexto quisiera resolvieran mi duda en lo siguiente ¿Cuál es el Catálogo de disposición Documental que deben aplicar las instituciones para cumplir con la normatividad al realizar este procedimiento y que a su vez sustenta el traslado de expedientes entre las distintas etapas del documento, pasando del Archivo de Trámite al Archivo de Concentración o a su vez al Archivo Histórico, deberán utilizar el Catálogo de Disposición Documental con el que fue clasificado la documentación cuando se cerró el expediente o aplicaran el Catálogo de disposición Documental vigente al momento de concluir su tiempo de resguardo? ¿Cúal es la normatividad vigente o apartado que sustente la utilización del CADIDO anterior o el vigente en su caso, ya este instrumento se actualiza anualmente? Gracias</t>
  </si>
  <si>
    <t>UE/370/2016 DE 06 DE JULIO DE 2016</t>
  </si>
  <si>
    <t>UE/371/2016 DE 06 DE JULIO DE 2016</t>
  </si>
  <si>
    <t>UE/372/2016 DE 06 DE JULIO DE 2016</t>
  </si>
  <si>
    <t>UE/374/2016 DE 06 DE JULIO DE 2016   ____________________  UE/373/2016 DE 06 DE JULIO DE 2016</t>
  </si>
  <si>
    <t>UE/375/2016 DE 06 DE JULIO DE 2016</t>
  </si>
  <si>
    <t>DAHC/332/2016 DE 30 DE JUNIO DE 2016</t>
  </si>
  <si>
    <t>DAHC/346/2016 DE 08 DE JULIO DE 2016</t>
  </si>
  <si>
    <t>0495000032916</t>
  </si>
  <si>
    <t>GREGORIO MARTÍNEZ MARTÍNEZ</t>
  </si>
  <si>
    <t>Calle: ROSARIO CASTELLANOS
Número Exterior: 4
Número Interior: 
Colonia: Tablas Del Pozo
País: MÉXICO
Entidad Federativa:MÉXICO
Delegación o Municipio: ECATEPEC
Código Postal : 55510
Teléfono: 0445532924202</t>
  </si>
  <si>
    <t>acamaya@outlook.com</t>
  </si>
  <si>
    <t>Informacion Personal, Estudiantil y Laboral acerca de GREGORIO MARTINEZ MARTINEZ</t>
  </si>
  <si>
    <t>0495000033016</t>
  </si>
  <si>
    <t>KATIA ITZAMAR DE LA ROSA HERNÁNDEZ</t>
  </si>
  <si>
    <t>Calle: EMINIANO ZAPATA
Número Exterior: 20
Número Interior: 
Colonia: Ca¿¿ada Verde
País: MÉXICO
Entidad Federativa: SAN LUIS POTOSÍ
Delegación o Municipio: CHARCAS
Código Postal : 78570
Teléfono: +5214861057066</t>
  </si>
  <si>
    <t>itzamar2673@hotmail.com</t>
  </si>
  <si>
    <t>Buenas tardes, por este medio me dirigo para solicitra informacion, referente al temreemoto del 1985 en la ciudad de mexico, para ser mas especifica, solicito alguna lista de Fallecidos, o si ente ellas se encuentra la señora Maria Verisvinda Zabala Puente originaria del estado de San Luis Potosi , en el municipio de Charcas, o de ser posible saber algo mas sobre su ubicación, esto en consecuancia de una platica con mi abuela quein es su hermana, en donde ella me pide que le ayude a localizarla, pues desde el 80, no tiene comunicación con ella y no sabe nada sobre si fue sobreviviente o fallecida en el terremoto. Mucho agredesco su atencion, de antemano un saludo.</t>
  </si>
  <si>
    <t>0495000033116</t>
  </si>
  <si>
    <t>BERNARDO NÚÑEZ MAGDALENO</t>
  </si>
  <si>
    <t>Calle: AVENIDA FERROCARRIL 529
Número Exterior: 6646361896
Número Interior: 
Colonia: Cuauhtémoc
País: MÉXICO
Entidad Federativa: BAJA CALIFORNIA
Delegación o Municipio: TIJUANA
Código Postal : 22010
Teléfono: 6646361896</t>
  </si>
  <si>
    <t>bernardonunezmagdaleno@gmail.com</t>
  </si>
  <si>
    <t>Busco información de: 1. Rafael Sebastian Gullen Vicente conocido como "El subcomandante Marcos". 2. La organización armada conocida como El Frente Zapatista de Liberación Nacional, (EZLN). 3. El individuo conocido como Cesar Yañez Muñoz. 4. La organización armada conocida como Las Fuerzas de Liberación Nacional (FLN). 5. Cualquier persona relacionada, vinculada, asociada y/o privada de su libertad por su colaboración, participación o por ser simpatizante con dichas organizaciones e individuos.</t>
  </si>
  <si>
    <t>UE/380/2016 DE 12 DE JULIO DE 2016</t>
  </si>
  <si>
    <t>UE/379/2016 DE 12 DE JULIO DE 2016</t>
  </si>
  <si>
    <t>UE/378/2016 DE 12 DE JULIO DE 2016</t>
  </si>
  <si>
    <t>0495000033216</t>
  </si>
  <si>
    <t>0495000033316</t>
  </si>
  <si>
    <t>0495000033416</t>
  </si>
  <si>
    <t xml:space="preserve">RICARDO SERRANO </t>
  </si>
  <si>
    <t>Calle: 27 SUR
Número Exterior: 2704
Número Interior: 
Colonia: Benito Juárez
País: MÉXICO
Entidad Federativa: PUEBLA
Delegación o Municipio: PUEBLA
Código Postal : 72014
Teléfono: 2222620231</t>
  </si>
  <si>
    <t>ricky_8718@hotmail.com</t>
  </si>
  <si>
    <t xml:space="preserve"> Copias certificadas de las solicitudes entregadas al Poder Legislativo del Estado de Puebla por parte del Ex-Gobernador Antonio Nava Castillo en las que solicita su separación del cargo como Gobernador del Estado de Puebla. - Los Acuerdos por parte del Congreso del Estado de Puebla en los que aprobó las licencias de separación del Ex-Gobernador Antonio Nava Castillo. - Todos los acuerdos que haya emitido el Titular del Poder Ejecutivo (Gobernador) del Estado de Puebla del quince de octubre de 1964 al cinco de noviembre de 1964. -Copia certificada de la Renuncia del cargo de gobernador del Estado de Quintana Roo de Aarón Merino Fernández presentada al Congreso Local de dicha entidad.O337</t>
  </si>
  <si>
    <t>ROSA SANTOME VILLA</t>
  </si>
  <si>
    <t>Calle: BELLOTA
Número Exterior: 10
Número Interior: 5
Colonia: Miguel Hidalgo 4A Sección
País: MÉXICO
Entidad Federativa: DISTRITO FEDERAL
Delegación o Municipio: TLALPAN
Código Postal : 14250</t>
  </si>
  <si>
    <t>lapinemx@yahoo.com.mx</t>
  </si>
  <si>
    <t>Información estadística, ya sea anexos o documentos con cifras de los informes presidenciales de los siguientes sexenios: Luis Echeverria Alvarez Jose Lopez Portillo y Pacheco Miguel de la Madrid Hurtado Carlos Salinas de Gortari Ernesto Zedillo Ponce de Leon Vicente Fox Quesada</t>
  </si>
  <si>
    <t>Solicito información de los temas, organizaciones y personas descritas en el documento que adjunto para el caso. Mi petición es que esta búsqueda se realice en la Galería 1 del Archivo General de la Nación.</t>
  </si>
  <si>
    <t>UE/383/2016 DE 12 DE JULIO DE 2016</t>
  </si>
  <si>
    <t>UE/381/2016 DE 12 DE JULIO DE 2016</t>
  </si>
  <si>
    <t>DAHC/343/2016 DE 08 DE JULIO DE 2016       ____________________  DA/467/2016 DE 12 DE JULIO DE 2016</t>
  </si>
  <si>
    <t>DA/466/2016 DE 12 DE JULIO DE 2016</t>
  </si>
  <si>
    <t>UE/382/2016 DE 12 DE JULIO DE 2016</t>
  </si>
  <si>
    <t>0495000033516</t>
  </si>
  <si>
    <t>ALBERTO PADILLA GARCÍA</t>
  </si>
  <si>
    <t>Calle: FRANCISCO VILLA
Número Exterior: 525 OTE
Número Interior: 
Colonia: Centro Sinaloa
País: MÉXICO
Entidad Federativa: SINALOA
Delegación o Municipio: CULIACAN
Código Postal : 80000
Teléfono: 7165787</t>
  </si>
  <si>
    <t>ortopedia_culiacan@hotmail.com</t>
  </si>
  <si>
    <t>solicito el Estado de aportaciones patronales de Luis Enrique Padilla Garcia NSS 23725414603 ya que lo solicita PROFEDET. gracias</t>
  </si>
  <si>
    <t>0495000033616</t>
  </si>
  <si>
    <t>CARLOS INCLAN FUENTES INCLAN FUENTES</t>
  </si>
  <si>
    <t>Calle: CJON. HORTENSIA
Número Exterior: 5
Número Interior: 
Colonia: Barrio La Santísima
País: MÉXICO
Entidad Federativa: DISTRITO FEDERAL
Delegación o Municipio: XOCHIMILCO
Código Postal : 16080
Teléfono: +5215524166485</t>
  </si>
  <si>
    <t>cinclan@colmex.mx</t>
  </si>
  <si>
    <t>Expedientes o información relacionada con: Lazaro Cárdenas, Manuel Ávila Camacho, Miguel Alemán, Adolfo Ruiz Cortines, Vicente Lombardo Toledano, Universidad Obrera de México, Narciso Bassols, Diego Rivera, David Alfaro Siqueiros, Gilberto Bosques, Dionisio Encina, Carlos Sánchez Cárdenas, László Radványi, Johann Lorenz Schmidt, Ramón Mercader, Jackson Monard, Jacks Monard, Leo Zuckermann, Vlady Kibálchich, Asilados políticos estadounidenses, refugiados políticos estadounidenses, comunistas extranjeros en México, Belle Friedman, Meyer Zikofsky, Conlon Nancarrow, William Cox Miller, John Menz, David Drucker, Asa Zatz, Elizabeth Catlett, Bart van Schelling, Edna Moore, Anita Boyer, Elizabeth Bentley, Charles Humboldt (Clarence Weinstock), George Watt, Abe (A. B.) Magil, Samuel Brooks, May Brooks, John Lautner, Maxim Lieber, Martha Dodd Stern, Alfred Stern, Maurice Halperin, David Prensky, George Oppen, Mary Oppen, Gordon Kahn, María Asúnsolo, Morton Sobell, Gus Hall, Fred Field, Albert Maltz, Ralph Roeder, Yuri Paparov, Enos Wicher, Sam Novick, Max Shlafrock, Flora Don Wovschin, Allan Lane Lewis, Bernard Blasenheim, John Bright, Maurice Malkin, Hugo D. Butler, Joan Abelson, George Pepper, Gertrude Stein, Phil Stein, Max Lieber, Nina Lieber, Jake Levine, Grupo de Americanos Comunistas en México.</t>
  </si>
  <si>
    <t>UE/385/2016 DE 14 DE JULIO DE 2016</t>
  </si>
  <si>
    <t>DA/469/2016 DE 08 DE JULIO DE 2016</t>
  </si>
  <si>
    <t>UE/R/433/2016 DE 15 DE JULIO DE 2016</t>
  </si>
  <si>
    <t>0495000033716</t>
  </si>
  <si>
    <t>HECTOR MARIO PEREZ PORTILLA</t>
  </si>
  <si>
    <t>Calle: 2
Número Exterior: 155
Número Interior: 
Colonia: Belisario Domínguez Sección XVI
País: MÉXICO
Entidad Federativa: DISTRITO FEDERAL
Delegación o Municipio: TLALPAN
Código Postal : 14080
Teléfono: 5555735944</t>
  </si>
  <si>
    <t>hellltor@hotmail.com</t>
  </si>
  <si>
    <t>Quiero saber ¿si el el contrato AGN_OP_IAAC_018/2015-LPN de la LICITACION PUBLICA NACIONAL, ya concluyo y cuando fue esto?</t>
  </si>
  <si>
    <t>0495000033816</t>
  </si>
  <si>
    <t>LUZ ANGELICA ESPINOSA DORANTES</t>
  </si>
  <si>
    <t>Calle: 5 MAYO
Número exterior: 2
Número interior: 37
Colonia: San Sebastián
Entidad federativa: México
Delegación o municipio: TEXCOCO
Código postal: 56130
Teléfono: 5516405218</t>
  </si>
  <si>
    <t>luz.espinosad@gmail.com</t>
  </si>
  <si>
    <t>contestar encuestas sobre funcionarios publicos de los municipios aledaños a texcoco</t>
  </si>
  <si>
    <t>UE/R/440/2016 DE 15 DE JULIO DE 2016</t>
  </si>
  <si>
    <t>DA/470/2016 DE 08 DE JULIO DE 2016</t>
  </si>
  <si>
    <t>DA/475/2016 DE 11 DE JULIO DE 2016</t>
  </si>
  <si>
    <t>DA/474/2016 DE 11 DE JULIO DE 2016</t>
  </si>
  <si>
    <t>DA/473/2016 DE 11 DE JULIO DE 2016</t>
  </si>
  <si>
    <t>0495000033916</t>
  </si>
  <si>
    <t>CELSO JUVENAL BASALDUA AYALA</t>
  </si>
  <si>
    <t>Calle: CERRADA 5 DE FEBRERO
Número Exterior: S/N
Número Interior: 
Colonia: Santa María Tianguistengo
País: MÉXICO
Entidad Federativa: MÉXICO
Delegación o Municipio: CUAUTITLAN IZCALLI
Código Postal : 54710
Teléfono: 5559062958</t>
  </si>
  <si>
    <t>basaldua_13@hotmail.com</t>
  </si>
  <si>
    <t>HISTORIAL DE EMPRESAS EN LAS CUALES HE TRABAJADO</t>
  </si>
  <si>
    <t>ARCHIVO GENERAL DE LA NACIÓN</t>
  </si>
  <si>
    <t>Calle: CERRADA DE ARMAS
Número Exterior: 2
Número Interior: 
Colonia: San Fernando
País: MÉXICO
Entidad Federativa: MÉXICO
Delegación o Municipio: HUIXQUILUCAN
Código Postal : 52765
Teléfono: 0</t>
  </si>
  <si>
    <t>hernadezelena@outlook.com</t>
  </si>
  <si>
    <t>Me podrían proporcionar el cuadro general de la clasificación Archivista con fundamento en el artículo 19 de la ley Federal de Archivo.</t>
  </si>
  <si>
    <t>0495000034116</t>
  </si>
  <si>
    <t>¿Cuántas solicitudes de información respecto de archivos históricos recibieron en el año 2014-2015?</t>
  </si>
  <si>
    <t>0495000034216</t>
  </si>
  <si>
    <t>¿Cómo se clasifican los archivos históricos?</t>
  </si>
  <si>
    <t>0495000034316</t>
  </si>
  <si>
    <t>Solicito información del movimiento de 1968</t>
  </si>
  <si>
    <t>0495000034416</t>
  </si>
  <si>
    <t>Lista de documentos históricos que se consideran confidenciales.</t>
  </si>
  <si>
    <t>0495000034516</t>
  </si>
  <si>
    <t>Me podrían informar la procedencia de los documentos del movimiento social de Aguas Blancas.</t>
  </si>
  <si>
    <t>DG/291/2016 DE 12 DE JULIO DE 2016</t>
  </si>
  <si>
    <t>0495000034016</t>
  </si>
  <si>
    <t>UE/388/2016 DE 20 DE JULIO DE 2016</t>
  </si>
  <si>
    <t>UE/389/2016 DE 2016 DE 20/07/2016</t>
  </si>
  <si>
    <t>UE/390/2016 DE 20 DE JULIO DE 2016</t>
  </si>
  <si>
    <t>UE/391/2016 DE 20 DE JULIO DE 2016</t>
  </si>
  <si>
    <t>UE/R/445/2016 DE 20 DE JULIO DE 2016</t>
  </si>
  <si>
    <t>DG/DSNA/1601/2016 DE 14 DE JULIO DE 2016</t>
  </si>
  <si>
    <t>DG/DSNA/1602/2016 DE 14 DE JULIO DE 2016</t>
  </si>
  <si>
    <t>DAHC/365/2016 DE 19 DE JULIO DE 2016</t>
  </si>
  <si>
    <t>0495000034616</t>
  </si>
  <si>
    <t xml:space="preserve">FEDERICO ROBERTS </t>
  </si>
  <si>
    <t>Calle: AV. DIVISIÓN DEL NORTE
Número Exterior: 2986
Número Interior: 
Colonia: Atlántida
País: MÉXICO
Entidad Federativa: DISTRITO FEDERAL
Delegación o Municipio: COYOACAN
Código Postal : 04370</t>
  </si>
  <si>
    <t>federico.roberts10@gmail.com</t>
  </si>
  <si>
    <t>El Archivo General de la Nación utiliza un tipo de medida de caja y material en especial para el resguardo de la documentación, me podrían dar la ficha técnica de este tipo de cajas, así como la cantidad de cajas adquiridas por el AGN en estos tres últimos años; detallando tipo, medida y cantidad.</t>
  </si>
  <si>
    <t>UE/R/450/2016 DE 21 DE JULIO DE 2016</t>
  </si>
  <si>
    <t>DAHC/367/2016 DE 19 DE JULIO DE 2016</t>
  </si>
  <si>
    <t>DAHC/366/2016 DE 19 DE JULIO DE 2016</t>
  </si>
  <si>
    <t>UE/R/449/2016 DE 21 DE JULIO DE 2016</t>
  </si>
  <si>
    <t>0495000034716</t>
  </si>
  <si>
    <t>0495000034816</t>
  </si>
  <si>
    <t>0495000034916</t>
  </si>
  <si>
    <t>0495000035016</t>
  </si>
  <si>
    <t>MARIANA MOLINA</t>
  </si>
  <si>
    <t>Calle: RANCHO MANTE
Número Exterior: 80
Número Interior: 
Colonia: Los Girasoles
País: MÉXICO
Entidad Federativa: DISTRITO FEDERAL
Delegación o Municipio: COYOACAN
Código Postal : 04920</t>
  </si>
  <si>
    <t>mariana.molina@gesoc.org.mx</t>
  </si>
  <si>
    <t>De conformidad con la Ley Federal de Presupuesto y Responsabilidad Hacendaria (LFPRH) los recursos fiscales asignados por el Gobierno Federal a los programas establecidos en el Presupuesto de Egresos de la Federación deben identificar claramente a la Población Potencial (PP), Población Objetivo (PO) y Población Atendida (PA). De acuerdo con la LFPRH (art. 2, Fracción LI), el Sistema de Evaluación del Desempeño (SED) es el conjunto de elementos metodológicos que permiten realizar una valoración objetiva del desempeño de los programas, bajo los principios de verificación del grado de cumplimiento de metas y objetivos, con base en indicadores estratégicos y de gestión que permitan conocer el impacto social de los programas y de los proyectos. De acuerdo con la "Guía para el diseño de indicadores estratégicos" del SED (http://www.transparenciapresupuestaria.gob.mx/work/models/PTP/Capacitacion/GuiaIndicadores.pdf), las dependencias o entidades de la Administración Pública Federal deberán definir y cuantificar la Población Potencial (PP), Población Objetivo (PO) y Población Atendida (PA) de cada uno de los programas a su cargo, y reportar esta información directamente en el SED. En virtud de lo anterior, se solicita la información correspondiente a la cuantificación y unidad de medida de la Población Potencial (PP), Población Objetivo (PO) y Población Atendida (PA) comprendida en el SED, para el siguiente programa presupuestario del primero de enero de 2015 al 31 de diciembre de 2015: * Programa Preservación y difusión del acervo documental de la Nación con clave presupuestaria E002 Adicionalmente, se solicita la información correspondiente a la cuantificación en pesos corrientes del presupuesto aprobado, presupuesto modificado y presupuesto ejercido al 31 de diciembre de 2015 del programa presupuestario arriba mencionado. De antemano agradezco su atención.</t>
  </si>
  <si>
    <t>ENRIQUE MARTÍNEZ HORTA</t>
  </si>
  <si>
    <t>Calle: AND. ROBALO
Número Exterior: 8
Número Interior: 
Colonia: Héroes de Chapultepec
País: MÉXICO
Entidad Federativa: DISTRITO FEDERAL
Delegación o Municipio: GUSTAVO A. MADERO
Código Postal : 07939</t>
  </si>
  <si>
    <t>histor777@gmail.com</t>
  </si>
  <si>
    <t>Informes o reportes del asalto al cuartel de Madera, Chihuahua por parte del Grupo Popular Guerrillero el 23 de septiembre de 1965. Informes gráficos del Movimiento Estudiantil de 1968. Esto en la galería 1, Dirección Federal de Seguridad</t>
  </si>
  <si>
    <t>MARIA GUADALUPE HERNÁNDEZ SABORIO</t>
  </si>
  <si>
    <t>Calle: TAXQUENA
Número Exterior: 1596
Número Interior: A-1
Colonia: Paseos de Taxque¿¿a
País: MÉXICO
Entidad Federativa: DISTRITO FEDERAL
Delegación o Municipio: COYOACAN
Código Postal : 04250
Teléfono: 0445548671629</t>
  </si>
  <si>
    <t>saborigh@yahoo.com</t>
  </si>
  <si>
    <t>Documento oficial de apertura de Escuela Tecnológica Industrial y Comercial no. 135 (ya sea Decreto de creación, publicación en el Diario Oficial de la Federación o cualquier documento que acredite que en 1971 dicho plantel abrió sus puertas para inscripciones de alumnos para dar paso a la Primera Generación en 1971.</t>
  </si>
  <si>
    <t>Calle: 
Número Exterior: 
Número Interior: 
Colonia: 
País: MÉXICO
Entidad Federativa: MÉXICO
Delegación o Municipio: TOLUCA
Código Postal : 54614
Teléfono: 0</t>
  </si>
  <si>
    <t>sm.candygonzalez@gmail.com</t>
  </si>
  <si>
    <t>Se requiere todos los decretos elaborados por el Presidente Adolfo López Mateos en el año 1963, en especial los que señalen al Municipio de Tepotzotlán, Estado de México.</t>
  </si>
  <si>
    <t>0495000035116</t>
  </si>
  <si>
    <t>LOURDES GUADALUPE MEDINA CARRILLO</t>
  </si>
  <si>
    <t>Calle: 17- A ENTRE 20 Y 22
Número Exterior: SIN NÚMERO
Número Interior: 
Colonia: Chablekal
País: MÉXICO
Entidad Federativa: YUCATÁN
Delegación o Municipio: MERIDA
Código Postal : 97302
Teléfono: 9992695483</t>
  </si>
  <si>
    <t>carrillolulu@hotmail.com</t>
  </si>
  <si>
    <t>Copia certificada de los documentos que forman los antecedentes del ejido de Halacho, ubicado en el Estado de Yucatán. Copia certificada de la dotación de tierras hechas por el Presidente de México José de la Cruz Porfirio Díaz Mori al lo que fue el antiguo ejido de HALACHO, ubicado Yucatán. Copia certificada del Diario oficial en la cual la entonces SECRETARIA DE FOMENTO, COLONIZACIÓN E INDUSTRIA publica la asignación de tierras que por medio del decreto del 18 de diciembre de 1909, el entonces Presidente de México José de la Cruz Porfirio Díaz Mori le hiciera a Halacho, ubicado en Yucatán. Copia certificada del decreto que emitiera el entonces Presidente de México José de la Cruz Porfirio Díaz Mori el 18 de diciembre de 1909.</t>
  </si>
  <si>
    <t>0495000035216</t>
  </si>
  <si>
    <t>PRISCILA QUIRIZ BADILLO</t>
  </si>
  <si>
    <t>Calle: SAN DIEGO BUENAVISTA
Número Exterior: 15
Número Interior: 
Colonia: San Sebastián Aparicio
País: MÉXICO
Entidad Federativa: PUEBLA
Delegación o Municipio: PUEBLA
Código Postal : 72219
Teléfono: 7471602062</t>
  </si>
  <si>
    <t>prisqbadillo@gmail.com</t>
  </si>
  <si>
    <t>SOLICITO COPIA SIMPLE DEL EXPEDIENTE CLINICO CON RFC QUBP8702284Q3 A NOMBRE DE PRISCILIA QUIRIZ BADILLO QUE SE ENCUENTRA EN EL ARCHIVO CLINICO DEL HOSPITAL REGIONAL PUEBLA</t>
  </si>
  <si>
    <t xml:space="preserve">BRENDA FIGUEROA MORALED </t>
  </si>
  <si>
    <t>Calle: FLORIDA
Número Exterior: 65
Número Interior: 14
Colonia: Morelos
País: MÉXICO
Entidad Federativa: DISTRITO FEDERAL
Delegación o Municipio: CUAUHTEMOC
Código Postal : 06200</t>
  </si>
  <si>
    <t>bellitagemela@hotmail.com</t>
  </si>
  <si>
    <t>Documentos relacionados con el inmueble ubicado en la calle de Florida 65, colonia Morelos, Delegación Cuauhtemoc, C.P. 06200</t>
  </si>
  <si>
    <t>0495000035316</t>
  </si>
  <si>
    <t>0495000035416</t>
  </si>
  <si>
    <t>Documentos relacionados con la Sociedad cooperativa de vivienda "florida 65" S.C.L. con número de registro 4753-C</t>
  </si>
  <si>
    <t>DGAA/CA/010/2016 DE 21 DE JULIO DE 2016</t>
  </si>
  <si>
    <t>UE/398/2016 DE 25 DE JULIO DE 2016</t>
  </si>
  <si>
    <t>UE/R/457/2016 DE 25 DE JULIO DE 2016</t>
  </si>
  <si>
    <t>UE/R/456/2016 DE 25 DE JULIO DE 2016</t>
  </si>
  <si>
    <t>UE/R/455/2016 DE 25 DE JULIO DE 2016</t>
  </si>
  <si>
    <t>Galería 1</t>
  </si>
  <si>
    <t>SI</t>
  </si>
  <si>
    <t>NO</t>
  </si>
  <si>
    <t>0495000035516</t>
  </si>
  <si>
    <t>IVAN TORRES SANTOYO</t>
  </si>
  <si>
    <t>Calle: AV. MARGATITAS
Número Exterior: 119
Número Interior: 1
Colonia: Del Parque 1a Secc
País: MÉXICO
Entidad Federativa: GUANAJUATO
Delegación o Municipio: CELAYA
Código Postal : 38010
Teléfono: 461 135 41 46</t>
  </si>
  <si>
    <t>ivanenlinea@hotmail.com</t>
  </si>
  <si>
    <t>SOLICITO SABER ES LA PRIMERA ACTA DE NACIOMIENTO REGISTRADA EN EL ESTADO DE AGUASCALIENTE Y LA PRIMER ACTA REGISTRADA EN LA REREPUBLICA MEXICO</t>
  </si>
  <si>
    <t>Cantidad de versiones públicas solicitadas</t>
  </si>
  <si>
    <t>Cantidad de versiones públicas Elaboradas</t>
  </si>
  <si>
    <t>Suma de Cantidad de versiones públicas solicitadas</t>
  </si>
  <si>
    <t>Suma de Cantidad de versiones públicas Elaboradas</t>
  </si>
  <si>
    <t>Número</t>
  </si>
  <si>
    <t>Solicitadas</t>
  </si>
  <si>
    <t>Elaboradas</t>
  </si>
  <si>
    <t>Mez</t>
  </si>
  <si>
    <t>Solicitante</t>
  </si>
  <si>
    <t>0495000035616</t>
  </si>
  <si>
    <t>SOLICITO VERSIONES PUBLICAS DE RAQUEL TIBOL</t>
  </si>
  <si>
    <t>UE/400/2016 DE 26 DE JULIO DE 2016</t>
  </si>
  <si>
    <t>UE/401/2016 DE 26 DE JULIO DE 2016</t>
  </si>
  <si>
    <t>UE/R/439/2016 DE 15 DE JULIO DE 2016    _____________________  UE/397/2016 DE 22 DE JULIO DE 2016</t>
  </si>
  <si>
    <t>15/07/2016   __________________  22/07/2016</t>
  </si>
  <si>
    <t>UE/393/2016 DE 22 DE JULIO DE 2016</t>
  </si>
  <si>
    <t>0495000035716</t>
  </si>
  <si>
    <t>JAVIER ALONSO LÓPEZ CHÁVEZ</t>
  </si>
  <si>
    <t>Calle: VICTORIANO RODRIGUEZ
Número Exterior: 226
Número Interior: 
Colonia: San Francisco del Rincón Centro
País: MÉXICO
Entidad Federativa: GUANAJUATO
Delegación o Municipio: SAN FRANCISCO DEL RINCON
Código Postal : 36300
Teléfono: 4766566847</t>
  </si>
  <si>
    <t>javier_alonsosfr@hotmail.com</t>
  </si>
  <si>
    <t>Acta de fundación del Pueblo de Nuestra Señora de la Limpia Concepción del Rincón (actualmente Purisima del Rincón, Guanajuato), que data entre 1640 y 1650. que pertenecia jursdiccionalmente a la alcaldia de León.</t>
  </si>
  <si>
    <t>UE/403/2016 DXE 27 DE JULIO DE 2016</t>
  </si>
  <si>
    <t>DAHC/380/2016 DE 27 DE JULIO DE 2016</t>
  </si>
  <si>
    <t>DAHC/374/2016 DE 26 DE JULIO DE 2016</t>
  </si>
  <si>
    <t>DAHC/378/2016 DE 27 DE JULIO DE 2016</t>
  </si>
  <si>
    <t>DAHC/382/2016 DE 27 DE JULIO DE 2016</t>
  </si>
  <si>
    <t>0495000035816</t>
  </si>
  <si>
    <t>Requiero saber el presupuesto destinado durante este sexenio al AGN , descontando el Capítulo 6000 (Capítulo de obra)</t>
  </si>
  <si>
    <t>0495000035916</t>
  </si>
  <si>
    <t>MARIA SOTELO LUNA</t>
  </si>
  <si>
    <t>Calle: ALTA TENCION
Número Exterior: 32
Número Interior: 1
Colonia: Poblado Acapatzingo
País: MÉXICO
Entidad Federativa: MORELOS
Delegación o Municipio: CUERNAVACA
Código Postal : 62440</t>
  </si>
  <si>
    <t>REFORMAS</t>
  </si>
  <si>
    <t>UE/405/2016 DE 28 DE JULIO DE 2016</t>
  </si>
  <si>
    <t>DAHC/379/2016 DE 27 DE JULIO DE 2016</t>
  </si>
  <si>
    <t>UE/396/2016 DE 22 DE JULIO DE 2016</t>
  </si>
  <si>
    <t>UE/R/465/2016 DE 28 DE JULIO DE 2016</t>
  </si>
  <si>
    <t>DAHC/383/2016 DE 28 DE JULIO DE 2016</t>
  </si>
  <si>
    <t>UE/392/2016 DE 21 DE JULIO DE 2016   ________________  UE/404/2016 DE 28 DE JULIO DE 2016</t>
  </si>
  <si>
    <t>0495000036016</t>
  </si>
  <si>
    <t>Nombre, horario, grados académicos , salario de todos y cada uno de los trabajadores del AGN que asistieron a los eventos organizadospor el INAI entre mayo de 2016 y esta fecha, así como el criterio utilizado para seleccionarlos.</t>
  </si>
  <si>
    <t>UE/407/2016 DE 29 DE JULIO DE 2016    _________________  UE/406/2016 DE 29 DE JULIO DE 2016</t>
  </si>
  <si>
    <t>0495000036116</t>
  </si>
  <si>
    <t>Que funde y motive la contratación por honorarios de Yolia Tortolero, especificando si fue adjudicación directa o no, criterio usado para seleccionarla así como copia del trabajo que ha realizado.</t>
  </si>
  <si>
    <t>UE/408/2016 DE 29 DE JULIO DE 2016</t>
  </si>
  <si>
    <t>0495000036216</t>
  </si>
  <si>
    <t>La contratación del servicio de vigilancia y policía se realizó a través de licitación o de adjudicación directa? De ser adjudicación directa nombre del o los responsables de tal decisión.</t>
  </si>
  <si>
    <t>UE/409/2016 DE 29 DE JULIO DE 2016</t>
  </si>
  <si>
    <t>0495000036316</t>
  </si>
  <si>
    <t>JUAN CARLOS GALEANA GONZALEZ</t>
  </si>
  <si>
    <t>Calle: GENERAL OTILIO MONTAÑO
Número Exterior: 38
Número Interior: 32
Colonia: La Esperanza
País: MÉXICO
Entidad Federativa: MÉXICO
Delegación o Municipio: ECATEPEC
Código Postal : 55519
Teléfono: 0445540746663</t>
  </si>
  <si>
    <t>juan.galeana.gonzalez@gmail.com</t>
  </si>
  <si>
    <t>El inventario de macro proceso y procesos del Archivo General de la Nación</t>
  </si>
  <si>
    <t>UE/410/2016 DE 29 DE JULIO DE 2016</t>
  </si>
  <si>
    <t>0495000036416</t>
  </si>
  <si>
    <t xml:space="preserve">MONICA RIVAS </t>
  </si>
  <si>
    <t>Calle: SAN CIPRIAN
Número Exterior: 22
Número Interior: 
Colonia: Zona Centro
País: MÉXICO
Entidad Federativa: DISTRITO FEDERAL
Delegación o Municipio: VENUSTIANO CARRANZA
Código Postal : 15100</t>
  </si>
  <si>
    <t>inesrivas.pm@gmail.com</t>
  </si>
  <si>
    <t>Buenas tardes, Quiero que me informen las vacantes de empleo disponibles actualmente (julio 2016), desglosando la información en: nombre del puesto, escolaridad para su desempeño, sueldo a percibir, área en la que se encuentra, institución a la que pertenece, dirección, descripción del puesto, prestaciones (si es que las proporcionan), tipo de contratación, giro, localidad. Muchas gracias</t>
  </si>
  <si>
    <t>UE/411/2016 DE 29 DE JULIO DE 2016</t>
  </si>
  <si>
    <t>0495000036516</t>
  </si>
  <si>
    <t xml:space="preserve">JESSICA GOMEZ </t>
  </si>
  <si>
    <t>Calle: AHUEHUETES
Número Exterior: 10
Número Interior: 
Colonia: Ahuehuetes
País: MÉXICO
Entidad Federativa: MÉXICO
Delegación o Municipio: TLALNEPANTLA DE BAZ
Código Postal : 54150</t>
  </si>
  <si>
    <t>jessgoma28@gmail.com</t>
  </si>
  <si>
    <t>Quisiera saber si el C. VÍCTOR AMAURY SIMENTAL FRANCO, se encuientra actualmente laborando en esa institución y en caso de ser afirmativo favor de indicar puesto, función, horario y remuneración.</t>
  </si>
  <si>
    <t>UE/412/2016 DE 29 DE JULIO DE 2016</t>
  </si>
  <si>
    <t>0495000036616</t>
  </si>
  <si>
    <t xml:space="preserve">IVAN TORRES </t>
  </si>
  <si>
    <t>Calle: FRANCISCO JUAREZ
Número Exterior: S/N
Número Interior: 
Colonia: Los Laureles 1a Secc
País: MÉXICO
Entidad Federativa: GUANAJUATO
Delegación o Municipio: CELAYA
Código Postal : 38020</t>
  </si>
  <si>
    <t>Solicito se me pueda informar cual es la primera acta levantada de Registro Civil, a quien pertenece y en que año se elaboro, independientemente de su naturaleza ya sea de nacimiento, matrimonio o defunciones, en los Estados de Veracruz, Colima, Campeche, Aguascalientes, Nuevo Leon y cual es el Acta mas antigua en la República Mexicana, en que año se levanto y de que indole es si es de nacimiento, matrimonio o defunciones.</t>
  </si>
  <si>
    <t>0495000036716</t>
  </si>
  <si>
    <t>0495000036816</t>
  </si>
  <si>
    <t>Oficio en fotocopia denominado "ACUSES DE RECIBO", que no fueron archivados conforme asunto en el expediente de archivo de trámite y no tengo los expedientes porque fueron transferidos al Archivo de Concentración, por haber cumplido su vigencia; qué procede conforme a la normatividad VIGENTE, para la "Baja Documental". (SON ACUSES DE LOS AÑOS 1990,2000 al 2003</t>
  </si>
  <si>
    <t>EMILIA NAYELI GONZALEZ VAZQUEZ</t>
  </si>
  <si>
    <t>Calle: FRANCISCO RAMIREZ VILLARREAL
Número Exterior: 41
Número Interior: 
Colonia: Constitución de 1917
País: MÉXICO
Entidad Federativa: DISTRITO FEDERAL
Delegación o Municipio: IZTAPALAPA
Código Postal : 09260
Teléfono: 5529672635</t>
  </si>
  <si>
    <t>nayeyarith@hotmail.com</t>
  </si>
  <si>
    <t>Programa Director Urbano de Zona Conurbada de Apizaco, Santa Cruz Tlaxcala, Tetla, Tzompantepec, Xaloztoc y Yauhquemehcan de fecha 5 de diciembre de 1998.</t>
  </si>
  <si>
    <t>DAHC/384/2016 DE 29 DE JULIO DE 2016</t>
  </si>
  <si>
    <t>DAHC/386/2016 DE 29 DE JULIO DE 2016</t>
  </si>
  <si>
    <t>DAHC/385/2016 DE 29 DE JULIO DE 2016</t>
  </si>
  <si>
    <t>UE/R/468/2016 DE 01 DE AGOSTO DE 2016</t>
  </si>
  <si>
    <t>UE/R/467/2016 DE 01 DE AGOSTO DE 2016</t>
  </si>
  <si>
    <t>0495000036916</t>
  </si>
  <si>
    <t>OSCAR CRISTIAN GONZÁLEZ GARCÍA</t>
  </si>
  <si>
    <t>Calle: AV CENTRAL
Número Exterior: 49
Número Interior: 4
Colonia: San Lorenzo Chimalco 1a Sección
País: MÉXICO
Entidad Federativa: MÉXICO
Delegación o Municipio: CHIMALHUACAN
Código Postal : 56340
Teléfono: 55-27-69-97-12</t>
  </si>
  <si>
    <t>atacama.o@hotmail.com</t>
  </si>
  <si>
    <t>1.- SOLICITO: COPIA CERTIFICADA DEL EXPEDIENTE TÉCNICO INFORMATIVO QUE SIRVIÓ DE BASE, EN TÉRMINOS DEL REGLAMENTO DE EXPEDIENTES RESPECTIVO PARA LA RESOLUCIÓN PRESIDENCIAL PUBLICADA EN EL DIARIO OFICIAL DE LA FEDERACIÓN DE FECHA: 05/04/1977, TITULADA: RESOLUCION SOBRE RECONOCIMIENTO Y TITULACIÓN DE BIENES COMUNALES DEL POBLADO SANTA MARÍA CHIMALHUACÁN Y SUS BARRIOS, MUNICIPIO DE CHIMALHUACÁN, MÉXICO.</t>
  </si>
  <si>
    <t>0495000037016</t>
  </si>
  <si>
    <t>EDGAR MORIN MARTÍNEZ</t>
  </si>
  <si>
    <t>Calle: PIÑA
Número Exterior: 300
Número Interior: 3
Colonia: Nueva Santa Maria
País: MÉXICO
Entidad Federativa: DISTRITO FEDERAL
Delegación o Municipio: AZCAPOTZALCO
Código Postal : 02800</t>
  </si>
  <si>
    <t>edgmorin@yahoo.com.mx</t>
  </si>
  <si>
    <t>Bajo el principio de máxima publicidad, solicito la versión pública del expediente de Luis Gastón Azcárraga Andrade, así como toda tarjeta, informe o cualquier otro documento contenido en los fondos de la extinta Dirección Federal de Seguridad como de la Dirección de investigaciones políticas y sociales.</t>
  </si>
  <si>
    <t>0495000037116</t>
  </si>
  <si>
    <t>Bajo el principio de máxima publicidad, solicito la versión pública del expediente sobre la Compañía Mexicana de Aviación (Mexicana), así como toda tarjeta, informe o cualquier otro documento contenido en los fondos de la extinta Dirección Federal de Seguridad como de la Dirección de investigaciones políticas y sociales.</t>
  </si>
  <si>
    <t>0495000037216</t>
  </si>
  <si>
    <t xml:space="preserve">JIMENA DE ALEJANDRO SOLÓRZANO </t>
  </si>
  <si>
    <t>Calle: AYUNTAMIENTO
Número Exterior: 23
Número Interior: 
Colonia: Villa Coyoacán
País: MÉXICO
Entidad Federativa: DISTRITO FEDERAL
Delegación o Municipio: COYOACAN
Código Postal : 04000
Teléfono: 5556586124</t>
  </si>
  <si>
    <t>jimena@dealejandro.ml</t>
  </si>
  <si>
    <t>Toda vez que la información en el Portal de Obligaciones de Transparencia no se encuentra completa, solicito la siguiente información: Todas las contrataciones nacionales e internacionales de la dependencia a través de todas sus unidades administrativas a partir del año 2013 a la fecha (2016) con los siguientes datos: -Número de contrato -Tipo de contratación -Persona física o moral a quien se le asignó el contrato -Fecha de elaboración de contrato -Monto de contrato -Objeto de contrato -Fecha inicio y termino del contrato -Archivo con el contrato completo -Bases de convocatoria de cada contrato -Pobalines para cada procedimiento de contratación</t>
  </si>
  <si>
    <t>0495000037316</t>
  </si>
  <si>
    <t>0495000037416</t>
  </si>
  <si>
    <t>Del servicio de comedor que tiene el AGN, requiero el costo de la comida al publico en general, la cantidad de comidas que vende al publico al día el comedor, bajo que concepto informa el AGN los ingresos por la venta de comida; en promedio cuanto paga al mes el AGN a la empresa que presta el servicio de comedor a empleados.</t>
  </si>
  <si>
    <t>Mediante el presente documento hago ante usted una petición de información que obre en esta institución sobre las actividades y seguimiento que el Estado mexicano realizó a las siguientes personalidades: 1) Alvah Bessie, 2) Hugo Butler, 3) Edward Dmytrykf, 4) Gordon Kahn, 5) Ring Lardner Jr., 6) Albert Maltz, 7) Peter Mayer, 8) George Pepper, 9) Jean Rouverol, también Jean Rouverol Butler (esposa de Hugo Butler) y, 10) Julian Zimet (pseudónimo Julian Halevy).</t>
  </si>
  <si>
    <t>MIGUEL PEREZ ALAVEZ</t>
  </si>
  <si>
    <t>Calle: ALHAMBRA
Número Exterior: 716
Número Interior: 3
Colonia: Portales Sur
País: MÉXICO
Entidad Federativa: DISTRITO FEDERAL
Delegación o Municipio: BENITO JUAREZ
Código Postal : 03300
Teléfono: 5555398890</t>
  </si>
  <si>
    <t>sinapsis68@gmail.com</t>
  </si>
  <si>
    <t>UE/420/2016 DE 02 DE AGOSTO DE 2016</t>
  </si>
  <si>
    <t>UE/417/2016 DE 02 DE AGOSTO DE 2016</t>
  </si>
  <si>
    <t>UE/416/2016 DE 02 DE AGOSTO DE 2016</t>
  </si>
  <si>
    <t>UE/415/2016 DE 02 DE AGOSTO DE 2016</t>
  </si>
  <si>
    <t>UE/419/2016 DE 02 DE AGOSTO DE 2016</t>
  </si>
  <si>
    <t>UE/418/2016 DE 02 DE AGOSTO DE 2016</t>
  </si>
  <si>
    <t>DA/503/2016 DE 01 DE AGOSTO DE 2016</t>
  </si>
  <si>
    <t>DA/507/2016 DE 02 DE AGOSTO DE 2016</t>
  </si>
  <si>
    <t>DA/505/2016 DE 02 DE AGOSTO DE 2016</t>
  </si>
  <si>
    <t>DAHC/377/2016 DE 28 DE JULIO DE 2016</t>
  </si>
  <si>
    <t>0495000037516</t>
  </si>
  <si>
    <t>FRANCISCO JAVIER RODRIGUEZ LOZANO</t>
  </si>
  <si>
    <t>Calle: PROLONGACIÓN JACARANDAS
Número Exterior: 443 OTE
Número Interior: 
Colonia: Las Margaritas
País: MÉXICO
Entidad Federativa: COAHUILA
Delegación o Municipio: TORREON
Código Postal : 27130</t>
  </si>
  <si>
    <t>pacordzl50@hotmail.com</t>
  </si>
  <si>
    <t>Solicitud de copias relacionadas con correspondencia y/o peticiones de repatriación de Estados Unidos hechas al presidente Lázaro Cárdenas en 1936 y 1937</t>
  </si>
  <si>
    <t>UE/429/2016 DE 04 DE AGOSTO DE 2016</t>
  </si>
  <si>
    <t>0495000037616</t>
  </si>
  <si>
    <t xml:space="preserve">YOSGAR BASURTO KHAN </t>
  </si>
  <si>
    <t>Calle: DE LA MANO
Número Exterior: 4
Número Interior: 
Colonia: Amistad
País: MÉXICO
Entidad Federativa: COAHUILA
Delegación o Municipio: SALTILLO
Código Postal : 25000
Teléfono: 0</t>
  </si>
  <si>
    <t>oliver_khan@hotmail.com</t>
  </si>
  <si>
    <t>NÚMERO DE PLAZAS VACANTES AL DÍA DE HOY, DENOMINACIÓN DE LA PLAZA, ADSCRICPCIÓN, ANTIGÜEDAD DE LA VACANTE, PERFIL REQUERIDO DE CADA UNA</t>
  </si>
  <si>
    <t>0495000037716</t>
  </si>
  <si>
    <t>GEORGIA LOPEZ LOPEZ</t>
  </si>
  <si>
    <t>Calle: INSURGENTES
Número Exterior: 1971
Número Interior: 
Colonia: Guadalupe Inn 
País: MÉXICO
Entidad Federativa: DISTRITO FEDERAL
Delegación o Municipio: ALVARO OBREGON
Código Postal : 01020
Teléfono: 0</t>
  </si>
  <si>
    <t>celiovaesrio@gmail.com</t>
  </si>
  <si>
    <t>Solicito la informacion publica donde se presenten las instituciones cuyos instrumentos de control archivistico (cuadro general de clasificacion archivistica y catalogo de disposicion documental) esten validados y registrados por el Archivo General de la Nacion y tambien de aquellas instituciones cuyo tramite de validacion y registro no haya procedido, especificando: la fecha de solicitud, fecha de validacion, nombre de la institucion, responsable de la solicitud en la institucion, y en su caso, las deficiencias o incosistencias por las que no procedio su validacion. Esto de los años 2012, 2013, 2014, 2015 y 2016</t>
  </si>
  <si>
    <t>0495000037816</t>
  </si>
  <si>
    <t>Solicito la informacion publica donde se presenten las instituciones cuyos instrumentos de control archivistico (cuadro general de clasificacion archivistica y catalogo de disposicion documental) esten validados y registrados por el Archivo General de la Nacion y tambien de aquellas instituciones cuyo tramite de validacion y registro no haya procedido, especificando: la fecha de solicitud, fecha de validacion, nombre de la institucion, responsable de la solicitud en la institucion, y en su caso, las deficiencias o incosistencias por las que no procedio su validacion. Esto de los años 2012, 2013, 2014, 2015 y 2016.</t>
  </si>
  <si>
    <t>0495000037916</t>
  </si>
  <si>
    <t>DEMMIAN</t>
  </si>
  <si>
    <t>Calle: 
Número Exterior: 
Número Interior: 
Colonia: 
País: MÉXICO
Entidad Federativa:
Delegación o Municipio: 
Código Postal : 
Teléfono: 0</t>
  </si>
  <si>
    <t>demmianafergo@gmail.com</t>
  </si>
  <si>
    <t>La C. Aura Lorena Madrid Mendoza labora en ese Sujeto Obligado</t>
  </si>
  <si>
    <t>UE/433/2016 DE 04 DE AGOSTO DE 2016</t>
  </si>
  <si>
    <t>UE/432/2016 DE 04 DE AGOSTO DE 2016</t>
  </si>
  <si>
    <t>UE/431/2016 DE 04 DE AGOSTO DE 2016</t>
  </si>
  <si>
    <t>UE/430/2016 DE 04 DE AGOSTO DE 2016</t>
  </si>
  <si>
    <t>0495000038016</t>
  </si>
  <si>
    <t>PANFILO AUDITOR</t>
  </si>
  <si>
    <t>Calle: SAN FERNANDO
Número Exterior: 33
Número Interior: 
Colonia: Barrio del Ni¿¿o Jesús
País: MÉXICO
Entidad Federativa: DISTRITO FEDERAL
Delegación o Municipio: TLALPAN
Código Postal : 14080</t>
  </si>
  <si>
    <t>pacpacman@gmail.com</t>
  </si>
  <si>
    <t>Quiero saber cuanto y culales fueron los instrumentos validados por la Directoria Claudia Lopez del AGN y por que permitio entrega de trabajos posteriores a la fecha establecida de 30 de junio, haciendo que muchos documentos de los comites de transparencia respectivo de los institutos nacionales de salud fuesen alterados tanto en la hoja de cierre como en el contenido, esto ya que recibia modificaciones a los catalogos de dispocision documental posteriores a la validacion de los respectivos instituto.</t>
  </si>
  <si>
    <t>UE/435/2016 DE 08 DE AGOSTO DE 2016</t>
  </si>
  <si>
    <t>DAHC/397/2016 DE 05 DE AGOSTO DE 2016</t>
  </si>
  <si>
    <t>UE/413/2016 DE 01 DE AGOSTO DE 2016</t>
  </si>
  <si>
    <t>DAHC/398/2016 DE 05 DE AGOSTO DE 2016</t>
  </si>
  <si>
    <t>DAHC/395/2016 DE 04 DE AGOSTO DE 2016</t>
  </si>
  <si>
    <t>0495000038116</t>
  </si>
  <si>
    <t>OSCAR CHAVEZ LÓPEZ</t>
  </si>
  <si>
    <t>Calle: PINO
Número Exterior: 401
Número Interior: 
Colonia: Los Cedros
País: MÉXICO
Entidad Federativa: HIDALGO
Delegación o Municipio: PACHUCA DE SOTO
Código Postal : 42033</t>
  </si>
  <si>
    <t>arteta_10@hotmail.com</t>
  </si>
  <si>
    <t>Declaración de Marcos Manuel Souverbille González que formó parte de la averiguación previa sobre el asesinato de Francisco Jorge Stanley Albaitero el 7 de junio de 1999.</t>
  </si>
  <si>
    <t>UE/445/2016 DE 08 DE AGOSTO DE 2016</t>
  </si>
  <si>
    <t>0495000038216</t>
  </si>
  <si>
    <t>Expediente y archivos relacionados con el asesinato de Manuel Buendía Tellezgirón.</t>
  </si>
  <si>
    <t>UE/446/2016 DE 08 DE AGOSTO DE 2016</t>
  </si>
  <si>
    <t>0495000038316</t>
  </si>
  <si>
    <t>JOSÉ RAÚL LOPEZ LIRA</t>
  </si>
  <si>
    <t>Calle: CENTRAL
Número Exterior: 
Número Interior: 
Colonia: 
País: MÉXICO
Entidad Federativa:
Delegación o Municipio: 
Código Postal : 
Teléfono: 0</t>
  </si>
  <si>
    <t>raul.lopezlira@outlook.com</t>
  </si>
  <si>
    <t>Hola, pudieran proporcionarme una copia digitalizada del Acta de Independencia y que tenga buena resolución, así como una transcripción del texto contenido en ella. Por favor...</t>
  </si>
  <si>
    <t>UE/447/2016 DE 08 DE AGOSTO DE 2016</t>
  </si>
  <si>
    <t>0495000038416</t>
  </si>
  <si>
    <t>PERLA YASMIN RANGEL CRESCENCIO</t>
  </si>
  <si>
    <t>Calle: ARROYO DE OTOÑO
Número Exterior: LOTE 1-A
Número Interior: MZN 14
Colonia: Barrio Candelaria Ticomán
País: MÉXICO
Entidad Federativa: DISTRITO FEDERAL
Delegación o Municipio: GUSTAVO A. MADERO
Código Postal : 07310</t>
  </si>
  <si>
    <t>yasmin.rangelc@hotmail.com</t>
  </si>
  <si>
    <t>Dictámenes de baja documental de los últimos tres años, así como las trasferencias que se han realizado, con el único fin de conocer como llevan a acabo este proceso.</t>
  </si>
  <si>
    <t>UE/448/2016 DE 08 DE AGOSTO DE 2016</t>
  </si>
  <si>
    <t>0495000038516</t>
  </si>
  <si>
    <t xml:space="preserve">DAVID ARELLANO </t>
  </si>
  <si>
    <t>Calle: 12
Número Exterior: 3
Número Interior: 
Colonia: Reforma Social
País: MÉXICO
Entidad Federativa: DISTRITO FEDERAL
Delegación o Municipio: MIGUEL HIDALGO
Código Postal : 11650</t>
  </si>
  <si>
    <t>david_am36@yahoo.com.mx</t>
  </si>
  <si>
    <t>SOLICITO SE ME INFORME LA UBICACIÓN EN EL ARCHIVO GENERAL DE LA NACIÓN DEL DOCUMENTO DENOMINADO "PACTO DE UNIDAD NACIONAL", QUE FUE FIRMADO POR LOS EX PRESIDENTES DE MÉXICO, ADOLFO DE LA HUERTA, PLUTARCO ELÍAS CALLES, LÁZARO CÁRDENAS, ABELARDO RODRÍGUEZ, EMILIO PORTES GIL, PASCUAL ORTIZ RUBIO y MANUEL ÁVILA CAMACHO; EL 15 DE SEPTIEMBRE DE 1942, CON MOTIVO DEL "DÍA DE LA UNIDAD NACIONAL"; LO ANTERIOR YA QUE POSIBLEMENTE SE ENCUENTRE EN LA BÓVEDA, PUESTO QUE DE LA BÚSQUEDA QUE LLEVE A CABO EN EL ARCHIVO GENERAL DE LA NACIÓN, NO PUDE LOCALIZAR DICHO DOCUMENTO.</t>
  </si>
  <si>
    <t>0495000038616</t>
  </si>
  <si>
    <t>MOISES RODRIGUEZ MUÑOZ</t>
  </si>
  <si>
    <t>Calle: 30
Número Exterior: 50
Número Interior: 1
Colonia: Estado de México
País: MÉXICO
Entidad Federativa: MÉXICO
Delegación o Municipio: NEZAHUALCOYOTL
Código Postal : 57210</t>
  </si>
  <si>
    <t>moises.rdz85@gmail.com</t>
  </si>
  <si>
    <t>kardex de estudios de la preparacion inicial en la universidad de ciencias de la seguridad</t>
  </si>
  <si>
    <t>UE/449/2016 DE 09 DE AGOSTO DE 2016</t>
  </si>
  <si>
    <t>DG/DGAA/DA/517/2016 DE 08 DE AGOSTO DE 2016</t>
  </si>
  <si>
    <t>DG/DGAA/DA/524/2016 DE 09 DE AGOSTO DE 2016</t>
  </si>
  <si>
    <t>DG/DGAA/DA/525/2016 DE 09 DE AGOSTO DE 2016</t>
  </si>
  <si>
    <t>DDI/049/2016 DE 05 DE AGOSTO DE 2016</t>
  </si>
  <si>
    <t>DG/DGAA/DA/509/2016 DE 03 DE AGOSTO DE 2016</t>
  </si>
  <si>
    <t>0495000038716</t>
  </si>
  <si>
    <t>MARCELA MORENO VALADÉS</t>
  </si>
  <si>
    <t>Calle: IRLANDA
Número Exterior: 13
Número Interior: 
Colonia: Parque San Andrés
País: MÉXICO
Entidad Federativa: DISTRITO FEDERAL
Delegación o Municipio: COYOACAN
Código Postal : 04040</t>
  </si>
  <si>
    <t>capacitamoreno@gmail.com</t>
  </si>
  <si>
    <t>Programa Anual de Capacitación 2016, para jefes de departamento hasta Directores Generales .</t>
  </si>
  <si>
    <t>UE/450/2016 DE 11 DE AGOSTO DE 2016</t>
  </si>
  <si>
    <t>DAHC/391/2016 DE 02 DE AGOSTO DE 2016</t>
  </si>
  <si>
    <t>DAHC/414/2016 DE 15 DE AGOSTO DE 2016</t>
  </si>
  <si>
    <t>0495000038816</t>
  </si>
  <si>
    <t>BENJAMIN JUÁREZ</t>
  </si>
  <si>
    <t>Calle: JSINCO
Número Exterior: KWWW
Número Interior: 
Colonia: Granjas Familiares Acolman
País: MÉXICO
Entidad Federativa: MÉXICO
Delegación o Municipio: ACOLMAN
Código Postal : 55874</t>
  </si>
  <si>
    <t>abraham1327@hotmail.com</t>
  </si>
  <si>
    <t>Fecha elaboración y publicación así como todas sus actualizaciones del Instructivo para la elaboración del Catálogo de disposición? documental</t>
  </si>
  <si>
    <t>DG/DGAA/DA/539/2016 DE 15 DE AGOSTO DE 2016</t>
  </si>
  <si>
    <t>UE/453/2016 DE 16 DE AGOSTO DE 2016</t>
  </si>
  <si>
    <t>UE/457/2016 DE 17 DE AGOSTO DE 2016</t>
  </si>
  <si>
    <t>0495000039316</t>
  </si>
  <si>
    <t xml:space="preserve">MARÍA DEL CARMEN BARTOLO MOSCOSA </t>
  </si>
  <si>
    <t>Calle: KM 2.0
Número Exterior: 2.0
Número Interior: 
Colonia: Huajuapan de Leon
País: MÉXICO
Entidad Federativa: OAXACA
Delegación o Municipio: HEROICA CIUDAD DE HUAJUAPAM DE LEON
Código Postal : 69000
Teléfono: 9535937171</t>
  </si>
  <si>
    <t>c_bartolo@hotmail.com</t>
  </si>
  <si>
    <t>Contratos colectivos vigentes a la fecha. Las condiciones generales de trabajo de la institución vigentes. Las condiciones especiales de pensiones para sus trabajadores. Si cuenta con algún sistema de pensiones especial. El monto de los pasivos laborales, exclusivamente el rubro de pensiones. La cantidad de trabajadores desglosado por salario, edad y antigüedad de servicios en la institución.</t>
  </si>
  <si>
    <t>0495000038916</t>
  </si>
  <si>
    <t>0495000039016</t>
  </si>
  <si>
    <t>0495000039116</t>
  </si>
  <si>
    <t>0495000039216</t>
  </si>
  <si>
    <t>ELISEO PEREZ FERRAL</t>
  </si>
  <si>
    <t>Calle: JACARANDAS
Número Exterior: 1
Número Interior: 2
Colonia: Santa María Totoltepec
País: MÉXICO
Entidad Federativa: MÉXICO
Delegación o Municipio: TOLUCA
Código Postal : 50245
Teléfono: 7227536309</t>
  </si>
  <si>
    <t>gogle_che@hotmail.com</t>
  </si>
  <si>
    <t>Quiero saber los estudios del Presidente Enrique Peña Nieto. Grado de estudio, promedios, nombres de las escuelas y universidades y que carreras a estudiado</t>
  </si>
  <si>
    <t>GERARDO NAVARRO MONTES DE OCA</t>
  </si>
  <si>
    <t>Calle: 8 DE SEPTIEMBRE
Número Exterior: 4
Número Interior: 
Colonia: Ampliación Llano de los Báez
País: MÉXICO
Entidad Federativa: MÉXICO
Delegación o Municipio: ECATEPEC
Código Postal : 55055
Teléfono: 0445569134372</t>
  </si>
  <si>
    <t>gnmo1993@gmail.com</t>
  </si>
  <si>
    <t>desglose de movimientos afiliatorios</t>
  </si>
  <si>
    <t>GUADALUPE ALVAREZ</t>
  </si>
  <si>
    <t>Calle: XX
Número Exterior: 2
Número Interior: 
Colonia: Aguilera
País: MÉXICO
Entidad Federativa: DISTRITO FEDERAL
Delegación o Municipio: AZCAPOTZALCO
Código Postal : 02900</t>
  </si>
  <si>
    <t>guadalupealvarez50@outlook.com</t>
  </si>
  <si>
    <t>Se solicita información sobre el cambio de uso de suelo del terreno de la nueva sede de la auditoria superior de la federación.</t>
  </si>
  <si>
    <t>ROSALINDA CERVANTES AGUIRRE</t>
  </si>
  <si>
    <t>Calle: 20 DE MAYO
Número Exterior: 2
Número Interior: C
Colonia: Benito Juárez
País: MÉXICO
Entidad Federativa: QUERÉTARO
Delegación o Municipio: SAN JUAN DEL RIO
Código Postal : 76807
Teléfono: 014272720517</t>
  </si>
  <si>
    <t>rvillalpando_cervantes@hotmail.com</t>
  </si>
  <si>
    <t>constancia en donde acredite que la comunidad de agua blanca pertenece al municipio de abasolo guanajuato</t>
  </si>
  <si>
    <t>0495000039416</t>
  </si>
  <si>
    <t>0495000039516</t>
  </si>
  <si>
    <t>MAURIZIO MONTES DE OCA</t>
  </si>
  <si>
    <t>Calle: JACARANDAS
Número Exterior: 7
Número Interior: 
Colonia: Rincón de La Bolsa
País: MÉXICO
Entidad Federativa: DISTRITO FEDERAL
Delegación o Municipio: ALVARO OBREGON
Código Postal : 01849</t>
  </si>
  <si>
    <t>maurizio.mdo@gmail.com</t>
  </si>
  <si>
    <t>Deseo conocer todos los expedientes que obren en el archivo de la Dirección Federal de Seguridad, la Dirección de Investigaciones Políticas y Sociales, y otras dependencias de la Secretaría de Gobernación con relación al escritor Carlos Fuentes Macías desde el año 1928 hasta el año 2012.</t>
  </si>
  <si>
    <t>CARLOS ALBERTO SANABRIA MENDOZA</t>
  </si>
  <si>
    <t>Calle: PORFIRIO DIAZ
Número Exterior: 36
Número Interior: 
Colonia: Santa Martha Acatitla
País: MÉXICO
Entidad Federativa: DISTRITO FEDERAL
Delegación o Municipio: IZTAPALAPA
Código Postal : 09510
Teléfono: 0445567839459</t>
  </si>
  <si>
    <t>contacarlossanabria@gmail.com</t>
  </si>
  <si>
    <t>solicito se me informe por que dependencia se encuentra resguardado el predio ubicado en las calles de Rodriguez Puebla esquina con Republica de Venezuela, Delegacion Cuauhtemoc, Ciudad de México. denominado el Remanente del cuartel de las inditas asi mismo sus antecedentes.</t>
  </si>
  <si>
    <t>0495000039616</t>
  </si>
  <si>
    <t>Mapas de procesos sustantivos, con los que se sustenta el Inventario de procesos enviado a la función pública</t>
  </si>
  <si>
    <t>UE/459/2016 DE 19 DE AGOSTO DE 2016</t>
  </si>
  <si>
    <t>UE/460/2016 DE 22 DE AGOSTO DE 2016</t>
  </si>
  <si>
    <t>0495000039716</t>
  </si>
  <si>
    <t>¿La directora del Sistema Nacional de Archivos tiene fuero legal?</t>
  </si>
  <si>
    <t>0495000039816</t>
  </si>
  <si>
    <t>MARTI RAMIREZ</t>
  </si>
  <si>
    <t>Calle: 00
Número Exterior: 00
Número Interior: 00
Colonia: Buenavista
País: MÉXICO
Entidad Federativa: DISTRITO FEDERAL
Delegación o Municipio: CUAUHTEMOC
Código Postal : 06350</t>
  </si>
  <si>
    <t>huluya98@gmail.com</t>
  </si>
  <si>
    <t>Solicito nombres, tipos de contratación y actividades que desempeña todo el personal que conforma la dirección del Sistema Nacional de Archivos, en el caso del personal operativo, enunciar el nombre de los jefes inmediatos a los que le reportan su trabajo.</t>
  </si>
  <si>
    <t>0495000039916</t>
  </si>
  <si>
    <t>Solicito el último comprobante de estudios oficial de todo el personal de la dirección del Sistema Nacional de Archivos, incluido el personal de servicio social.</t>
  </si>
  <si>
    <t>0495000040016</t>
  </si>
  <si>
    <t xml:space="preserve">JOSÉ CARLOS GARCÍA RADIVANOCH </t>
  </si>
  <si>
    <t>Calle: CAMPO ALEGRE
Número Exterior: 285
Número Interior: 7 4                                                                                Colonia: Altagracia
País: MÉXICO
Entidad Federativa: JALISCO
Delegación o Municipio: ZAPOPAN
Código Postal : 45130</t>
  </si>
  <si>
    <t>carlosradivanoh88@gmail.com</t>
  </si>
  <si>
    <t>DECRETO PRESIDENCIAL SOBRE LA RAMA DE LOS VOCEADORES</t>
  </si>
  <si>
    <t>0495000040116</t>
  </si>
  <si>
    <t>DECRETO PRESIDENCIAL SOBRE EL RAMO DE VOCEADORES</t>
  </si>
  <si>
    <t>0495000040216</t>
  </si>
  <si>
    <t>0495000040316</t>
  </si>
  <si>
    <t xml:space="preserve">CRISTO EDEN DE JESUS JIMENEZ </t>
  </si>
  <si>
    <t>Calle: FRANCIO
Número Exterior: 8
Número Interior: 214
Colonia: Minerales de Guadalupe Sur
País: MÉXICO
Entidad Federativa: PUEBLA
Delegación o Municipio: PUEBLA
Código Postal : 72495</t>
  </si>
  <si>
    <t>rev.rekiem@gmail.com</t>
  </si>
  <si>
    <t>solicito una versión publica del órgano de difusión del partido revolucionario obrero clandestino "unión del pueblo", el proletario, en todos sus números que abarca la década de 1970, ubicadas en la galería uno del Archivo General de la Nación. serie Dirección federal de seguridad.</t>
  </si>
  <si>
    <t>UE/468/2016 DE 23 DE AGOSTO DE 2016</t>
  </si>
  <si>
    <t>DIANA LIZBET FERNANDEZ LOPEZ</t>
  </si>
  <si>
    <t>Calle: PASEO DE LAS AGUILAS
Número Exterior: 14
Número Interior: 5
Colonia: San Isidro
País: MÉXICO
Entidad Federativa: GUANAJUATO
Delegación o Municipio: LEON
Código Postal : 37685
Teléfono: 4767570303</t>
  </si>
  <si>
    <t>dianalizbetf@gmail.com</t>
  </si>
  <si>
    <t>Solicitud de los 6 Informes de Gobierno presidenciales periodo 2000-2006 Vicente Fox Quesada</t>
  </si>
  <si>
    <t>UE/467/2016 DE 23 DE AGOSTO DE 2016</t>
  </si>
  <si>
    <t>UE/463/2016 DE 23 DE AGOSTO DE 2016   _________________ UE/462/2016 DE 23 DE AGOSTO DE 2016</t>
  </si>
  <si>
    <t>UE/464/2016 DE 23 DE AGOSTO DE 2016</t>
  </si>
  <si>
    <t>UE/465/2016 DE 23 DE AGOSTO DE 2016</t>
  </si>
  <si>
    <t>UE/466/2016 DE 23 DE AGOSTO DE 2016</t>
  </si>
  <si>
    <t>DAHC/422/2016 DE 23 DE AGOSTO DE 2016</t>
  </si>
  <si>
    <t>DAHC/423/2016 DE 23 DE AGOSTO DE 2016</t>
  </si>
  <si>
    <t>DAHC/424/2016 DE 23 DE AGOSTO DE 2016</t>
  </si>
  <si>
    <t>0495000040416</t>
  </si>
  <si>
    <t>ANGELICA ESTRADA</t>
  </si>
  <si>
    <t>Calle: DEL BOSQUE
Número Exterior: 3
Número Interior: 
Colonia: Rinconada Las Hadas
País: MÉXICO
Entidad Federativa: DISTRITO FEDERAL
Delegación o Municipio: TLALPAN
Código Postal : 14390</t>
  </si>
  <si>
    <t>angelicaestrada3651@gmail.com</t>
  </si>
  <si>
    <t>Solicito los documentos que respondan al número de personas y/o funcionarios públicos, sus cargos y las dependencias de origen, que han acudido a los talleres impartidos con costo por el Archivo General de la Nación durante el año 2016. Taller para la elaboración del Plan anual de desarrollo archivístico La gestión documental en procesos de digitalización Taller para la elaboración del trámite de baja documental Taller de procesos técnicos del archivo de concentración De igual forma se solicita información que responda si los talleres fueron pagados con los recursos públicos de las dependencias o con recursos de los participantes.</t>
  </si>
  <si>
    <t>0495000040516</t>
  </si>
  <si>
    <t>Solicito copia de la Ficha Técnica de Valoración Documental utilizada y entregada a los funcionarios públicos que acuden a solicitar asesoría para la elaboración de sus instrumentos de consulta y control archivístico, así como su instructivo de llenado.</t>
  </si>
  <si>
    <t>UE/469/2016 DE 24 DE AGOSTO DE 2016</t>
  </si>
  <si>
    <t>UE/472/2016 DE 24 DE AGOSTO DE 2016</t>
  </si>
  <si>
    <t>UE/473/2016 DE 24 DE AGOSTO DE 2016</t>
  </si>
  <si>
    <t>UE/474/2016 DE 24 DE AGOSTO DE 2016</t>
  </si>
  <si>
    <t>0495000040616</t>
  </si>
  <si>
    <t>UE/470/2016 DE 24 DE AGOSTO DE 2016  ___________________ UE/471/2016 DE 24 DE AGOSTO DE 2016</t>
  </si>
  <si>
    <t>Copia simple de: Los Dictámenes emitidos por el AGN al Cuadro de Clasificación Archivística y el Catálogo de Disposición Documental de la Policía Federal y del Instituto Nacional de Neurología y Neurocirugía Manuel Velasco Suárez entregados en el mes de agosto de 2016. El Catálogo de Disposición Documental de la Policía Federal de 2016. El Catálogo de Disposición Documental del Instituto Nacional de Neurología y Neurocirugía Manuel Velasco Suárez de 2016</t>
  </si>
  <si>
    <t>0495000040716</t>
  </si>
  <si>
    <t>Solicito los dos siguientes documentos: 1. La Guía simplificada para la elaboración de instrumentos de control archivístico, con contenidos simplificados y actualizados, que integra: -El instructivo para elaborar el Cuadro general de clasificación archivística -El instructivo para la elaboración del Catálogo de Disposición documental 2. La Guía para la elaboración del árbol de procesos elaborada por la Secretaría de la Función Pública, utilizado durante el acompañamiento de las dependencias y que sirve como insumo para el diseño o actualización de sus instrumentos de consulta.</t>
  </si>
  <si>
    <t>0495000040816</t>
  </si>
  <si>
    <t>MANUELA ALEJANDRA SOLÍS DÍAZ</t>
  </si>
  <si>
    <t>Calle: MELCHOR OCAMPO
Número Exterior: 408
Número Interior: 
Colonia: 5 de Mayo
País: MÉXICO
Entidad Federativa: DURANGO
Delegación o Municipio: DURANGO
Código Postal : 34390
Teléfono: 6181467222</t>
  </si>
  <si>
    <t>alexandra030497@hotmail.com</t>
  </si>
  <si>
    <t>al término de gobierno del presidente de la república, ¿por que los pensionan? al estar en la presidencia ¿que beneficios económicos y personales obtiene el presidente de la república?</t>
  </si>
  <si>
    <t>DAHC/426/2016 DE 24 DE AGOSTO DE 2016</t>
  </si>
  <si>
    <t>UE/R/498/2016 DE 23 DE AGOSTO DE 2016</t>
  </si>
  <si>
    <t>UE/R/499/2016 DE 24 DE AGOSTO DE 2016</t>
  </si>
  <si>
    <t>UE/R/500/2016 DE 24 DE AGOSTO DE 2016</t>
  </si>
  <si>
    <t>UE/R/502/2016 DE 24 DE AGOSTO DE 2016</t>
  </si>
  <si>
    <t>UE/R/504/2016 DE 24 DE AGOSTO DE 2016</t>
  </si>
  <si>
    <t>0495000040916</t>
  </si>
  <si>
    <t>JOSE MANUEL PALOMO MAY</t>
  </si>
  <si>
    <t>Calle: 20A
Número Exterior: 112
Número Interior: 
Colonia: Chuburna de Hidalgo
País: MÉXICO
Entidad Federativa: YUCATÁN
Delegación o Municipio: MERIDA
Código Postal : 
Teléfono: 0</t>
  </si>
  <si>
    <t>manuelpalomo@inaipyucatan.org.mx</t>
  </si>
  <si>
    <t>Esta es una prueba para determinar si es posible capturar los 4000 caracteres que se indican como máximo para esta campo.Esta es una prueba para determinar si es posible capturar los 4000 caracteres que se indican como máximo para esta campo.</t>
  </si>
  <si>
    <t>LA SOLICITUD NO CORRESPONDE AL MARCO DE LA LEY</t>
  </si>
  <si>
    <t>0495000041016</t>
  </si>
  <si>
    <t xml:space="preserve">GUILLERMO ROSSBEL </t>
  </si>
  <si>
    <t>Calle: CALZ AHUIZOTLA
Número Exterior: 31
Número Interior: 
Colonia: Ahuizotla (santiago Ahuizotla)
País: MÉXICO
Entidad Federativa: MÉXICO
Delegación o Municipio: NAUCALPAN DE JUAREZ
Código Postal : 53378</t>
  </si>
  <si>
    <t>rossbel26@gmail.com</t>
  </si>
  <si>
    <t>Por medio de la presente me es grato solicitarles muy atentamente una relación en la cual se especifique la totalidad de los Catálogos de Disposición Documental que fueron validados en los años de 2015 y 2016.</t>
  </si>
  <si>
    <t>0495000041116</t>
  </si>
  <si>
    <t>Por medio de la presente me es grato solicitarles muy atentamente una relación en la cual se especifiquen las Dependencias y Entidades que durante el periodo de 2002 a 2016, notificaron la realización de bajas de "Documentación de Comprobación Administrativa inmediata".</t>
  </si>
  <si>
    <t>DAHC/432/2016 DE 26 DE AGOSTO DE 2016</t>
  </si>
  <si>
    <t>DAHC/438/2016 DE 29 DE AGOSTO DE 2016</t>
  </si>
  <si>
    <t>DA/564/2016 DE 29 DE AGOSTO DE 2016</t>
  </si>
  <si>
    <t>DA/510/2016 DE 08 DE AGOSTO DE 2016</t>
  </si>
  <si>
    <t>NOTIFICACIÓN DE PRORROGA</t>
  </si>
  <si>
    <t>UE/394/2016 DE 22 DE JULIO DE 2016</t>
  </si>
  <si>
    <t>DA/549/2016 DE 18 DE AGOSTO DE 2016</t>
  </si>
  <si>
    <t>DDI/056/2016 DE 30 DE AGOSTO DE 2016</t>
  </si>
  <si>
    <t>0495000041216</t>
  </si>
  <si>
    <t>Calle: PERIFÉRICO SUR
Número Exterior: 4190
Número Interior: TERCER PISO
Colonia: Jardines del Pedregal
País: MÉXICO
Entidad Federativa: DISTRITO FEDERAL
Delegación o Municipio: ALVARO OBREGON
Código Postal : 01900
Teléfono: 0</t>
  </si>
  <si>
    <t>Solicito versión pública de los documentos que tenga la galería 1 del AGN del C. Alberto Aguilera Valadez, también conocido como el cantante Juan Gabriel.</t>
  </si>
  <si>
    <t>UE/481/2016 DE 30 DE AGOSTO DE 2016</t>
  </si>
  <si>
    <t>0495000041316</t>
  </si>
  <si>
    <t>VIOLETA LUQUEÑO HERNÁNDEZ</t>
  </si>
  <si>
    <t>Calle: EVODIO ALARCÓN GARCÍA
Número Exterior: 407
Número Interior: 
Colonia: El Paraíso
País: MÉXICO
Entidad Federativa: HIDALGO
Delegación o Municipio: TULANCINGO DE BRAVO
Código Postal : 43684
Teléfono: 7751861551</t>
  </si>
  <si>
    <t>leoviole@gmail.com</t>
  </si>
  <si>
    <t>Pido de la manera más atenta, se me proporcione información sobre el llamado "Proyecto Cultural Ricardo Garibay" (o remodelación del "Jardín del Arte") de la ciudad de Tulancingo de Bravo, en el estado de Hidalgo; solicito una copia del expediente técnico de dicho proyecto, asimismo de los comprobantes de compra-venta de todo aquello que fue requerido para la conclusión del mismo. Solicito también la información necesaria para esclarecer qué empresa fue contratada para trabajar en esta remodelación, cuánto percibió por su servicio y de qué manera fue elegida para llevarla a cabo. Anexo a esto y por si no se incluyera por defecto, solicito saber si el municipio está actualmente pagando por tener aquellas piezas de arte de la autoría del escultor José Sacal a modo de alquiler. Por la atención, gracias.</t>
  </si>
  <si>
    <t>0495000041416</t>
  </si>
  <si>
    <t>Deseo conocer todos los expedientes que obren en el archivo de la Dirección Federal de Seguridad, la Dirección de Investigaciones Políticas y Sociales, y otras dependencias de la Secretaría de Gobernación con relación al ciudadano Alberto Aguilera Valadez, mejor conocido por su nombre artístico como cantante: "Juan Gabriel".</t>
  </si>
  <si>
    <t>UE/482/2016 DE 30 DE AGOSTO DE 2016</t>
  </si>
  <si>
    <t>0495000041516</t>
  </si>
  <si>
    <t>DANIEL HERNÁNDEZ GUTIÉRREZ</t>
  </si>
  <si>
    <t>Con el gusto de saludarlos, me permito solicitar me sea proporcionada la siguiente información en formato PDF, con respecto a esa institución: Cuadro de clasificado Archivista autorizado y vigente Catalogo de disposición documental vigente y autorizado con todos los anexos que lo comprenden. Dictamen de validación del catálogo de de disposición vigente. Gracias.</t>
  </si>
  <si>
    <t>Calle: COBREROS
Número Exterior: 332-A
Número Interior: 
Colonia: Ejercito Del Trabajo
País: MÉXICO
Entidad Federativa: MÉXICO
Delegación o Municipio: CHICOLOAPAN
Código Postal : 56390</t>
  </si>
  <si>
    <t>0495000041616</t>
  </si>
  <si>
    <t xml:space="preserve">ESTHER OROZCO </t>
  </si>
  <si>
    <t>Calle: VULCANIZACIÓN
Número Exterior: 101
Número Interior: 9
Colonia: 20 de Noviembre
País: MÉXICO
Entidad Federativa: DISTRITO FEDERAL
Delegación o Municipio: VENUSTIANO CARRANZA
Código Postal : 15300</t>
  </si>
  <si>
    <t>oventura702@yahoo.com</t>
  </si>
  <si>
    <t>Fecha de creación, Organigrama, funciones y principales actividades de la Dirección del Sistema Nacional de Archivos del Archivo General de la Nación</t>
  </si>
  <si>
    <t>0495000041716</t>
  </si>
  <si>
    <t>OLIVER MUNIZ</t>
  </si>
  <si>
    <t>Calle: BLVD. ADOLFO LOPEZ MATEOS
Número Exterior: 716
Número Interior: 
Colonia: Centro
País: MÉXICO
Entidad Federativa: GUANAJUATO
Delegación o Municipio: LEON
Código Postal : 37000</t>
  </si>
  <si>
    <t>omunizj@iacip-gto.org.mx</t>
  </si>
  <si>
    <t>Requiero me proporcionen información sobre el presupuesto asignado para el año 2015 y para el año 2016 al Archivo General de la Nación. Además de cuantas personas han egresados de la carrera de archivología del ENBA en los últimos 5 años</t>
  </si>
  <si>
    <t>0495000041816</t>
  </si>
  <si>
    <t>Por este medio solicito me sea proporcionada la siguente información: 1. Quien fue el ganador del Primer premio de archivística "Archivo General de la Nación-México. 2. Ejemplares de las Tesis y ensayo ganadores de este primer premio.</t>
  </si>
  <si>
    <t>0495000041916</t>
  </si>
  <si>
    <t>0495000042016</t>
  </si>
  <si>
    <t>En el Archivo General de la Nación se encuentra en servicio una cafetería localizada a un lado del comedor, me podrían indicar: Quien administra esta cafeteria; que funcionario público del AGN se encarga de supervisar la cafeteria; cuanto es el importe de las ventas totales a la semana y cuanto es el porcentaje que obtiene de "ganancia" el AGN; si es el caso, a que persona física/moral fue concesionado el espacio para uso de cafeteria, a cuanto asciende el importe por concepto de renta del espacio; así como, el nombre del funcionario que autorizó la renta del espacio.</t>
  </si>
  <si>
    <t>Favor de proporcionarme el nombre del funcionario publico que supervisa la venta de comida a quien no es empleado o tiene una cortesía, así como el nombre del funcionario publico que autorizo a la empresa a la venta de comida, cuanto es el importe de las ventas totales a la semana y cuanto es el porcentaje que obtiene de "ganancia" el archivo; proporcionarme copia del escrito con el que autorizó el Archivo General la venta de comida al publico dentro de sus instalaciones</t>
  </si>
  <si>
    <t>DAHC/445/2016 DE 31 DE AGOSTO DE 2016</t>
  </si>
  <si>
    <t>DAHC/442/2016 DE 31 DE AGOSTO DE 2016</t>
  </si>
  <si>
    <t>DAHC/443/2016 DE 31 DE AGOSTO DE 2016</t>
  </si>
  <si>
    <t>DAHC/444/2016 DE 31 DE AGOSTO DE 2016</t>
  </si>
  <si>
    <t>DG/DSNA/1940/2016 DE 12 DE AGOSTO DE 2016</t>
  </si>
  <si>
    <t>UE/488/2016 DE 31 DE AGOSTO DE 2016</t>
  </si>
  <si>
    <t>UE/487/2016 DE 31 DE AGOSTO/2016</t>
  </si>
  <si>
    <t>UE/485/2016 DE 30 DE AGOSTO DE 2016</t>
  </si>
  <si>
    <t>UE/483/2016 DE 30 DE AGOSTO DE 2016</t>
  </si>
  <si>
    <t>UE/484/2016 DE 30 DE AGOSTO DE 2016</t>
  </si>
  <si>
    <t>UE/R/513/2016 DE 30 DE AGOSTO DE 2016</t>
  </si>
  <si>
    <t>DSNA/2076/2016 DE 30 DE AGOSTO DE 2016  ___________________ DA/582/2016 DE 29 DE AGOSTO DE 2016</t>
  </si>
  <si>
    <t>UE/486/2016 DE 01 DE SEPTIEMBRE DE 2016</t>
  </si>
  <si>
    <t>DAHC/447/2016 DE 01 DE SEPTIEMBRE DE 2016</t>
  </si>
  <si>
    <t>DG/DSNA/1967/2016 DE 12 DE AGOSTO DE 2016</t>
  </si>
  <si>
    <t>DG/DSNA/1968/2016 de 12 DE AGOSTO DE 2016</t>
  </si>
  <si>
    <t>DA/565/2016 DE 22 DE AGOSTO DE 2016</t>
  </si>
  <si>
    <t>DG/DSNA/1939/2016 DE 11 DE AGOSTO DE 2016</t>
  </si>
  <si>
    <t>DA/586/2016 DE 01 DE SEPTIEMBRE DE 2016</t>
  </si>
  <si>
    <t>DSNA/2026/2016 DE 31 DE AGOSTO DE 2016</t>
  </si>
  <si>
    <t>DSNA/2088/2016 DE 31 DE AGOSTO DE 2016</t>
  </si>
  <si>
    <t>DA/583/2016 DE 29 DE AGOSTO DE 2016</t>
  </si>
  <si>
    <t>DGAA/CA/016/2016 DE 09 DE SEPTIEMBRE DE 2016</t>
  </si>
  <si>
    <t>DSNA/2087/2016 DE 31 DE AGOSTO DE 2016</t>
  </si>
  <si>
    <t>DG/DSNA/2097 DE 06 DE SEPTIEMBRE DE 2016</t>
  </si>
  <si>
    <t>DA/590/2016 DE 12 DE SEPTIEMBRE DE 2016</t>
  </si>
  <si>
    <t>DG/DSNA/2130/2016 DE 12 DE SEPTIEMBRE DE 2016</t>
  </si>
  <si>
    <t>DG/DSNA/2134/2016 DE 12 DE SEPTIEMBRE DE 2016</t>
  </si>
  <si>
    <t>DG/DSNA/2146/2016 DE 08 DE SEPTIEMBRE DE 2016</t>
  </si>
  <si>
    <t>DG/DSNA/2165/2016 DE 12 DE SEPTIEMBRE DE 2016</t>
  </si>
  <si>
    <t>DG/DSNA/2166/2016 DE 12 DE SEPTIEMBRE DE 2016</t>
  </si>
  <si>
    <t>DG/DSNA/2167/2016 DE 12 DE SEPTIEMBRE DE 2016</t>
  </si>
  <si>
    <t>DA/609/2016 DE 12 DE SEPTIEMBRE DE 2016</t>
  </si>
  <si>
    <t>UE/607/2016 DE 14 DE SEPTIEMBRE DE 2016</t>
  </si>
  <si>
    <t>0495000053016</t>
  </si>
  <si>
    <t>0495000053616</t>
  </si>
  <si>
    <t>0495000053716</t>
  </si>
  <si>
    <t>0495000053816</t>
  </si>
  <si>
    <t>0495000053916</t>
  </si>
  <si>
    <t>MANUEL MOLINA GÓMEZ</t>
  </si>
  <si>
    <t>Calle: ANDADOR 10
Número Exterior: 2
Número Interior: 
Colonia: Rincón Del Bosque
País: MÉXICO
Entidad Federativa: VERACRUZ
Delegación o Municipio: CORDOBA
Código Postal : 94558
Teléfono: 2717162084</t>
  </si>
  <si>
    <t>manuelmolg@hotmail.com</t>
  </si>
  <si>
    <t>Sinopsis y referencias bibliográficas de la vida de 1.- Gobernador de Veracruz FRANCISCO HERNÁNDEZ Y HERNÁNDEZ (su importancia histórica) 2.- Joan Bernadet i Aguilar (su ingreso al país, su valor artístico)</t>
  </si>
  <si>
    <t>JESSICA MARIBEL ARANGO BRAVO</t>
  </si>
  <si>
    <t>Calle: AVENIDA MONTOYA
Número Exterior: 408
Número Interior: 
Colonia: Ejidal
País: MÉXICO
Entidad Federativa: OAXACA
Delegación o Municipio: OAXACA DE JUAREZ
Código Postal : 68010
Teléfono: 9511453450</t>
  </si>
  <si>
    <t>aleiisamaribel@hotmail.com</t>
  </si>
  <si>
    <t>1.- EXPOSICION DE MOTIVOS Y SESIONES DE DEBATE Y APROBACION DEL CODIGO CIVIL DEL ESTADO DE OAXACA DE 1827, 1828 Y 1829, QUE SE TRATA DE UN MISMO CODIGO, TENIENDO LAS TRES FECHAS CITADAS CONFORME A LA PUBLICACION DE CADA UNO DE SUS TRES LIBROS. 2.- EXPOSICION DE MOTIVOS Y SESION DE DEBATES Y APROBACION DEL CODIGO CIVIL DEL ESTADO DE OAXACA DE REALIZADO POR DECRETO DE 1870 Y QUE ENTRO EN VIGOR EN 1871. 3.- EXPOSICION DE MOTIVOS Y SESIONES DE DEBATE Y APROBACION DEL CODIGO CIVIL DEL ESTADO DE OAXACA QUE ENTRO EN VIGOR EN 1888. 4.- EXPOSICION DE MOTIVOS Y SESIONES DE DEBATE Y APROBACION DE CODIGO CIVIL DE OAXACA QUE ENTRO EN VIGOR EN 1944.</t>
  </si>
  <si>
    <t>la exposición de motivos mediante la cual el ejecutivo federal solicita el tribunal federal electoral, sea agregado al poder judicial de la federación en el año de 1996 Dicha exposición de motivos es aquella que sustenta la modificación a los artículos constitucionales 35, 41 54, 56, 99 , 101 105, 110, 111, 116, 122</t>
  </si>
  <si>
    <t>EVELIN PADILLA</t>
  </si>
  <si>
    <t>Calle: RAFAEL VALDOVINOS
Número Exterior: 32
Número Interior: 
Colonia: San Lorenzo Tetlixtac
País: MÉXICO
Entidad Federativa: MÉXICO
Delegación o Municipio: COACALCO DE BERRIOZABAL
Código Postal : 55714</t>
  </si>
  <si>
    <t>evelin_8969@hotmail.com</t>
  </si>
  <si>
    <t>exposición de motivos por medio de la cual el Tribunal Federal Electoral es creado en el año de 1990, aparece por primera vez en el Código Federal de Instituciones y Procedimientos Electorales, exposición de motivos tanto del código antes citado como de la creación del tribunal</t>
  </si>
  <si>
    <t>BRENDA BUTZMANN</t>
  </si>
  <si>
    <t>Calle: 16 PTE NTE
Número Exterior: 132
Número Interior: 5
Colonia: Las Arboledas
País: MÉXICO
Entidad Federativa: CHIAPAS
Delegación o Municipio: TUXTLA GUTIERREZ
Código Postal : 29030
Teléfono: 9611215040</t>
  </si>
  <si>
    <t>solicito copia del registro nacional de extranjeros numero 19840 en Durango.</t>
  </si>
  <si>
    <t>DA/589/2016 DE 01 DE SEPTIEMBRE DE 2016</t>
  </si>
  <si>
    <t>0495000052916</t>
  </si>
  <si>
    <t>IMELDA AMILLANO TIRADO</t>
  </si>
  <si>
    <t>Calle: MANUEL GÓMEZ MORÍN
Número exterior: 243
Número interior: 
Colonia: Prado Bonito
Entidad federativa: Sinaloa
Delegación o municipio: MAZATLAN
Código postal: 82134
Teléfono: 6691109393</t>
  </si>
  <si>
    <t>amillaimelda@hotmail.com</t>
  </si>
  <si>
    <t>CUANTOS AÑOS TIENE FUNCIONANDO EL ARCHIVO GENERAL DE LA NACIÓN</t>
  </si>
  <si>
    <t>UE/R/558/2016 DE 14 DE SEPTIEMBRE DE 2016</t>
  </si>
  <si>
    <t>DA/595/2016 DE 06 DE SEPTIEMBRE DE 2016</t>
  </si>
  <si>
    <t>DG/DSNA/2098/2016 DE 08 DE SEPTIEMBRE DE 2016</t>
  </si>
  <si>
    <t>0495000044016</t>
  </si>
  <si>
    <t>ALEJANDRO PASTRANA</t>
  </si>
  <si>
    <t>Calle: AV. INSURGENTES SUR
Número Exterior: 3211
Número Interior: 
Colonia: Insurgentes Cuicuilco
País: MÉXICO
Entidad Federativa: DISTRITO FEDERAL
Delegación o Municipio: COYOACAN
Código Postal : 04530</t>
  </si>
  <si>
    <t>Se solicita la siguiente información pública: el manual del participante y/o el texto del material del taller la gestión documental en procesos de digitalización, que imparte en el AGN.</t>
  </si>
  <si>
    <t>UE/515/2016 DE 06 DE SEPTIEMBRE DE 2016</t>
  </si>
  <si>
    <t>DG/DSNA/2135/2016 DE 19 DE SEPTIEMBRE DE 2016</t>
  </si>
  <si>
    <t>0495000044716</t>
  </si>
  <si>
    <t>Se solicita la información pública siguiente: presentación power point del taller gestión documental en procesos de digitalización que imparte el AGN</t>
  </si>
  <si>
    <t>UE/521/2016 DE 06 DE SEPTIEMBRE DE 2016</t>
  </si>
  <si>
    <t>DG/DSNA/2141/2016 DE 19 DE SEPTIEMBRE DE 2016</t>
  </si>
  <si>
    <t>0495000045016</t>
  </si>
  <si>
    <t>Se solicita la información pública siguiente: presentación power point del taller para la elaboración del plan anual de desarrollo archivístico, que imparte el AGN</t>
  </si>
  <si>
    <t>UE/524/2016 DE 06 DE SEPTIEMBRE DE 2016</t>
  </si>
  <si>
    <t>DG/DSNA/2144/2016 DE 19 DE SEPTIEMBRE DE 2016</t>
  </si>
  <si>
    <t>DAHC/474/2016 DE 14 DE SEPTIEMBRE DE 2016</t>
  </si>
  <si>
    <t>0495000043216</t>
  </si>
  <si>
    <t>SELENE IXCHEL NEGRETE GALICIA</t>
  </si>
  <si>
    <t>Calle: AV. ACUEDUCTO
Número exterior: 17
Número interior: 
Colonia: Barrio San Andrés
Entidad federativa: Distrito Federal
Delegación o municipio: XOCHIMILCO
Código postal: 16604
Teléfono: 5575093156</t>
  </si>
  <si>
    <t>flaquis_luna24@hotmail.com</t>
  </si>
  <si>
    <t>costo por realizar: catalogo de disposición documental curso de capacitación en materia de archivos  requisitos que expiden para cubrir un curso de capacitación en materia de archivos, así como los temarios que  emplean</t>
  </si>
  <si>
    <t>UE/509/2016 DE 05 DE SEPTIEMBRE DE 2016</t>
  </si>
  <si>
    <t>ENTREGA DE INFORMACIÓN EN MEDI ELECTRÓNICO</t>
  </si>
  <si>
    <t>0495000045916</t>
  </si>
  <si>
    <t>Calle: CALLE 40
Número exterior: 180
Número interior: 1907
Colonia: Barrio La Lonja
Entidad federativa: Distrito Federal
Delegación o municipio: TLALPAN
Código postal: 14268</t>
  </si>
  <si>
    <t>soley_3000@hotmail.com</t>
  </si>
  <si>
    <t>solicito copia escaneada de los cuadros generales de clasificación archivistica validados y aprobados en el 2016 por el AGN</t>
  </si>
  <si>
    <t>UE/535/2016 DE 07 DE SEPTIEMBRE DE 2016</t>
  </si>
  <si>
    <t>DG/DSNA/2145/2016 DE 08 DE SEPTIEMBRE DE 2016</t>
  </si>
  <si>
    <t>0495000053316</t>
  </si>
  <si>
    <t>ROSARIO AMILLANO TIRADO</t>
  </si>
  <si>
    <t>Calle: CIRCUITO RINCÓN DEL BOSQUE SUR
Número exterior: 75
Número interior: 
Colonia: Del Bosque
Entidad federativa: Sinaloa
Delegación o municipio: MAZATLAN
Código postal: 82187
Teléfono: 6691250426</t>
  </si>
  <si>
    <t>rosarioamillano@gmail.com</t>
  </si>
  <si>
    <t>Cuánto dinero del presupuesto del año 2016 se destinó para el campo.</t>
  </si>
  <si>
    <t>UE/R/564/2016 DE 19 DE SEPTIEMBRE DE 2016</t>
  </si>
  <si>
    <t>0495000053216</t>
  </si>
  <si>
    <t>Cuándo dinero del presupuesto del año 2016 se destinó a la educación primaria.</t>
  </si>
  <si>
    <t>UE/R/563/2016 DE 19 DE SEPTIEMBRE DE 2016</t>
  </si>
  <si>
    <t>0495000053416</t>
  </si>
  <si>
    <t>Cuánto dinero gana el presidente de la nación al año incluyendo todo tipo de prestaciones.</t>
  </si>
  <si>
    <t>UE/R/565/2016 DE 19 DE SEPTIEMBRE DE 2016</t>
  </si>
  <si>
    <t>0495000053516</t>
  </si>
  <si>
    <t>19/19/2016</t>
  </si>
  <si>
    <t>Cuánto gana un diputado al año, incluyendo todo tipo de prestaciones.</t>
  </si>
  <si>
    <t>UE/R/566/2016 DE 19 DE SEPTIEMBRE DE 2016</t>
  </si>
  <si>
    <t>DA/590/2016 DE 07 DE SEPTIEMBRE DE 2016</t>
  </si>
  <si>
    <t>0495000053116</t>
  </si>
  <si>
    <t>Cuánto dinero del presupuesto del año 2016 se destinó al Poder Judicial de la Federación.</t>
  </si>
  <si>
    <t>UE/R/562/2016 DE 19 DE SEPTIEMBRE DE 2016</t>
  </si>
  <si>
    <t>0495000043316</t>
  </si>
  <si>
    <t>MELISSA NAYELI SUÁREZ DE LA VEGA</t>
  </si>
  <si>
    <t>Calle: DAMASCO
Número exterior: 67
Número interior: 1
Colonia: Romero Rubio
Entidad federativa: Distrito Federal
Delegación o municipio: VENUSTIANO CARRANZA
Código postal: 15400
Teléfono: 0445537610036</t>
  </si>
  <si>
    <t>melismiles96@gmail.com</t>
  </si>
  <si>
    <t>informe completo de la Guerra Sucia</t>
  </si>
  <si>
    <t>UE/529/2016 DE 06 DE SEPTIEMBRE DE 2016</t>
  </si>
  <si>
    <t>DAHC/477/2016 DE 14 DE SEPTIEMBRE DE 2016</t>
  </si>
  <si>
    <t>0495000043416</t>
  </si>
  <si>
    <t>EMILIO GREGORIO LUIS CERDIO</t>
  </si>
  <si>
    <t>Calle: 1A PONIENTE
Número exterior: 2A
Número interior: 
Colonia: Tapachula Centro
Entidad federativa: Chiapas
Delegación o municipio: TAPACHULA
Código postal: 30700
Teléfono: 9621343805</t>
  </si>
  <si>
    <t>soconusconews@hotmail.com</t>
  </si>
  <si>
    <t>Datos sobre certificado agrario a nombre de Emilio Gregorio Luis Cerdio de rancho ubicado en el Ejido la Victoria Municipio de Mazatan en el Estado de Chiapas. Quisiera tener una copia del mismo o si no es posible esto, los datos que contiene dicho certificado como son nombre del rancho, numero de certificado, fecha de expedición, nombre del propietario, ubicación, latitud y longitud.</t>
  </si>
  <si>
    <t>UE/530/2016 DE 06 DE SEPTIEMBRE DE 2016</t>
  </si>
  <si>
    <t>DAHC/465/2016 DE 13 DE SEPTIEMBRE DE 2016</t>
  </si>
  <si>
    <t>DAHC/459/2016 DE 12 DE SEPTIEMBRE DE 2016</t>
  </si>
  <si>
    <t>DAHC/463/2016 DE 12 DE SEPTIEMBRE DE 2016</t>
  </si>
  <si>
    <t>0495000054016</t>
  </si>
  <si>
    <t>0495000054116</t>
  </si>
  <si>
    <t>0495000054216</t>
  </si>
  <si>
    <t>ALBERTO MERCENARIO</t>
  </si>
  <si>
    <t>Calle: VALLE DE LOS ÁNGELES
Número Exterior: 11
Número Interior: 
Colonia: Lomas de Valle Escondido
País: MÉXICO
Entidad Federativa: MÉXICO
Delegación o Municipio: ATIZAPAN DE ZARAGOZA
Código Postal : 52930</t>
  </si>
  <si>
    <t>amercenario@outlook.es</t>
  </si>
  <si>
    <t>Salarios de los cargos gubernamentales</t>
  </si>
  <si>
    <t>UE/612/2016 DE 21 DE SEPTIEMBRE DE 2016</t>
  </si>
  <si>
    <t>OMAR DELGADO CHÁVEZ</t>
  </si>
  <si>
    <t>Calle: HACIENDA DE LOS EUCALIPTOS
Número Exterior: 121
Número Interior: 24
Colonia: Jardines de La Hacienda
País: MÉXICO
Entidad Federativa: JALISCO
Delegación o Municipio: TONALA
Código Postal : 45428
Teléfono: 3336919662</t>
  </si>
  <si>
    <t>omachd@hotmail.com</t>
  </si>
  <si>
    <t>Expediente del preso en Lecumberri Alberto Aguilera Valadéz, preso durante año y medio, entre 1970 y 1971, acusado de robo, en la penitenciaria de Lecumberri. Era conocido como Juan Gabriel.</t>
  </si>
  <si>
    <t>UE/613/2016 DE 21 DE SEPTIEMBRE DE 2016</t>
  </si>
  <si>
    <t>MONICA MONSERRAT SALOME FLORES</t>
  </si>
  <si>
    <t>Calle: CUATRO
Número Exterior: 5
Número Interior: 
Colonia: Lomas de los Angeles del Pueblo Tetelpan
País: MÉXICO
Entidad Federativa: DISTRITO FEDERAL
Delegación o Municipio: ALVARO OBREGON
Código Postal : 01790
Teléfono: 044 55 62430876</t>
  </si>
  <si>
    <t>monicamonse.sf@hotmail.com</t>
  </si>
  <si>
    <t>Solicito información de la Galería 1 y 2 para crear una versión pública de lo siguientes mencionados: Laurette Serjoune Jorge Tula Miguel Ángel Asturias Rodrigo Asturias Guillermo Haro José Maria Arico</t>
  </si>
  <si>
    <t>UE/614/2016 DE 21 DE SEPTIEMBRE DE 2016</t>
  </si>
  <si>
    <t>UE/611/2016 DE 19 DE SEPTIEMBRE DE 2016</t>
  </si>
  <si>
    <t>UE/610/2016 DE 19 DE SEPTIEMBRE DE 2016</t>
  </si>
  <si>
    <t>UE/609/2016 DE 19 DE SEPTIEMBRE DE 2016</t>
  </si>
  <si>
    <t>UE/608/2016 DE 19 DE SEPTIEMBRE DE 2016</t>
  </si>
  <si>
    <t>ENTREGA DE INFORMACIÓN DE MEDIO ELECTRÓNICO</t>
  </si>
  <si>
    <t>0495000043616</t>
  </si>
  <si>
    <t>Calle: AV. INSURGENTES SUR
Número exterior: 3211
Número interior: 
Colonia: Insurgentes Cuicuilco
Entidad federativa: Distrito Federal
Delegación o municipio: COYOACAN
Código postal: 04530</t>
  </si>
  <si>
    <t>Se solicita la normatividad vigente en materia de archivos que internamente ha aprobado el Comité de Transparencia del AGN</t>
  </si>
  <si>
    <t>UE/R/542/2016 DE 21 DE SEPTIEMBRE DE 2016</t>
  </si>
  <si>
    <t>0495000044316</t>
  </si>
  <si>
    <t>KENIA GUADALUPE LUNA OCHOA</t>
  </si>
  <si>
    <t>Calle: CERRO BAYMENA
Número exterior: PTE. 407
Número interior: 
Colonia: Buenos Aires
Entidad federativa: Sinaloa
Delegación o municipio: CULIACAN
Código postal: 80199
Teléfono: 0526671276133</t>
  </si>
  <si>
    <t>kenialuna@live.com.mx</t>
  </si>
  <si>
    <t>Obtener información relacionada con el ejercicio de las facultades o de actividades de y entre las dependencias y entidades del Gobierno Federal y sus servidores públicos sin importar su fuente o fecha de elaboración, contenida en documentos o registros que obran en sus archivos.</t>
  </si>
  <si>
    <t>UE/R/541/2016 DE 22 DE SEPTIEMBRE DE 2016</t>
  </si>
  <si>
    <t>0495000045816</t>
  </si>
  <si>
    <t xml:space="preserve">YORELMI JAZANI QUIJANO ZAYAGO </t>
  </si>
  <si>
    <t>Calle: LUIS DONALDO COLOSIO
Número Exterior: 4
Número Interior: 
Colonia: San Antonio el Desmonte
País: MÉXICO
Entidad Federativa: HIDALGO
Delegación o Municipio: PACHUCA DE SOTO
Código Postal : 42083</t>
  </si>
  <si>
    <t>prinxeza_quijanito@hotmail.com</t>
  </si>
  <si>
    <t>Festival de Avándaro 1971</t>
  </si>
  <si>
    <t>UE/618/2016 DE 22 DE SEPTIEMBRE DE 2016</t>
  </si>
  <si>
    <t>0495000054716</t>
  </si>
  <si>
    <t>ALEJANDRA IBARRA CHAOUL</t>
  </si>
  <si>
    <t>Calle: 94TH STREET
Número Exterior: 339
Número Interior: 3F
Colonia: 
País: ESTADOS UNIDOS
Entidad Federativa: NUEVA YORK
Delegación o Municipio: NUEVA YORK
Código Postal : 10128
Teléfono: 5514513603</t>
  </si>
  <si>
    <t>luoach@gmail.com</t>
  </si>
  <si>
    <t>Toda la información disponible de Cromatos de México, una fábrica española que operó en Lechería de 1958 a 1978.</t>
  </si>
  <si>
    <t>UE/617/2016 DE 22 DE SEPTIEMBRE DE 2016</t>
  </si>
  <si>
    <t>0495000054316</t>
  </si>
  <si>
    <t>JUAN LOPEZ</t>
  </si>
  <si>
    <t>LA SOLICITUD ESTA EN EL ARCHIVO ADJUNTO</t>
  </si>
  <si>
    <t>Calle: DOS
Número Exterior: 921
Número Interior: 701
Colonia: Santa Cruz Atoyac
País: MÉXICO
Entidad Federativa: DISTRITO FEDERAL
Delegación o Municipio: BENITO JUAREZ
Código Postal : 03310</t>
  </si>
  <si>
    <t>proteccionlegaltotal@gmail.com</t>
  </si>
  <si>
    <t>UE/615/2016 DE 22 DE SEPTIEMBRE DE 2016</t>
  </si>
  <si>
    <t>0495000054416</t>
  </si>
  <si>
    <t>CARLOS HUMBERTO ROMERO ISLAS</t>
  </si>
  <si>
    <t>Calle: RIO COATZACOALCOS
Número Exterior: 15
Número Interior: 
Colonia: Jardines de Morelos Sección Ríos
País: MÉXICO
Entidad Federativa: MÉXICO
Delegación o Municipio: ECATEPEC
Código Postal : 55070
Teléfono: 5548115672</t>
  </si>
  <si>
    <t>carlos.alexa.karel@hotmail.com</t>
  </si>
  <si>
    <t>desglose de documentos afiliatorios. todas las empresas donde e laborado y corizado para el seguro social, con numero de seguro social 11028104682. CURP. ROIC811126HDFMSR04</t>
  </si>
  <si>
    <t>UE/616/2016 DE 22 DE SEPTIEMBRE DE 2016</t>
  </si>
  <si>
    <t>0495000043016</t>
  </si>
  <si>
    <t xml:space="preserve">
Calle: FELIX PALAVICINI / CIRCUNVALACION Y EXPERIENCIA
Número exterior: 2090 A
Número interior: 
Colonia: Jardines Alcalde
Entidad federativa: Jalisco
Delegación o municipio: GUADALAJARA
Código postal: 44298</t>
  </si>
  <si>
    <t>Ver Archivo</t>
  </si>
  <si>
    <t>UE/507/2016 DE 05 DE SEPTIEMBRE DE 2016</t>
  </si>
  <si>
    <t>DAHC/475/2016 DE 14 DE SEPTIEMBRE DE 2016</t>
  </si>
  <si>
    <t>0495000054616</t>
  </si>
  <si>
    <t>Calle: 94TH STREET
Número exterior: 339
Número interior: 3F
Ciudad: NUEVA YORK
Estado: NUEVA YORK
País: Estados Unidos
Código postal: 10128
Teléfono: 5514513603</t>
  </si>
  <si>
    <t>Niños nacidos en manicomios u hospitales mentales por fecha, hospital, y detalle de la madre.</t>
  </si>
  <si>
    <t>UE/R/577/2016 DE 22 DE SEPTIEMBRE DE 2016</t>
  </si>
  <si>
    <t>0495000042116</t>
  </si>
  <si>
    <t>EDUARDO BERNALES SOLANO</t>
  </si>
  <si>
    <t>Calle: TEQUISQUIAPAN
Número exterior: MZ13 LT3
Número interior: 
Colonia: Ampliación Santa Catarina
Entidad federativa: Distrito Federal
Delegación o municipio: TLAHUAC
Código postal: 13120
Teléfono: 55 58 60 19 13</t>
  </si>
  <si>
    <t>e.bernales.s@gmail.com</t>
  </si>
  <si>
    <t>Requiero los plano de limite de territorio del código postal 13120, Colonia Ampliación Santa Catarina. A la ves tambien requiero si hay un proceso jurídico respecto a los limites de esta colonia ya que el municipio del valle de xico y tlahuac no nos definen a que pertenecemos.</t>
  </si>
  <si>
    <t>UE/489/2016 DE 02 DE SEPTIEMBRE DE 2016</t>
  </si>
  <si>
    <t>DAHC/467/2016 DE 13 DE SEPTIEMBRE DE 2016</t>
  </si>
  <si>
    <t>0495000054816</t>
  </si>
  <si>
    <t>Organigrama vigente al 2016 y acta constitutiva del Archivo General de la Nación.</t>
  </si>
  <si>
    <t>UE/619/2016 DE 23 DE SEPTIEMBRE DE 2016</t>
  </si>
  <si>
    <t>0495000054916</t>
  </si>
  <si>
    <t>MIREYA SUSANA CHAVIRA GARCÍA</t>
  </si>
  <si>
    <t>Calle: AV. INSURGENTES
Número Exterior: 37
Número Interior: 
Colonia: Tomas Aquino
País: MÉXICO
Entidad Federativa: BAJA CALIFORNIA
Delegación o Municipio: TIJUANA
Código Postal : 22414</t>
  </si>
  <si>
    <t>mireya.chavira@uabc.edu.mx</t>
  </si>
  <si>
    <t>rendición de cuentas</t>
  </si>
  <si>
    <t>UE/R/590/2016 DE 26 DE SEPTIEMBRE DE 2016</t>
  </si>
  <si>
    <t>0495000042716</t>
  </si>
  <si>
    <t xml:space="preserve"> andrewilich@hotmail.com</t>
  </si>
  <si>
    <t>Requiero copia simple del expediente de Mario Fortino Alfonso Moreno Reyes</t>
  </si>
  <si>
    <t>UE/504/2016 DE 05 DE SEPTIEMBRE DE 2016</t>
  </si>
  <si>
    <t>DAHC/486/2016 DE 23 DE SEPTIEMBRE DE 2016</t>
  </si>
  <si>
    <t>LA INFORMACIÓN ESTA DISPONIBLE PÚBLICAMENTE</t>
  </si>
  <si>
    <t>0495000042816</t>
  </si>
  <si>
    <t>Copia simple del expediente: DIRIGENTES REVOLUCIONARIOS CUBANOS, de 48 fojas en la caja 200 de la SUDIRECCION DE MIGRACION POBLACION Y ASUNTOS RELIGIOSOS DE LA SECRETARÍA DE GOBERNACIÓN, Galeria 1</t>
  </si>
  <si>
    <t>UE/505/2016 DE 05 DE SEPTIEMBRE DE 2016</t>
  </si>
  <si>
    <t>DAHC/487/2016 DE 23 DE SEPTIEMBRE DE 2016</t>
  </si>
  <si>
    <t>0495000043116</t>
  </si>
  <si>
    <t>Copia del expediente de Carlos Fuentes (184 hojas)</t>
  </si>
  <si>
    <t>UE/508/2016 DE 05 DE SEPTIEMBRE DE 2016</t>
  </si>
  <si>
    <t>DAHC/485/2016 DE 23 DE SEPTIEMBRE DE 2016</t>
  </si>
  <si>
    <t>0495000045116</t>
  </si>
  <si>
    <t>GEORGINA PATRICIA AGUILAR GONZÁLEZ</t>
  </si>
  <si>
    <t>Calle: NOGAL
Número exterior: 00
Número interior: 00
Colonia: Jardines Cancún
Entidad federativa: Quintana Roo
Delegación o municipio: BENITO JUAREZ
Código postal: 77537
Teléfono: 0</t>
  </si>
  <si>
    <t>georginaaguilargonzalez@gmail.com</t>
  </si>
  <si>
    <t>Listado de ex presidentes que reciben pensión vitalicia, cantidad que reciben mensual y anual, compensaciones que reciben como seguro, personal, etc. Quienes han renunciado a la pensión vitalicia.</t>
  </si>
  <si>
    <t>UE/526/2016 DE 06 DE SEPTIEMBRE DE 2016</t>
  </si>
  <si>
    <t>DAHC/468/2016 DE 13 DE SEPTIEMBRE DE 2016</t>
  </si>
  <si>
    <t>0495000045216</t>
  </si>
  <si>
    <t>Por medio del presente le solicito de la manera mas atenta los acuerdos presidenciales No. 2763-bis de fecha 31 de marzo de 1987, y No. 7637 de fecha 25 de noviembre de 1976. Lo anterior por motivo de importancia en mi tesina para titulación, en la cual trato el tema de las pensiones y compensaciones de quienes han desempeñado el cargo de Titular del Ejecutivo Federal. De antemano gracias.</t>
  </si>
  <si>
    <t>UE/527/2016 DE 06 DE SEPTIEMBRE DE 2016</t>
  </si>
  <si>
    <t>DAHC/466/2016 DE 13 DE SEPTIEMBRE DE 2016</t>
  </si>
  <si>
    <t>0495000045516</t>
  </si>
  <si>
    <t>EMMANUEL ZAMUDIO CHAVEZ</t>
  </si>
  <si>
    <t>Calle: AV. HIDALGO
Número exterior: S/N
Número interior: S/N
Colonia: Chapantongo
Entidad federativa: Hidalgo
Delegación o municipio: CHAPANTONGO
Código postal: 42900
Teléfono: 7731251906</t>
  </si>
  <si>
    <t>emmanuel-zamudio@hotmail.com</t>
  </si>
  <si>
    <t>numero de decesos y desaparecidos ocurridos en la "guerra sucia"</t>
  </si>
  <si>
    <t>UE/512/2016 DE 07 DE SEPTIEMBRE DE 2016</t>
  </si>
  <si>
    <t>DAHC/478/2016 DE 14 DE SEPTIEMBRE DE 2016</t>
  </si>
  <si>
    <t>0495000045616</t>
  </si>
  <si>
    <t>EDUARDO ARTURO PONCE MARTÍNEZ</t>
  </si>
  <si>
    <t>Calle: AVENIDA INDEPENDENCIA ORIENTE
Número exterior: 1501 &amp;QUOT;C&amp;QUOT;
Número interior: 
Colonia: Obrero Pe¿¿afiel
Entidad federativa: Puebla
Delegación o municipio: TEHUACAN
Código postal: 75740
Teléfono: 5526659992</t>
  </si>
  <si>
    <t>edyponce@hotmail.com</t>
  </si>
  <si>
    <t>Solicito que se me expidan copias electrónicas o fotocopias simples o fotocopias certificadas del decreto o de los decretos expropiatorios que emitió Luis Echeverría Álvarez, Presidente Constitucional de los Estados Unidos Mexicanos, conjuntamente con el Secretario de Hacienda y Crédito Público, José López Portillo, con el Secretario del Patrimonio Nacional, Francisco Javier Alejo López, y el Secretario de Obras Públicas, Luis E. Bracamontes, respecto de los terrenos propiedad de particulares que se encontraban bajo el régimen de la propiedad privada y que fueron afectados y expropiados por causa de utilidad pública y para las obras de construcción de la Carretera Tehuacán-Oaxaca, tramo Teotitlán-Tecomavaca, etcétera, a favor de la Secretaría de Obras Públicas, la Secretaría del Patrimonio Nacional y la Secretaría de Hacienda y Crédito Público, en la década de los 70´s setentas, específicamente en la jurisdicción del Municipio de Teotitlán del Camino, Oaxaca, actualmente Municipio de Teotitlán de Flores Magón, Oaxaca, en lo que se conoce actualmente como kilómetro 63 más 200, aproximadamente, de la carretera federal Tehuacán, Telixtlahuaca, tramo: límites estados de Puebla Oaxaca El Chilar, en el entronque carretero en donde empieza la carretera federal Benito Juárez, también conocida en el atlas de carreteras como carretera federal 135 México Puebla Tehuacán Teotitlán Tecomavaca Oaxaca, libre de peaje, y hasta el kilómetro 68 más 879, aproximadamente, con origen de cadenamiento en Tehuacán, Puebla, así como del plano o los planos que delimitan la afectación de los predios que se hayan adjuntado al mismo o a los mismos decretos, ya que a partir del kilómetro 68 más 680 se emitió el diverso decreto de 12 de marzo de 1975, el cual fue publicado el martes 21 de octubre de 1975 en el Diario Oficial de la Federación.</t>
  </si>
  <si>
    <t>UE/532/2016 DE 07 DE SEPTIEMBRE DE 2016</t>
  </si>
  <si>
    <t>DAHC/473/2016 DE 13 DE SEPTIEMBRE DE 2016</t>
  </si>
  <si>
    <t>0495000047216</t>
  </si>
  <si>
    <t>EBEN LEVEY</t>
  </si>
  <si>
    <t>Calle: PEABODY ST NE
Número Exterior: 513
Número Interior: 
Colonia: 
País: ESTADOS UNIDOS
Entidad Federativa: DISTRICT OF COLUMBIA
Delegación o Municipio: WASHINGTON
Código Postal : 20011</t>
  </si>
  <si>
    <t>elevey@umd.edu</t>
  </si>
  <si>
    <t>DFS/IPS Versión Pública: todo los documentos públicos sobre Bartolomé Carrasco Briseño, quien fue el arzobispo de Oaxaca</t>
  </si>
  <si>
    <t>UE/560/2016 DE 13 DE SEPTIEMBRE DE 2016</t>
  </si>
  <si>
    <t>DAHC/496/2016 DE 26 DE SEPTIEMBRE DE 2016</t>
  </si>
  <si>
    <t>0495000048016</t>
  </si>
  <si>
    <t>MAURIZIO MONTES DE OCA FLORES</t>
  </si>
  <si>
    <t>Calle: AVENIDA JACARANDAS
Número Exterior: MANZANA 32 LOTE 7
Número Interior: 
Colonia: Rincón de La Bolsa
País: MÉXICO
Entidad Federativa: DISTRITO FEDERAL
Delegación o Municipio: ALVARO OBREGON
Código Postal : 01849
Teléfono: 0445545466034</t>
  </si>
  <si>
    <t>Deseo conocer todos los documentos que obren en el archivo de la Dirección Federal de Seguridad, la Dirección de Investigaciones Políticas y Sociales y otras dependencias de la Secretaría de Gobernación con relación a la familia Gallego Basteri conformada por las siguientes personas: Luis Miguel Gallego Basteri, "Luis Miguel"; Luis Gallego Sánchez "Luisito Rey"; y Marcella Basteri o Marcela Basteri desde el año 1970 hasta el año 1995.</t>
  </si>
  <si>
    <t>UE/565/2016 DE 12 DE SEPTIEMBRE DE 2016</t>
  </si>
  <si>
    <t>DAHC/493/2016 DE 26 DE SEPTIEMBRE DE 2016</t>
  </si>
  <si>
    <t>0495000048316</t>
  </si>
  <si>
    <t>Deseo conocer todos los documentos que obren en el archivo de la Dirección Federal de Seguridad, la Dirección de Investigaciones Políticas y Sociales y otras dependencias de la Secretaría de Gobernación con relación al actor César Roel Schreurs, mejor conocido como "César Costa" desde el año 1956 hasta el año 1995.</t>
  </si>
  <si>
    <t>UE/568/2016 DE 12 DE SEPTIEMBRE DE 2016</t>
  </si>
  <si>
    <t>DAHC/494/2016 DE 26 DE SEPTIEMBRE DE 2016</t>
  </si>
  <si>
    <t>0495000048416</t>
  </si>
  <si>
    <t>Deseo conocer todos los documentos que obren en el archivo de la Dirección Federal de Seguridad, la Dirección de Investigaciones Políticas y Sociales y otras dependencias de la Secretaría de Gobernación con relación a la cantante Angélica María Hartman Ortiz, mejor conocida como "Angélica María", desde el año 1958 hasta el año 1995.</t>
  </si>
  <si>
    <t>UE/569/2016 DE 12 DE SEPTIEMBRE DE 2016</t>
  </si>
  <si>
    <t>DAHC/495/2016 DE 26 DE SEPTIEMBRE DE 2016</t>
  </si>
  <si>
    <t>0495000045716</t>
  </si>
  <si>
    <t xml:space="preserve">EDGAR CASTILLO TOBON </t>
  </si>
  <si>
    <t>Calle: GERANIO
Número exterior: 112
Número interior: 8
Colonia: Lomas de San Miguel
Entidad federativa: México
Delegación o municipio: ATIZAPAN DE ZARAGOZA
Código postal: 52928
Teléfono: 015549546788</t>
  </si>
  <si>
    <t>castillo_tobon@hotmail.com</t>
  </si>
  <si>
    <t>solicito la historia del Pueblo de Santa Isabel Atenayuca, que se encuentra en el Municipio de Juan N. Mendez en el Estado de Puebla.</t>
  </si>
  <si>
    <t>UE/533/2016 DE 07 DE SEPTIEMBRE DE 2016</t>
  </si>
  <si>
    <t>DAHC/469/2016 DE 13 DE SEPTIEMBRE DE 2016</t>
  </si>
  <si>
    <t>0495000046116</t>
  </si>
  <si>
    <t>NAYELI AZCATL VARGAS</t>
  </si>
  <si>
    <t xml:space="preserve"> ricky_8718@hotmail.com</t>
  </si>
  <si>
    <t>Solicito Copia certificada de la renuncia del cargo de Gobernador del Estado de Quintana Roo de Aarón Medino Fernández presentada al Congreso Local de dicha entidad.</t>
  </si>
  <si>
    <t>UE/537/2016 DE 07 DE SEPTIEMBRE DE 2016</t>
  </si>
  <si>
    <t>DAHC/471/2016 DE 13 DE SEPTIEMBRE DE 2016</t>
  </si>
  <si>
    <t>0495000046216</t>
  </si>
  <si>
    <t>Solicito copia certificada de la renuncia del cargo del Gobernador del Territorio de Quintana Roo del C. Aarón Merino Fernández presentado ante la autoridad competente.</t>
  </si>
  <si>
    <t>UE/539/2016 DE 07 DE SEPTIEMBRE DE 2016</t>
  </si>
  <si>
    <t>DAHC/472/2016 DE 13 DE SEPTIEMBRE DE 2016</t>
  </si>
  <si>
    <t>0495000046616</t>
  </si>
  <si>
    <t xml:space="preserve">JUAN CARLOS ALDANA SALAZAR </t>
  </si>
  <si>
    <t>Calle: CAMINO AL RCLUSORIO
Número exterior: B
Número interior: 7
Colonia: Santa María Chiconautla
Entidad federativa: México
Delegación o municipio: ECATEPEC
Código postal: 55066
Teléfono: 5543275307</t>
  </si>
  <si>
    <t>aldanayalmazan@gmail.com</t>
  </si>
  <si>
    <t>testamento de Antonio Haghenbeck y de la Lama</t>
  </si>
  <si>
    <t>UE/553/2016 DE 09 DE SEPTIEMBRE DE 2016</t>
  </si>
  <si>
    <t>DAHC/470/2016 DE 13 DE SEPTIEMBRE DE 2016</t>
  </si>
  <si>
    <t>0495000047516</t>
  </si>
  <si>
    <t>ALDAIR HERNÁNDEZ TOALA</t>
  </si>
  <si>
    <t>Calle: PROLONGACION CENTRAL SIN NUMERO
Número exterior: 10
Número interior: 
Colonia: Tierra Colorada
Entidad federativa: Chiapas
Delegación o municipio: BOCHIL
Código postal: 29775</t>
  </si>
  <si>
    <t>slatslats@gmail.com</t>
  </si>
  <si>
    <t>¿cuantos tribunales tiene el país ?</t>
  </si>
  <si>
    <t>UE/R/575/2016 DE 21 DE SEPTIEMBRE DE 2016</t>
  </si>
  <si>
    <t>ENTREGA DE INFOMACIÓN EN MEDIO ELECTRÓNICO</t>
  </si>
  <si>
    <t>0495000054516</t>
  </si>
  <si>
    <t>Registro histórico de niños nacidos en centros penitenciarios o cárceles, estatales y federales, con fecha de ingreso de la madre y fecha de nacimiento del niño, así como registro de qué cárcel fue</t>
  </si>
  <si>
    <t>UE/R/576/2016 DE 26 DE SEPTIEMBRE DE 2016</t>
  </si>
  <si>
    <t>0495000055016</t>
  </si>
  <si>
    <t>ELIA PAULINA GARCIA</t>
  </si>
  <si>
    <t>Calle: RET 2
Número Exterior: 5
Número Interior: B
Colonia: Jardín Balbuena
País: MÉXICO
Entidad Federativa: DISTRITO FEDERAL
Delegación o Municipio: VENUSTIANO CARRANZA
Código Postal : 15900</t>
  </si>
  <si>
    <t>eliapaulina.garcia@gmail.com</t>
  </si>
  <si>
    <t>Hola! Quiero conocer la evolución historica de los CAM (centros de actualización del magisterio) con la documentación soporte que al efecto exista e iniciando en el Instituto Federal de Capacitación del Magisterio</t>
  </si>
  <si>
    <t>UE/621/2016 DE 26 DE SEPTIEMBRE DE 2016</t>
  </si>
  <si>
    <t>0495000055116</t>
  </si>
  <si>
    <t>Guía General del Archivo General de la NAción en formato pdf.</t>
  </si>
  <si>
    <t>UE/622/2016 DE 26 DE SEPTIEMBRE DE 2016</t>
  </si>
  <si>
    <t>0495000055216</t>
  </si>
  <si>
    <t>MARÍA EUGENIA GARCÍA IBARRA</t>
  </si>
  <si>
    <t>Calle: VENUSTIANO CARRANZA
Número Exterior: 773
Número Interior: 
Colonia: Ojo de Agua
País: MÉXICO
Entidad Federativa: NAYARIT
Delegación o Municipio: TEPIC
Código Postal : 63023
Teléfono: 3112163788</t>
  </si>
  <si>
    <t>maru6823@hotmail.com</t>
  </si>
  <si>
    <t>TARGETON DE PAGO</t>
  </si>
  <si>
    <t>UE/623/2016 DE 26 DE SEPTIEMBRE DE 2016</t>
  </si>
  <si>
    <t>0495000055316</t>
  </si>
  <si>
    <t>STEPHANI MIRANDA GONZÁLEZ</t>
  </si>
  <si>
    <t>Calle: TOMÁS GONZÁLEZ
Número Exterior: 120
Número Interior: 121
Colonia: La Mora
País: MÉXICO
Entidad Federativa: MÉXICO
Delegación o Municipio: TIANGUISTENCO
Código Postal : 52605
Teléfono: 52 712 12 3178</t>
  </si>
  <si>
    <t>stmigo96@gmail.com</t>
  </si>
  <si>
    <t>organigramas del gobierno federal y estatal 2016 desplegando cada una de las áreas y secretarías dependientes del poder ejecutivo</t>
  </si>
  <si>
    <t>0495000055416</t>
  </si>
  <si>
    <t>JULIA MT</t>
  </si>
  <si>
    <t>Calle: 
Número Exterior: 
Número Interior: 
Colonia: Ambas Aguas
País: MÉXICO
Entidad Federativa: NAYARIT
Delegación o Municipio: YESCA, LA
Código Postal : 
Teléfono: 0</t>
  </si>
  <si>
    <t>julia_montoya_20@hotmail.com</t>
  </si>
  <si>
    <t>Requiero informe del estado documental que guarda los títulos agrarios de la comunidad indígena San Andrés Cohamiata, municipio de Mezquitic, Jalisco</t>
  </si>
  <si>
    <t>UE/624/2016 DE 26 DE SEPTIEMBRE DE 2016</t>
  </si>
  <si>
    <t>0495000055516</t>
  </si>
  <si>
    <t>Copia de las Fichas entorno a Áyax Segura Garrido</t>
  </si>
  <si>
    <t>UE/625/2016 DE 26 DE SEPTIEMBRE DE 2016</t>
  </si>
  <si>
    <t>DAHC/461/2016 DE 12 DE SEPTIEMBRE DE 2016</t>
  </si>
  <si>
    <t>DAHC/462/2016 DE 12 DE SEPTIEMBRE DE 2016</t>
  </si>
  <si>
    <t>0495000055616</t>
  </si>
  <si>
    <t>AMIRA BARRIENTOS ROJAS VÉRTIZ</t>
  </si>
  <si>
    <t>Me gustaría saber qué porcentaje de los 132, 216, 881, 794 pesos destinados en el presupuesto federal de egresos del ejercicio fiscal del 2016 al ramo SALUD fueron a su vez destinados a los hospitales psiquiátricos y qué porcentaje de sus necesides fueron realmente cubiertas.</t>
  </si>
  <si>
    <t>Calle: SECCIÓN E
Número Exterior: 78
Número Interior: 
Colonia: Guadalupe
País: MÉXICO
Entidad Federativa: PUEBLA
Delegación o Municipio: PUEBLA
Código Postal : 72124
Teléfono: 2222453880</t>
  </si>
  <si>
    <t>a.barrientosrojasvertiz@hotmail.com</t>
  </si>
  <si>
    <t>UE/R/599/2016 DE 28 DE SEPTIEMBRE DE 2016</t>
  </si>
  <si>
    <t>UE/626/2016 DE 27 DE SEPTIEMBRE DE 2016</t>
  </si>
  <si>
    <t>0495000055716</t>
  </si>
  <si>
    <t>PUBLICACIONES / GIOVANA CHAVEZ</t>
  </si>
  <si>
    <t>Calle: LAGUNA DE MAYRAN
Número Exterior: 166
Número Interior: O-1004
Colonia: Anahuac I Sección
País: MÉXICO
Entidad Federativa: DISTRITO FEDERAL
Delegación o Municipio: MIGUEL HIDALGO
Código Postal : 11320
Teléfono: 5562785402</t>
  </si>
  <si>
    <t>De los procesos para otorgar los premios nacionales establecidos en la Ley de Premios, Estímulos y Recompensas Civiles, quiero que se me de la información respecto a todas las personas nominadas o que hayan concursado o hayan sido propuestas para el Premio Nacional de Ciencias y Artes, en su campo de Lingüística y Literatura; así como a las ganadoras. Desde 1960 a 1980. Quiero conocer y que se me dé una copia de todas y cada una de las convocatorias publicadas cada año, de 1960 a 1980, para participar por el Premio Nacional de Ciencias y Artes en el campo de Lingüística y Literatura. Quiero conocer y que se me dé una copia de todos y cada uno de los documentos en que consten los expedientes de nominación, dictamen, resolución, actas de deliberación para elegir a los ganadores de cada año, que contengan los nombres de todas las personas nominadas o que hayan concursado cada año desde 1960 a 1980 Quiero que se me informe qué personas integraron los Consejos de Premiación y así como quienes integraron los Jurados que participaron y resolvieron el otorgamiento del Premio Nacional de Ciencias y Artes en el campo Lingüística y Literatura, de 1960 a 1980. Además de lo citado, quiero saber a quién le dieron el premio antes que a Octavio Paz Lozano (que fue en 1977) y saber si lo proponían o postulaban antes de esas fechas, 1960 a 1980.</t>
  </si>
  <si>
    <t>UE/628/2016 DE 28 DE SEPTIEMBRE DE 2016</t>
  </si>
  <si>
    <t>0495000043916</t>
  </si>
  <si>
    <t>0495000049016</t>
  </si>
  <si>
    <t>Calle: AVENIDA JACARANDAS
Número exterior: MANZANA 32 LOTE 7
Número interior: 
Colonia: Rincón de La Bolsa
Entidad federativa: Distrito Federal
Delegación o municipio: ALVARO OBREGON
Código postal: 01849
Teléfono: 0445545466034</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</si>
  <si>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cantante Enrique Alejandro Guzmán Vargas, mejor conocido como "Enrique Guzmán", desde el año 1955 hasta el año 1995.</t>
  </si>
  <si>
    <t>UE/575/2016 DE 12 DE SEPTIEMBRE DE 2016</t>
  </si>
  <si>
    <t>0495000048516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</si>
  <si>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actor Germán Genaro Cipriano Gómez Valdés Castillo, mejor conocido como "Tin Tan".</t>
  </si>
  <si>
    <t>UE/570/2016 DE 12 DE SEPTIEMBRE DE 2016</t>
  </si>
  <si>
    <t>DAHC/497/2016 DE 27 DE SEPTIEMBRE DE 2016</t>
  </si>
  <si>
    <t>0495000048616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</si>
  <si>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actor Gaspar Henaine Pérez, mejor conocido como "Capulina" desde el año 1940 hasta el año 1995.</t>
  </si>
  <si>
    <t>UE/571/2016 DE 12 DE SEPTIEMBRE DE 2016</t>
  </si>
  <si>
    <t>DAHC/498/2016 DE 27 DE SEPTIEMBRE DE 2016</t>
  </si>
  <si>
    <t>Se solicita el programa anual de archivos del AGN</t>
  </si>
  <si>
    <t>UE/514/2016 DE 07 DE SEPTIEMBRE DE 2016</t>
  </si>
  <si>
    <t>DG/DGAA/DDI/058/2016 DE 09 DE SEPTIEMBRE DE 2016</t>
  </si>
  <si>
    <t>ENTREGA DE INFORMACIÓN EN MEDIO ELECTRÓNICA</t>
  </si>
  <si>
    <t>0495000046516</t>
  </si>
  <si>
    <t xml:space="preserve">LAURA ISLAS </t>
  </si>
  <si>
    <t>Calle: EXCELSIOR
Número exterior: 93
Número interior: 
Colonia: Industrial
Entidad federativa: Distrito Federal
Delegación o municipio: GUSTAVO A. MADERO
Código postal: 07800
Teléfono: 0</t>
  </si>
  <si>
    <t>laisa.salander@gmail.com</t>
  </si>
  <si>
    <t>Se solicita copia del expediente que el Archivo General de la Federación tenga de Alberto Aguilera Valadez</t>
  </si>
  <si>
    <t>UE/552/2016 DE 09 DE SEPTIEMBRE DE 2016</t>
  </si>
  <si>
    <t>DAHC/542/2016 DE 29 DE SEPTIEMBRE DE 2016</t>
  </si>
  <si>
    <t>0495000048216</t>
  </si>
  <si>
    <t>Deseo conocer todos los documentos que obren en el archivo de la Dirección Federal de Seguridad, la Dirección de Investigaciones Políticas y Sociales y otras dependencias de la Secretaría de Gobernación con relación al productor Luis de Llano Macedo desde el año 1970 al ahño 1995.</t>
  </si>
  <si>
    <t>UE/567/2016 DE 12 DE SEPTIEMBRE DE 2016</t>
  </si>
  <si>
    <t>DAHC/529/2016 DE28 DE SEPTIEMBRE DE 2016</t>
  </si>
  <si>
    <t>0495000048716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</si>
  <si>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actor Mario Fortino Alfonso Moreno Reyes, mejor conocido como "Cantinflas", desde el año 1937 hasta el año 1994.</t>
  </si>
  <si>
    <t>UE/572/2016 DE 12 DE SEPTIEMBRE DE 2016</t>
  </si>
  <si>
    <t>DAHC/527/2016 DE 28 DE SEPTIEMBRE DE 2016</t>
  </si>
  <si>
    <t>0495000048816</t>
  </si>
  <si>
    <t>0495000042416</t>
  </si>
  <si>
    <t>Calle: 25
Número exterior: 3
Número interior: SN
Colonia: Pro-Hogar
Entidad federativa: Distrito Federal
Delegación o municipio: AZCAPOTZALCO
Código postal: 02600</t>
  </si>
  <si>
    <t>¿Bajo que sustentos hicieron la campaña de adopción de los gatos?, si llevan varias administraciones en el AGN y nunca hicieron tal cosa. ¿cuántos gatos hay en el AGN actualmente? ¿cuántos han dado en adopción? han hecho comentarios de que varios fueron envenenados, y otros murieron de viejos, ¿cuántos gatos han muerto en el AGN en esta administración ? ¿aún existe el comité de los gatos que se dedicaba a protegerlos? de no ser así, exponga las razones por las que desapareció.</t>
  </si>
  <si>
    <t>UE/490/2016 DE 06 DE SEPTIEMBRE DE 2016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</si>
  <si>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conductor de televisión Raúl Velasco Ramírez, mejor conocido como "Raúl Velasco", desde el año 1950 hasta el año 2006.</t>
  </si>
  <si>
    <t>UE/573/2016 DE 12 DE SEPTIEMBRE DE 2016</t>
  </si>
  <si>
    <t>DAHC/530/2016 DE 28 DE SEPTIEMBRE DE 2016</t>
  </si>
  <si>
    <t>0495000049116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</si>
  <si>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cantante Francisco José Hernández Mandujano, mejor conocido como "Chico Ché", desde el año 1955 hasta el año 1989.</t>
  </si>
  <si>
    <t>UE/576/2016 DE 12 DE SEPTIEMBRE DE 2016</t>
  </si>
  <si>
    <t>DAHC/500/2016 DE 27 DE SEPTIEMBRE DE 2016</t>
  </si>
  <si>
    <t>0495000049216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</si>
  <si>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 Gloria de los Ángeles Treviño Ruiz, mejor conocida como "Gloria Trevi", desde el año 1980 hasta el año 2016.</t>
  </si>
  <si>
    <t>UE/577/2016 DE 12 DE SEPTIEMBRE DE 2016</t>
  </si>
  <si>
    <t>DAHC/501/2016 DE 27 DE SEPTIEMBRE DE 2016</t>
  </si>
  <si>
    <t>0495000049316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</si>
  <si>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 Sergio Gustavo Andrade Sánchez, mejor conocido como "Sergio Andrade", desde el año 1970 hasta el año 2016.</t>
  </si>
  <si>
    <t>UE/578/2016 DE 12 DE SEPTIEMBRE DE 2016</t>
  </si>
  <si>
    <t>DAHC/502/2016 DE 27 DE SEPTIEMBRE DE 2016</t>
  </si>
  <si>
    <t>0495000049416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</si>
  <si>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 Verónica Judith Sáinz Castro, mejor conocida como "Verónica Castro", desde el año 1970 hasta el año 1995.</t>
  </si>
  <si>
    <t>UE/579/2016 DE 12 DE SEPTIEMBRE DE 2016</t>
  </si>
  <si>
    <t>DAHC/503/2016 DE 27 DE SEPTIEMBRE DE 2016</t>
  </si>
  <si>
    <t>DA/630/2016 DE 29 DE SEPTIEMBRE DE 2016</t>
  </si>
  <si>
    <t>DA/631/2016 DE 23 DE SEPTIEMBRE DE 2016</t>
  </si>
  <si>
    <t>0495000055816</t>
  </si>
  <si>
    <t>Solicito el documento oficial mediante el cual se designó al titular de la Unidad de Transparencia, y a los integrantes del Comité de Transparencia, por la Dirección General del Archivo General de la Nación</t>
  </si>
  <si>
    <t>0495000055916</t>
  </si>
  <si>
    <t>ALEIDA GARCÍA AGUIRRE</t>
  </si>
  <si>
    <t>Calle: DOCTOR BARRAGÁN
Número Exterior: 493
Número Interior: 10
Colonia: Narvarte Poniente
País: MÉXICO
Entidad Federativa: DISTRITO FEDERAL
Delegación o Municipio: BENITO JUAREZ
Código Postal : 03020
Teléfono: 04545525510</t>
  </si>
  <si>
    <t>aleidagaguirre@gmail.com</t>
  </si>
  <si>
    <t>En mi calidad de estudiante de Doctorado del Departamento de Investigaciones Educativas y de conformidad con el Artículo 30, fracción I de la Ley Federal de Archivos, que regula el acceso a la información confidencial con valor histórico y que a la letra dice que esta podrá ser procedente cuando "Se solicite para una investigación o estudio que se considere relevante para el país, siempre que el mismo no se pueda realizar sin el acceso a la información confidencial", solicito acceso a los documentos originales producidos por la Dirección Federal de Seguridad que se refieran a la organización denominada Fuerzas Armadas de la Nueva Revolución radicadas en Sonora-Sinaloa-Tamaulipas y Ciudad de México entre 1969 y 1971. La información sobre esta organización forma parte de mi actual investigación sobre participación política del magisterio en organizaciones armadas en México, por lo que es indispensable contar con los datos confidenciales relacionados con esta organización, pues sólo con los datos confidenciales podré identificar y analizar la participación del magisterio. Estos datos confidenciales serán considerados en un estudio de historia social, cuya metodología y teoría se destaca por centrarse en los grupos sociales subalternos (en este caso el magisterio) y no en las personalidades (maestros particulares). Por este motivo, tal como lo establece la misma fracción y Artículo 30, no se divulgará información que pueda hacer identificable a su titular.</t>
  </si>
  <si>
    <t>UE/629/2016 DE 05 DE OCTUBRE DE 2016</t>
  </si>
  <si>
    <t>0495000056016</t>
  </si>
  <si>
    <t>HUGO RODRIGUEZ HERNÁNDEZ</t>
  </si>
  <si>
    <t>Calle: ANDADOR 20
Número Exterior: 20A
Número Interior: 32
Colonia: Alianza Popular Revolucionaria
País: MÉXICO
Entidad Federativa: DISTRITO FEDERAL
Delegación o Municipio: COYOACAN
Código Postal : 04800
Teléfono: 5556840934</t>
  </si>
  <si>
    <t>hrodrig@me.com</t>
  </si>
  <si>
    <t>Lista de asistencia de funcionarios públicos que asistieron al taller de procesos técnicos de la unidad de correspondencia y archivo de trámite del 11 al 15 de abril de 2016.</t>
  </si>
  <si>
    <t>UE/630/2016 DE 05 DE OCTUBRE DE 2016</t>
  </si>
  <si>
    <t>0495000043516</t>
  </si>
  <si>
    <t>Se solicita la designación de los responsables de las áreas, instancias y unidades del Sistema Institucional de Archivos, en términos de los Lineamientos para la Organización y Conservación de Archivos, publicados en el Diario Oficial de la Federación el 4 de mayo de 2016</t>
  </si>
  <si>
    <t>UE/511/2016 DE 07 DE SEPTIEMBRE DE 2016</t>
  </si>
  <si>
    <t>0495000043716</t>
  </si>
  <si>
    <t>MARCO FLORES</t>
  </si>
  <si>
    <t>Calle: DURAZNO
Número exterior: 40
Número interior: 
Colonia: Arcos del Sur
Entidad federativa: Distrito Federal
Delegación o municipio: XOCHIMILCO
Código postal: 16010</t>
  </si>
  <si>
    <t>solicitudesgob.ifai@gmail.com</t>
  </si>
  <si>
    <t>Se solicita entregar en formato electrónico, copia de los contratos (incluyendo sus anexos técnicos) que haya celebrado la dependencia del 2013 a la fecha, cuyo objeto se encuentre relacionado con las tecnologías de la información (por ejemplo cómputo, impresión, energía, fotocopiado, centros de datos, digitalización, telecomunicaciones, red de datos, etc).</t>
  </si>
  <si>
    <t>UE/528/2016 DE 06 DE SEPTIEMBRE DE 2016</t>
  </si>
  <si>
    <t>DA/612/2016 DE 13 DE SEPTIEMBRE DE 2016</t>
  </si>
  <si>
    <t>0495000044116</t>
  </si>
  <si>
    <t>Se solicita la siguiente información pública: el manual del participante del Taller para la elaboración del trámite de baja documental, que imparte el AGN</t>
  </si>
  <si>
    <t>UE/516/2016 DE 06 DE SEPTIEMBRE DE 2016</t>
  </si>
  <si>
    <t>DG/DSNA/2136/2016 DE 19 DE SEPTIEMBRE DE 2016</t>
  </si>
  <si>
    <t>0495000044216</t>
  </si>
  <si>
    <t>Calle: AV. INSURGENTES SUR
Número Exterior: 3211
Número Interior: 
Colonia: Insurgentes Cuicuilco
País: MÉXICO
Entidad Federativa: DISTRITO FEDERAL
Delegación o Municipio: COYOACAN
Código Postal : 04531</t>
  </si>
  <si>
    <t xml:space="preserve">Se solicita la siguiente información pública: manual del participante del Taller para la elaboración del Plan anual de desarrollo archivístico, que imparte el AGN. </t>
  </si>
  <si>
    <t>0495000044416</t>
  </si>
  <si>
    <t>Se solicita la siguiente información pública: el manual del participante del taller de procesos técnicos de la unidad de correspondencia y archivo de trámite, que imparte el AGN.</t>
  </si>
  <si>
    <t>UE/518/2016 DE 06 DE SEPTIEMBRE DE 2016</t>
  </si>
  <si>
    <t>DG/DSNA/2138/2016 DE 19 DE SEPTIEMBRE DE 2016</t>
  </si>
  <si>
    <t>0495000044516</t>
  </si>
  <si>
    <t>Se solicita la siguiente Información Pública: manual del participante y/o presentación powert point del taller de Inducción a la identificación de procesos, que imparte el AGN.</t>
  </si>
  <si>
    <t>UE/519/2016 DE 06 DE SEPTIEMBRE DE 2016</t>
  </si>
  <si>
    <t>DG/DSNA/2139/2016 DE 19 DE SEPTIEMBRE DE 2016</t>
  </si>
  <si>
    <t>0495000056116</t>
  </si>
  <si>
    <t xml:space="preserve">LE F M </t>
  </si>
  <si>
    <t>Calle: 0
Número Exterior: 0
Número Interior: 0
Colonia: Lomas de San ángel Inn
País: MÉXICO
Entidad Federativa: DISTRITO FEDERAL
Delegación o Municipio: ALVARO OBREGON
Código Postal : 
Teléfono: 0</t>
  </si>
  <si>
    <t>lic_archi_lau@live.com.mx</t>
  </si>
  <si>
    <t>Requiero las actas y versiones estenográficas de las reuniones del COTECAEF del periodo enero a octubre del año 2016.</t>
  </si>
  <si>
    <t>UE/632/2016 DE 06 DE OCTUBRE DE 2016</t>
  </si>
  <si>
    <t>0495000044616</t>
  </si>
  <si>
    <t>Se solicita la siguiente Información Pública: nombre de los cursos y talleres impartidos por el AGN en los años 2015 y 2016, a la fecha.</t>
  </si>
  <si>
    <t>UE/520/2016 DE 06 DE SEPTIEMBRE DE 2016</t>
  </si>
  <si>
    <t>DG/DSNA/2140/2016 DE 19 DE SEPTIEMBRE DE 2016</t>
  </si>
  <si>
    <t>0495000044816</t>
  </si>
  <si>
    <t>Se solicita la información pública siguiente: presentación power point del taller de procesos técnicos del archivo de concentración, que imparte el AGN.</t>
  </si>
  <si>
    <t>UE/522/2016 DE 06 DE SEPTIEMBRE DE 2016</t>
  </si>
  <si>
    <t>DG/DSNA/2142/2016 DE 19 DE SEPTIEMBRE DE 2016</t>
  </si>
  <si>
    <t>0495000044916</t>
  </si>
  <si>
    <t>Se solicita la información pública siguiente: presentación power point del taller de elaboración del trámite de baja documental, que imparte el AGN.</t>
  </si>
  <si>
    <t>UE/523/2016 DE 06 DE SEPTIEMBRE DE 2016</t>
  </si>
  <si>
    <t>DG/DSNA/2143/2016 DE 19 DE SEPTIEMBRE DE 2016</t>
  </si>
  <si>
    <t>0495000045316</t>
  </si>
  <si>
    <t>MARÍA SARIBEL CORTÉS HERNÁNDEZ</t>
  </si>
  <si>
    <t>Calle: VICTORIA
Número exterior: 24
Número interior: 
Colonia: Estrella
Entidad federativa: Distrito Federal
Delegación o municipio: GUSTAVO A. MADERO
Código postal: 07810
Teléfono: 5557813874</t>
  </si>
  <si>
    <t>saribelchdz@yahoo.com.mx</t>
  </si>
  <si>
    <t>1. ¿Cuenta con un repositorio institucional que permita el acceso abierto a información generada por la institución? 2. En caso de resultar afirmativa la respuesta, señalar el vínculo, sitio web o página web donde puede ser consultado, su fundamento legal, el tipo de información a la cual se puede acceder, así como una breve reseña de sus antecedentes históricos.</t>
  </si>
  <si>
    <t>UE/531/2016 DE 06 DE SEPTIEMBRE DE 2016</t>
  </si>
  <si>
    <t>DTI/071/2016 DE 28 DE SEPTIEMBRE DE 2016</t>
  </si>
  <si>
    <t>0495000046916</t>
  </si>
  <si>
    <t>Calle: 00
Número exterior: 00
Número interior: 00
Colonia: Buenavista
Entidad federativa: Distrito Federal
Delegación o municipio: CUAUHTEMOC
Código postal: 06350</t>
  </si>
  <si>
    <t xml:space="preserve">quiero la lista de las dependencias que esta pendiente la validación del Catálogo de Disposición Documental en el 2016 </t>
  </si>
  <si>
    <t>UE/555/2016 DE 12 DE SEPTIEMBRE DE 2016</t>
  </si>
  <si>
    <t>DA/651/2016 DE 29 DE SEPTIEMBRE DE 2016</t>
  </si>
  <si>
    <t>DA/652/2016 DE 29 DE SEPTIEMBRE DE 2016</t>
  </si>
  <si>
    <t>0495000046316</t>
  </si>
  <si>
    <t>Calle: AND. ROBALO
Número exterior: 8
Número interior: 
Colonia: Héroes de Chapultepec
Entidad federativa: Distrito Federal
Delegación o municipio: GUSTAVO A. MADERO
Código postal: 07939</t>
  </si>
  <si>
    <t>Expediente de Juan Moreno Pérez en los fondos de la Dirección General de Seguridad y/o Investigaciones Políticas y Sociales, Secretaría de Gobernación, AGN</t>
  </si>
  <si>
    <t>UE/540/2016 DE 07 DE SEPTIEMBRE DE 2016</t>
  </si>
  <si>
    <t>DAHC/464/2016 DE 12 DE SEPTIEMBRE DE 2016</t>
  </si>
  <si>
    <t>DA/658/2016 DE 06 DE OCTUBRE DE 2016</t>
  </si>
  <si>
    <t>04950000562116</t>
  </si>
  <si>
    <t>CONSTRUCTORA OTNUSA S.A. DE C.V.</t>
  </si>
  <si>
    <t>MEXICO</t>
  </si>
  <si>
    <t>pro_jur@yahoo.com.mx</t>
  </si>
  <si>
    <t>CONTRATOS, PERMISOS O RELACIÓN CON CONSTRUCTORA OTNUSA, S.A. DE C.V.</t>
  </si>
  <si>
    <t>0495000056316</t>
  </si>
  <si>
    <t>ADRIAN BASTIDA PEREA</t>
  </si>
  <si>
    <t>Calle: CLUB ALEMAN
Número Exterior: 11
Número Interior: 
Colonia: Santa María Tepepan
País: MÉXICO
Entidad Federativa: DISTRITO FEDERAL
Delegación o Municipio: XOCHIMILCO
Código Postal : 16020</t>
  </si>
  <si>
    <t>adrianbastida1991@hotmail.com</t>
  </si>
  <si>
    <t>Documentos o información que data desde el virreinato hasta el año 2016 relacionados con la estructura política, económica, social y cultural de Xochimilco, aparte documentos o información respecto del Niñopa o Niñopan de Xochimilco.</t>
  </si>
  <si>
    <t>0495000047016</t>
  </si>
  <si>
    <t>Calle: CAMELIA
Número exterior: 00
Número interior: 00
Colonia: Buenavista
Entidad federativa: Distrito Federal
Delegación o municipio: CUAUHTEMOC
Código postal: 06350</t>
  </si>
  <si>
    <t>quiero solicitar la versión pública del nombramiento oficial, área de adscripción, comprobante de estudios máximo, y perfil del servidor público que firma los dictámenes de validación de los catálogos de Disposición Documental de la dependencias de la administración pública</t>
  </si>
  <si>
    <t>UE/556/2016 DE 12 DE SEPTIEMBRE DE 2016</t>
  </si>
  <si>
    <t>DA/614/2016 DE 07 DE OCTUBRE DE 2016</t>
  </si>
  <si>
    <t>0495000047116</t>
  </si>
  <si>
    <t>ROSA GARCÍA ROSAS</t>
  </si>
  <si>
    <t>Calle: ALBERT
Número exterior: 38
Número interior: 
Colonia: Albert
Entidad federativa: Distrito Federal
Delegación o municipio: BENITO JUAREZ
Código postal: 03560
Teléfono: 015513320410</t>
  </si>
  <si>
    <t>rosarosas11@hotmail.com</t>
  </si>
  <si>
    <t xml:space="preserve">Se solicita amablemente el listado completo de los contratos de obra pública desde el 2002 al 2016, con información del costo de la obra, cuando inicio y termino cada contrato, la empresa que lo realizo, el estado y municipio donde se ubica la obra y si son obras ya en uso o aún están en construcción (avance físico y financiero)   Proporcionar en formato en Excel </t>
  </si>
  <si>
    <t>UE/558/2016 DE 12 DE SEPTIEMBRE DE 2016</t>
  </si>
  <si>
    <t>DA/617/2016 DE 07 DE OCTUBRE DE 2016</t>
  </si>
  <si>
    <t>UE/635/2016 DE 07 DE OCTUBRE DE 2016</t>
  </si>
  <si>
    <t>0495000056416</t>
  </si>
  <si>
    <t>UE/636/2016 DE 07 DE OCTUBRE DE 2016</t>
  </si>
  <si>
    <t>UE/634/2016 DE 07 DE OCTUBRE DE 2016</t>
  </si>
  <si>
    <t>ORLANDO BALDERAS MARTÍNEZ</t>
  </si>
  <si>
    <t>Calle: XICOTENCAHTL
Número Exterior: 4
Número Interior: 
Colonia: La Ca¿¿ada
País: MÉXICO
Entidad Federativa: TLAXCALA
Delegación o Municipio: CALPULALPAN
Código Postal : 90202
Teléfono: 7499183347</t>
  </si>
  <si>
    <t>balderasm75@gmail.com</t>
  </si>
  <si>
    <t>Solicito la información que resguarda el Fondo: Dirección Federal de Seguridad (DFS) y el Fondo (IPS), que se encuentra en la galería número resguardados por el Archivo General de la Nación (AGN), sobre las siguientes organizaciones y personajes: Brigada Revolucionaria Emiliano Zapata; Comité Obrero Revolucionario; Paulino Peña Peña, Norma Martínez Watanave;Malaquías García García; Leopoldo Angulo Luquen; Leopoldo Angulo Luken; Joel López de la Torre; Hugo López de la Torre; Eulalio Aguirre Cosme; Silvino Scue; Raymundo Soberanes Otero; Simon García José; Xochitl Martha Salazar Neri; José Luis Martínez; Rodolfo Gómez García; Mario Romero Sanguines; Tomas Avedaño Silva; Juventino Sánchez Lara; Gerardo Hernández Cruz; Fidencia Merino Lagui; Dalila Robles Pérez; Francisco Díaz; Guillermo Leuning; Raymundo Habana; Eusebio Hernández Niño; Manuel Gámez Rascón;Organigrama Masiosare; Organigrama de la Liga Comunista 23 de septiembre.</t>
  </si>
  <si>
    <t>0495000049516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</si>
  <si>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 la actriz Carmen Salinas Lozano, mejor conocida como "Carmen Salinas", desde el año 1963 hasta el año 1995.</t>
  </si>
  <si>
    <t>UE/580/2016 DE 12 DE SEPTIEMBRE DE 2016</t>
  </si>
  <si>
    <t>DAHC/504/2016 DE 27 DE SEPTIEMBRE DE 2016</t>
  </si>
  <si>
    <t>0495000049616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</si>
  <si>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cantante Rigoberto Tovar García, mejor conocido como "Rigo Tovar", desde el año 1970 hasta el año 1995.</t>
  </si>
  <si>
    <t>UE/581/2016 DE 12 DE SEPTIEMBRE DE 2016</t>
  </si>
  <si>
    <t>DAHC/505/2016 DE 27 DE SEPTIEMBRE DE 2016</t>
  </si>
  <si>
    <t>0495000049716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</si>
  <si>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cantante Pedro Infante Cruz, mejor conocido como "Pedro Infante", desde el año 1925 hasta el año 1957.</t>
  </si>
  <si>
    <t>UE/582/2016 DE 12 DE SEPTIEMBRE DE 2016</t>
  </si>
  <si>
    <t>DAHC/506/2016 DE 27 DE SEPTIEMBRE DE 2016</t>
  </si>
  <si>
    <t>0495000056516</t>
  </si>
  <si>
    <t>ARMANDO FLORES VALDERRAMA</t>
  </si>
  <si>
    <t>Calle: ANTIGUAS CIVILIAZACIONES, COL. LA ANTIGUA
Número Exterior: MANZANA 6, LOTE 23
Número Interior: CASA 204
Colonia: Tultepec
País: MÉXICO
Entidad Federativa: MÉXICO
Delegación o Municipio: TULTEPEC
Código Postal : 54980</t>
  </si>
  <si>
    <t>gatopardo@hotmail.com</t>
  </si>
  <si>
    <t>Solicito cuadro de clasificación y catálogo disposición así como fichas de valoración técnica del Instituto Nacional de Neurología,</t>
  </si>
  <si>
    <t>UE/637/2016 DE 07 DE OCTUBRE DE 2016</t>
  </si>
  <si>
    <t>0495000056616</t>
  </si>
  <si>
    <t>JUAN RAMOS</t>
  </si>
  <si>
    <t>Calle: HIDALGO
Número exterior: 11
Número interior: 
Colonia: Barranquilla 4a Sección
Entidad federativa: Oaxaca
Delegación o municipio: SAN PEDRO POCHUTLA
Código postal: 70900</t>
  </si>
  <si>
    <t>juantres76@gmail.com</t>
  </si>
  <si>
    <t xml:space="preserve"> 1.- Informe cuantos municipios tiene el Estado de Oaxaca. 2.- Informe cuantos municipios del estado de Oaxaca se rigen por sistemas normativos internos (usos y costumbres). 3.- En qué consisten los usos y costumbres. 4.- En qué consisten los sistemas normativos internos. 5.- Los sistemas normativos internos son únicamente para elegir a las autoridades o aplica también para el ejercicio de las funciones de la autoridad electa. 6.- Cual es la forma de elegir a la autoridad municipal en el Municipio de Totontepec Villa de Morelos, Oaxaca, desde la conquista hasta la actualidad, y en su caso, cuáles han sido los cambios. 7.- Cual es la forma de elegir a las autoridades de la Agencia Municipal de Santiago Jareta, Municipio de Totontepec Villa de Morelos, Oaxaca. 8.- Cual es la forma de elegir a las autoridades de la Agencia Municipal de San Miguel Metepec, Municipio de Totontepec Villa de Morelos, Oaxaca. 9.- Cual es la forma de elegir a las autoridades de la Agencia Municipal de Santa María Huitepec, Municipio de Totontepec Villa de Morelos, Oaxaca. 10.- Cual es la forma de elegir a las autoridades de la Agencia Municipal de Santiago Amatepec, Municipio de Totontepec Villa de Morelos, Oaxaca. 11.- Cual es la forma de elegir a las autoridades de la Agencia Municipal de Santiago Tepitongo, Municipio de Totontepec Villa de Morelos, Oaxaca. 12.- Cual es la forma de elegir a las autoridades de la Agencia Municipal de San José Chinantequilla, Municipio de Totontepec Villa de Morelos, Oaxaca. 13.- Cual es la forma de elegir a las autoridades de la Agencia Municipal de San Francisco Jayacaxtepec, Municipio de Totontepec Villa de Morelos, Oaxaca. 14.- Cual es la forma de elegir a las autoridades de la Agencia Municipal de Santa maría Ocotepec, Municipio de Totontepec Villa de Morelos, Oaxaca. 15.- Cual es la forma de elegir a las autoridades de la Agencia Municipal de Santa María Tiltepec, Municipio de Totontepec Villa de Morelos, Oaxaca. 16.- Cual es la forma de elegir a las autoridades de la Agencia Municipal de San Marcos Móctum, Municipio de Totontepec Villa de Morelos, Oaxaca. 17.- A partir de 1980 a la fecha, las Agencias Municipales de Santiago Jareta, San Miguel Metepec, Santa María Huitepec, Santiago Amatepec, Santiago Tepitongo, San José Chinantequilla, San Francisco Jayacaxtepec, Santa María Ocotepec, Santa María Tiltepec, y San Marcos Móctum intervienen en la elección de la autoridad de la cabecera Municipal de Totontepec Villa de Morelos, Oaxaca? 18.- Cada que tiempo eligen autoridad municipal en la cabecera Municipal de Totontepec Villa de Morelos, Oaxaca. 19.- Cada que tiempo eligen autoridades en las Agencias Municipales de Santiago Jareta, San Miguel Metepec, Santa María Huitepec, Santiago Amatepec, Santiago Tepitongo, San José Chinantequilla, San Francisco Jayacaxtepec, Santa María Ocotepec, Santa María Tiltepec, y San Marcos Móctum. 20.- En que consiste la libre autodeterminación de los pueblos originarios y cuáles son sus limitaciones. 
</t>
  </si>
  <si>
    <t>UE/R/641/2016 DE 10 DE OCTUBRE DE 2016</t>
  </si>
  <si>
    <t>UE/R/632/2016 DE 10 DE OCTUBRE DE 2016</t>
  </si>
  <si>
    <t>0495000047316</t>
  </si>
  <si>
    <t xml:space="preserve">FERNANDO DAMIAN GOMEZ ESCAREÑO </t>
  </si>
  <si>
    <t>Calle: FRESNOS
Número exterior: 250
Número interior: 
Colonia: Las Teresitas
Entidad federativa: Coahuila
Delegación o municipio: SALTILLO
Código postal: 25084</t>
  </si>
  <si>
    <t>fernando1709@infinitummail.com</t>
  </si>
  <si>
    <t>Solicito lo siguiente: 1. Documento donde se haga constar el resguardo de un modelo autenticado de la bandera nacional mexicana por los tres poderes de la Unión 2. Imagenes de las banderas que resguarda el AGN de las banderas antes mencionadas 3. Documento que hace constar el resguardo de el acta de independencia de México, asi como foto muestra de el acta</t>
  </si>
  <si>
    <t>UE/561/2016 DE 13 DE SEPTIEMBRE DE 2016</t>
  </si>
  <si>
    <t>DAHC/569/2016 DE 07 DE OCTUBRE DE 2016</t>
  </si>
  <si>
    <t>0495000047416</t>
  </si>
  <si>
    <t>JOSÉ MARTÍN FELIPE GONZÁLEZ SOLANO</t>
  </si>
  <si>
    <t>Calle: AVENIDA DEL IMAN
Número exterior: 121
Número interior: 304
Colonia: Pedregal de Carrasco
Entidad federativa: Distrito Federal
Delegación o municipio: COYOACAN
Código postal: 04700
Teléfono: 5575945187</t>
  </si>
  <si>
    <t>mfgsolano@gmail.com</t>
  </si>
  <si>
    <t>Instituto Lingüístico de Verano A.C. y William Cameron Towsend.  La documentación se encuentra el la Galería 1 y 2 del AGN</t>
  </si>
  <si>
    <t>UE/562/2016 DE 12 DE SEPTIEMBRE DE 2016</t>
  </si>
  <si>
    <t>DAHC/538/2016 DE 29 DE SEPTIEMBRE DE 2016</t>
  </si>
  <si>
    <t>0495000057116</t>
  </si>
  <si>
    <t xml:space="preserve">Calle: 0
Número Exterior: 0
Número Interior: 0
Colonia: Lomas de San ángel Inn
País: MÉXICO
Entidad Federativa: DISTRITO FEDERAL
Delegación o Municipio: ALVARO OBREGON
Código Postal : 
 </t>
  </si>
  <si>
    <t>Requiero las Ficha Técnica de Valoración requisitadas y firmadas de las series documentales comunes y sustantivas que se han empleado para la elaboración de su Catálogo de disposición documental 2015.</t>
  </si>
  <si>
    <t>0495000057416</t>
  </si>
  <si>
    <t xml:space="preserve">ELENA GARCÍA </t>
  </si>
  <si>
    <t>Calle: CUAHUTEMOC
Número Exterior: 86
Número Interior: 2
Colonia: San Pedro Xalostoc
País: MÉXICO
Entidad Federativa: MÉXICO
Delegación o Municipio: ECATEPEC
Código Postal : 55310
Teléfono: 55 65924677</t>
  </si>
  <si>
    <t>garme_ele@yahoo.com.mx</t>
  </si>
  <si>
    <t>Informes de actividades del Archivo General de la Nación de 1980 al 2015</t>
  </si>
  <si>
    <t>UE/644/2016 DE 13 DE OCTUBRE DE 2016</t>
  </si>
  <si>
    <t>0495000057316</t>
  </si>
  <si>
    <t>MARIA TREVIÑO</t>
  </si>
  <si>
    <t>Calle: MAGNOLIAS
Número Exterior: 20
Número Interior: 
Colonia: Tlacoquemecatl
País: MÉXICO
Entidad Federativa: DISTRITO FEDERAL
Delegación o Municipio: BENITO JUAREZ
Código Postal : 03200</t>
  </si>
  <si>
    <t>mafertre@hotmail.com</t>
  </si>
  <si>
    <t>Solicito la versión pública Elena Poniatowska, resguardada en el Fondo de Dirección Federal de Seguridad, en el acervo del Archivo General de la Nación</t>
  </si>
  <si>
    <t>UE/642/2016 DE 12 DE OCTUBRE DE 2016</t>
  </si>
  <si>
    <t>0495000057016</t>
  </si>
  <si>
    <t>Recurso número 2: El día 25 de mayo del 2016 realicé una petición de información a la cual asignaron el folio 0495000027616, la cual presenté por medio de la Plataforma Nacional de Transparencia al Archivo General de la Nación. De igual forma, el día 12 de julio del mismo año, formulé una segunda petición con el folio 0495000033416. En ambas solicité información respectiva al tema de aliados políticos latinoamericanos en México durante el siglo XX (brasileños, guatemaltecos, hondureños, haitianos, salvadoreños, argentinos, bolivianos, chilenos, peruanos, uruguayos). Para facilitar la búsqueda de información, en los dos casos adjunté una lista que contenía nombres de personas y organizaciones directamente vinculadas a la cuestión. En la respuesta final a las dos peticiones, se me notificó que no era posible entregarme información de muchos de estos registros, argumentando la inexistencia de datos referente a los nombres que yo proporcioné. Sin embargo, investigaciones publicadas con anterioridad sobre el tema, hacen referencia a la existencia de los expedientes de estas personas y organizaciones en el fondo documental de la Dirección Federal de Seguridad, resguardado en Galería 1 del AGN. Por tal motivo, pido sea reconsiderada las solicitudes 0495000027616 y la 0495000033416, y vuelva a realizarse una nueva búsqueda de aquellos registros de los cuales no se me proporcionaron expedientes "versiones públicas". Adjunto la lista de aquellos registros que me gustaría se realizara tal búsqueda.</t>
  </si>
  <si>
    <t>UE/640/2016 DE 12 DE OCTUBRE DE 2016</t>
  </si>
  <si>
    <t>0495000056716</t>
  </si>
  <si>
    <t>Calle: JOSE MARIA VELAZCO
Número Exterior: LOTE 2
Número Interior: CASA 39
Colonia: Villas de Ayotla
País: MÉXICO
Entidad Federativa: MÉXICO
Delegación o Municipio: IXTAPALUCA
Código Postal : 56566
Teléfono: 0445569722295</t>
  </si>
  <si>
    <t>Historial Laboral de las Empresas donde trabaje y los salarios que percibía en ese tiempo.</t>
  </si>
  <si>
    <t>UE/639/2016 DE 12 DE OCTUBRE DE 2016</t>
  </si>
  <si>
    <t>0495000057616</t>
  </si>
  <si>
    <t>Manual de organización y manual de procedimientos del AGN</t>
  </si>
  <si>
    <t>UE/645/2016 DE 14 DE OCTUBRE DE 2016</t>
  </si>
  <si>
    <t>DAHC/441/2016 DE 30 DE AGOSTO DE 2016</t>
  </si>
  <si>
    <t>UE/R/478/2016 DE 09 DE AGOSTO DE 2016</t>
  </si>
  <si>
    <t>UE/R/530/2016 DE 06 DE SEPTIEMBRE DE 2016</t>
  </si>
  <si>
    <t>DAHC/581/2016 DE 17 DE OCTUBRE DE 2016</t>
  </si>
  <si>
    <t>DSNA/2330/2016 DE 03 DE OCTUBRE DE 2016</t>
  </si>
  <si>
    <t>UE/477/2016 DE 26 DE AGOSTO DE 2016</t>
  </si>
  <si>
    <t>DG/DSNA/2101/2016 DE 06 DE SEPTIEMBRE DE 2016</t>
  </si>
  <si>
    <t>DA/594/2016 DE 12 DE SEPTIEMBRE DE 2016</t>
  </si>
  <si>
    <t>0495000042216</t>
  </si>
  <si>
    <t>GLOBAL OBJETIVE TECNICAL OFFICE GUADALAJARAS DE C.V.</t>
  </si>
  <si>
    <t>Calle: LA LEY
Número exterior: 3048
Número interior: 
Colonia: Residencial Juan Manuel
Entidad federativa: Jalisco
Delegación o municipio: GUADALAJARA
Código postal: 44680
Teléfono: 33 1204 2988</t>
  </si>
  <si>
    <t>admin_01@global-objective.com</t>
  </si>
  <si>
    <t>el dia 11 de nov. del 2014, realizamos una factura por una licitacion ganada, el 19 de nov. del 2014 nos efectuaron un contrarecibo</t>
  </si>
  <si>
    <t>UE/R/529/2016 DE 06 DE SEPTIEMBRE DE 2016</t>
  </si>
  <si>
    <t>0495000042316</t>
  </si>
  <si>
    <t>SINERGIA GLOCAL AC. HEBERTO ALEJANDRO MORALES ARMENTA</t>
  </si>
  <si>
    <t>Calle: LA LEY
Número exterior: 3048
Número interior: 
Colonia: Residencial Juan Manuel
Entidad federativa: Jalisco
Delegación o municipio: GUADALAJARA
Código postal: 44680
Teléfono: 3312042988</t>
  </si>
  <si>
    <t>hmorales@global-objective.com</t>
  </si>
  <si>
    <t>por medio de la presente solicito informacion de una factura que mande al gobierno de veracruz en noviembre del 2014 de una licitacion ganada.</t>
  </si>
  <si>
    <t>UE/R/519/2016 DE 06 DE SEPTIEMBRE DE 2016</t>
  </si>
  <si>
    <t>0495000042516</t>
  </si>
  <si>
    <t>Calle: REAL DE GUADALUPE
Número exterior: 7
Número interior: 
Colonia: Santa Rosa Xochiac
Entidad federativa: Distrito Federal
Delegación o municipio: ALVARO OBREGON
Código postal: 01830
Teléfono: 5560666940</t>
  </si>
  <si>
    <t>felipesv64@hotmail.com</t>
  </si>
  <si>
    <t>solicito hoja de servicio como trabajador</t>
  </si>
  <si>
    <t>UE/R/549/2016 DE 14 DE SEPTIEMBRE DE 2016</t>
  </si>
  <si>
    <t>0495000042616</t>
  </si>
  <si>
    <t>JOSÉ DE JESÚS GUERRERO CEJA</t>
  </si>
  <si>
    <t>Calle: MARQUEZ DE LEON
Número exterior: 2340
Número interior: 
Colonia: Centro SCT Baja California Sur
Entidad federativa: Baja California Sur
Delegación o municipio: PAZ, LA
Código postal: 23091
Teléfono: 6121089435</t>
  </si>
  <si>
    <t>lic.duverney@hotmail.com</t>
  </si>
  <si>
    <t>SOBRE DIVORCIO VOLUNTARIO PROMOVIDO EN EL PODER JUDICIAL DEL ESTADO DE JALISCO, SUPREMO TRIBUNAL DE JUSTICIA. ENTRE LOS AÑOS DE 1990 A 1993.</t>
  </si>
  <si>
    <t>UE/R/543/2016 DE 2016</t>
  </si>
  <si>
    <t>0495000042916</t>
  </si>
  <si>
    <t>CHRISTIAN ALONSO JACOBO DE LA CRUZ</t>
  </si>
  <si>
    <t>Calle: DEL ALAMO
Número exterior: 8616
Número interior: 
Colonia: La Morita 2a Sección
Entidad federativa: Baja California
Delegación o municipio: TIJUANA
Código postal: 22245</t>
  </si>
  <si>
    <t>christianjacobo39@gmail.com</t>
  </si>
  <si>
    <t>cual es mi informacion publica</t>
  </si>
  <si>
    <t>UE/R/531/2016 DE 07 DE SEPTIEMBRE DE 2016</t>
  </si>
  <si>
    <t>0495000058016</t>
  </si>
  <si>
    <t>Según el articulo 44 de la Ley Federal de Archivos, el AGN tiene entre otras funciones las de resguardar la documentación de las transferencias secundarias y emitir el dictamen de baja documental. Del año 2012 al día de hoy ¿cuántas actas y dictámenes de baja y transferencia secundaria se han emitido? ¿a qué instituciones se los han emitido? ¿Qué servidores públicos han firmado estos documentos? ¿qué nombramiento tenían? ¿ y que normatividad los facultaba para firmar dichos documentos?</t>
  </si>
  <si>
    <t>UE/646/2016 DE 17 DE OCTUBRE DE 2016    _____________________ UE/652/2016 DE 17 DE OCTUBRE DE 2016</t>
  </si>
  <si>
    <t>0495000058116</t>
  </si>
  <si>
    <t>Calle: PERIFÉRICO SUR
Número Exterior: 4190
Número Interior: TERCER PISO
Colonia: Jardines del Pedregal
País: MÉXICO
Entidad Federativa: DISTRITO FEDERAL
Delegación o Municipio: ALVARO OBREGON
Código Postal : 01900</t>
  </si>
  <si>
    <t>Solicito copia de la nómina de la extinta Dirección Federal de Seguridad que se mantenga bajo resguardo en la Galería 1 del AGN.</t>
  </si>
  <si>
    <t>UE/655/2016 DE 19 DE OCTUBRE DE 2016</t>
  </si>
  <si>
    <t>0495000058216</t>
  </si>
  <si>
    <t>Calle: PERIFÉRICO SUR
Número Exterior: 4190
Número Interior: TERCER PISO
Colonia: Jardines del Pedregal
País: MÉXICO
Entidad Federativa: DISTRITO FEDERAL
Delegación o Municipio: ALVARO OBREGON
Código Postal : 01901</t>
  </si>
  <si>
    <t>Calle: PERIFÉRICO SUR
Número Exterior: 4190
Número Interior: TERCER PISO
Colonia: Jardines del Pedregal
País: MÉXICO
Entidad Federativa: DISTRITO FEDERAL
Delegación o Municipio: ALVARO OBREGON
Código Postal : 01902</t>
  </si>
  <si>
    <t>Solicito documentos y/o fichas y/o reportes de la DFS que hayan sido elaborados por agentes de apellido Mayorga y/o Soberon.</t>
  </si>
  <si>
    <t>UE/656/2016 DE 19 DE OCTUBRE DE 2016</t>
  </si>
  <si>
    <t>0495000058316</t>
  </si>
  <si>
    <t>Solicito copias simples, en formato de versión pública, de los expedientes y/o archivos que tenga el AGN en su galería 1 sobre el C. Raúl Ugalde y/o Raúl Ugalde Álvarez.</t>
  </si>
  <si>
    <t>UE/657/2016 DE 19 DE OCTUBRE DE 2016</t>
  </si>
  <si>
    <t>0495000058716</t>
  </si>
  <si>
    <t>Calle: EDUARDO MOLINA
Número Exterior: 113
Número Interior: 
Colonia: Penitenciaria
País: MÉXICO
Entidad Federativa: DISTRITO FEDERAL
Delegación o Municipio: VENUSTIANO CARRANZA
Código Postal : 15280
Teléfono: 51339900 ext 19029</t>
  </si>
  <si>
    <t>daja@agn.gob.mx</t>
  </si>
  <si>
    <t>Tomoo Terada Zavala por mi propio derecho como el solicitante de la solicitud de información 0495000001716 presento escrito solicitando el acceso directo a los documentos de la caja 125/L58/H282 ya que el Archivo General de la Nación hasta la fecha no ha anunciado públicamente un cambio en la política que permita el acceso directo a los documentos solicitados, tal y como le respondió al Instituto Nacional de Acceso a la Información y Protección de Datos en el recurso de revisión 1564 de 2015. Desde 2007 he denunciado públicamente las ilegalidades que ocurren en el Archivo General de la Nación y tuve contacto con sus antecesores Jorge Ruiz Dueñas y Aurora Gómez Galvarriato por lo que cualquier respuesta "legalista" caerá por su propio peso.</t>
  </si>
  <si>
    <t>UE/659/2016 DE 20 DE OCTUBRE DE 2016</t>
  </si>
  <si>
    <t>0495000058616</t>
  </si>
  <si>
    <t>Quiero una copia de la panorámica cuyo datos son: TÍTULO: AEC 3729. Panorámica de la Facultad de Derechos y Ciencias Sociales, alumnos de quinto año NOMBRE PARALELO: AEX/47/001 FECHA DE LA UNIDAD DE DESCRIPCIÓN: 1936 NIVEL DE DESCRIPCIÓN: Unidad Documental Simple (Pieza Documental) VOLUMEN Y SOPORTE DE LA UNIDAD DE DESCRIPCIÓN: 1 positivo, papel, 77x25.1 cm SIGNATURAS ANTIGUAS: Aurelio Escobar Castellanos / 360734 / AEC 3729. Panorámica de la Facultad de Derechos y Ciencias Sociales, alumnos de quinto año ÁREA DE CONTROL DE LA DESCRIPCIÓN: Nota del Archivero. Ana Lilia Quintero Barajas / Bruno Flores B.</t>
  </si>
  <si>
    <t>UE/662/2016 DE 20 DE OCTUBRE DE 2016</t>
  </si>
  <si>
    <t>0495000058916</t>
  </si>
  <si>
    <t>Requiero el expediente de Jesus Piedra Ibarra</t>
  </si>
  <si>
    <t>UE/663/2016 DE 20 DE OCTUBRE DE 2016</t>
  </si>
  <si>
    <t>0495000059016</t>
  </si>
  <si>
    <t>Calle: FELIX PALAVICINI / CIRCUNVALACION Y EXPERIENCIA
Número Exterior: 2090 A
Número Interior: 
Colonia: Jardines Alcalde
País: MÉXICO
Entidad Federativa: JALISCO
Delegación o Municipio: GUADALAJARA
Código Postal : 44299</t>
  </si>
  <si>
    <t>Requiero el expediente de Arturo Durazo Moreno</t>
  </si>
  <si>
    <t>UE/664/2016 DE 20 DE OCTUBRE DE 2016</t>
  </si>
  <si>
    <t>0495000058816</t>
  </si>
  <si>
    <t>LORENA LOPEZ BELTRÁN</t>
  </si>
  <si>
    <t>Calle: ANTONIO PLAZA
Número Exterior: 54
Número Interior: 
Colonia: Algarin
País: MÉXICO
Entidad Federativa: DISTRITO FEDERAL
Delegación o Municipio: CUAUHTEMOC
Código Postal : 06880</t>
  </si>
  <si>
    <t>loren.lonbel@gmail.com</t>
  </si>
  <si>
    <t>Requiero en formato digital los registros de entrada y salida del personal ajeno (visitantes) al AGN, correspondientes a las siguientes fechas: 10, 11, 12, 25 y 26 de junio de 2015; 1,2, 3, 6, 7, 8 y 9 de julio de 2015 y 27, 28 y 29 de octubre de 2015.</t>
  </si>
  <si>
    <t>0495000058516</t>
  </si>
  <si>
    <t xml:space="preserve">RAFAEL PIO GARCÍA HERNÁNDEZ </t>
  </si>
  <si>
    <t>Calle: CALLE NT16
Número Exterior: 1280
Número Interior: 3
Colonia: María Isabel
País:México 
Entidad Federativa: MÉXICO
Delegación o Municipio: VALLE DE CHALCO SOLIDARIDAD
Código Postal : 56615
 Teléfono: 5546945657</t>
  </si>
  <si>
    <t>armando.garc@outlook.com</t>
  </si>
  <si>
    <t>Corrección del c.u.r.p</t>
  </si>
  <si>
    <t>UE/661/2016 DE 20 DE OCTUBRE DE 2016</t>
  </si>
  <si>
    <t>0495000058416</t>
  </si>
  <si>
    <t>JORGE MARTÍNEZ JUÁREZ</t>
  </si>
  <si>
    <t>Calle: MANUEL GONZALEZ
Número Exterior: 436
Número Interior: 10-4-604
Colonia: Nonoalco Tlatelolco
País: MÉXICO
Entidad Federativa: DISTRITO FEDERAL
Delegación o Municipio: CUAUHTEMOC
Código Postal : 06900
Teléfono: 55-63189959</t>
  </si>
  <si>
    <t>jmartinezjuarez@hotmail.com</t>
  </si>
  <si>
    <t>COPIA CERTIFICADA DEL CONTRATO SG/CNS/59/2008 Y FINIQUITO, CUYO OBJETIVO FUE LA DIGITALIZACIÓN DE ACERVOS HISTORICOS .</t>
  </si>
  <si>
    <t>0495000059116</t>
  </si>
  <si>
    <t xml:space="preserve">CARLOS LOPEZ DE LA TORRE </t>
  </si>
  <si>
    <t>UE/665/2016 DE 21 DE OCTUBRE DE 2016</t>
  </si>
  <si>
    <t>Calle: LEANDRO VALLE
Número Exterior: 121
Número Interior: 
Colonia: Las Salinas
País: MÉXICO
Entidad Federativa: MÉXICO
Delegación o Municipio: TEXCOCO
Código Postal : 56106</t>
  </si>
  <si>
    <t>ferlo8990@hotmail.com</t>
  </si>
  <si>
    <t>Solicito, de la manera más atenta, consultar los documentos de la Galería 1 del Archivo General de la Nación (AGN) concernientes a los exiliados argentinos en México durante los años que van de 1970 a 1976. Este material me será de enorme utilidad para la tesis de doctorado que actualmente estoy desarrollando y que versa sobre la violencia política en Argentina durante el primer lustro de los años setenta del siglo pasado, en particular la desarrollada por grupos como la Alianza Anticomunista Argentina (Triple A), y los recursos que utilizaron sus víctimas para salvaguardar la vida, entre ellos el exilio y la política de asilo que el gobierno mexicano puso en práctica para darles cobijo. En ese sentido, los documentos de distintas instituciones gubernamentales que se encuentren en el AGN y que hagan referencia a los individuos argentinos que se refugiaron en México serán de enorme relevancia para seguir sus historias de vida.</t>
  </si>
  <si>
    <t>0495000043816</t>
  </si>
  <si>
    <t>0495000059316</t>
  </si>
  <si>
    <t>JUAN PEREZ LOPEZ</t>
  </si>
  <si>
    <t>Requiero copia electrónica del curriculum vitae del Director de Tecnologías de la Información, el C. Erick Cardoso Espinoza</t>
  </si>
  <si>
    <t>UE/676/2016 DE 24 DE OCTUBRE DE 2016</t>
  </si>
  <si>
    <t>0495000059216</t>
  </si>
  <si>
    <t>jp96163@gmail.com</t>
  </si>
  <si>
    <t>Requiero copia electrónica del curriculum vitae de la Directora del Sistema Nacional de Archivos, Claudia López Iglesias</t>
  </si>
  <si>
    <t>UE/675/2016 DE 24 DE OCTUBRE DE 2016</t>
  </si>
  <si>
    <t xml:space="preserve">MARÍA DEL CARMEN ENRIQUETA BARRIENTOS GONZALEZ </t>
  </si>
  <si>
    <t>Calle: ANTONIO NOEMI
Número Exterior: 39
Número Interior: 3
Colonia: Lomas de Memetla
País: MÉXICO
Entidad Federativa: DISTRITO FEDERAL
Delegación o Municipio: CUAJIMALPA DE MORELOS
Código Postal : 05330
Teléfono: 5558138790</t>
  </si>
  <si>
    <t xml:space="preserve"> mcarmen.omi@gmail.com</t>
  </si>
  <si>
    <t>Metodología y criterios de evaluación para los asistentes al curso taller: Elaboración de trámite de baja documental" impartido por el Archivo General de la nación los días 27 y 28 de junio, a las 10 horas en Sala de usos múltiples del Archivo General de la Nación; solicito la siguiente información. Copia de mi examen inicial y examen final del curso. Calificación obtenida. Constancia de asistencia. Atentamente, Profra. María del Carmen Enriqueta Barrientos González</t>
  </si>
  <si>
    <t>UE/677/2016 DE 24 DE OCTUBRE DE 2016</t>
  </si>
  <si>
    <t>0495000059416</t>
  </si>
  <si>
    <t>0495000059616</t>
  </si>
  <si>
    <t>ERLA MARIA MADRIGAL VARGAS</t>
  </si>
  <si>
    <t>Calle: LAURO AGUIRRE 345
Número Exterior: 18
Número Interior: 
Colonia: Santo Tomas
País: MÉXICO
Entidad Federativa: DISTRITO FEDERAL
Delegación o Municipio: AZCAPOTZALCO
Código Postal : 02020</t>
  </si>
  <si>
    <t>erlamaria80@gmail.com</t>
  </si>
  <si>
    <t>Documento oficial que acredite el último grado de estudios de la Directora del Sistema Nacional de Archivos la Lic. Claudia López Iglesias y del Lic. José Fernando Brenes, La Lic. Alexandra Trejo Galindo</t>
  </si>
  <si>
    <t>UE/678/2016 DE 25 DE OCTUBRE DE 2016</t>
  </si>
  <si>
    <t>0495000059816</t>
  </si>
  <si>
    <t>El Expediente de Fidel Velazquez Sanchez</t>
  </si>
  <si>
    <t>UE/680/2016 DE 25 DE OCTUBRE DE 2016</t>
  </si>
  <si>
    <t>12/10/2016      ____________________ 26/10/2016</t>
  </si>
  <si>
    <t>UE/641/2016 DE 12 DE OCTUBRE DE 2016   __________________ UE/681/2016 DE 26 DE OCTUBRE DE 2016</t>
  </si>
  <si>
    <t>0495000059716</t>
  </si>
  <si>
    <t>PATRIMONIO DOCUMENTAL</t>
  </si>
  <si>
    <t>Calle: CAMPO
Número Exterior: 45
Número Interior: 
Colonia: Campo de Tiro los Gamitos
País: MÉXICO
Entidad Federativa: DISTRITO FEDERAL
Delegación o Municipio: ALVARO OBREGON
Código Postal : 01230</t>
  </si>
  <si>
    <t>patdocumentalmx@hotmail.com</t>
  </si>
  <si>
    <t>Cédula profesional de quien ocupa actualmente el cargo de Jefatura del Departamento de Conservación y Restauración del Archivo General de la Nación, en la que conste que tiene formación profesional en la conservación y restauración de BIENES MUEBLES (no inmuebles), o específicamente en ACERVOS DOCUMENTALES.</t>
  </si>
  <si>
    <t>UE/679/2016 DE 25 DE OCTUBRE DE 2016</t>
  </si>
  <si>
    <t>0495000060016</t>
  </si>
  <si>
    <t>LAURA MARIBEL LOPEZ LOZOYA</t>
  </si>
  <si>
    <t>Calle: PRIVADA LUCIO BLANCO
Número Exterior: 703
Número Interior: 
Colonia: Monterreal
País: MÉXICO
Entidad Federativa: TAMAULIPAS
Delegación o Municipio: RIO BRAVO
Código Postal : 88930
Teléfono: +528991643542</t>
  </si>
  <si>
    <t>dianadavila_0506@hotmail.com</t>
  </si>
  <si>
    <t>historial clinico del 17 de agosto 2016</t>
  </si>
  <si>
    <t>UE/682/2016 DE 26 DE OCTUBRE DE 2016</t>
  </si>
  <si>
    <t>Se solicita el Cuadro General de Clasificación Archivística y el Catálogo de Disposición Documental del AGN</t>
  </si>
  <si>
    <t>UE/517/2016 DE 06 DE SEPTIEMBRE DE 2016</t>
  </si>
  <si>
    <t>DG/DSNA/2137/2016 DE 19 DE SEPTIEMBRE DE 2016</t>
  </si>
  <si>
    <t>0495000045416</t>
  </si>
  <si>
    <t>ANDREA REYES ESCUDERO</t>
  </si>
  <si>
    <t>Calle: RETORNO EL ÁLAMO
Número exterior: 144
Número interior: 
Colonia: Campo de Golf
Entidad federativa: Hidalgo
Delegación o municipio: PACHUCA DE SOTO
Código postal: 42083
Teléfono: 7711299224</t>
  </si>
  <si>
    <t>andrea.resc@hotmail.com</t>
  </si>
  <si>
    <t>Número telefónico particular del presidente Enrique Peña Nieto</t>
  </si>
  <si>
    <t>UE/R/544/2016 DE 13 DE SEPTIEMBRE DE 2016</t>
  </si>
  <si>
    <t>DAHC/564/2016 DE 06 DE OCTUBRE DE 2016</t>
  </si>
  <si>
    <t>0495000046016</t>
  </si>
  <si>
    <t>Calle: CALLE 40
Número exterior: 180
Número interior: 1907
Colonia: Barrio La Lonja
Entidad federativa: Distrito Federal
Delegación o municipio: TLALPAN
Código postal: 14269</t>
  </si>
  <si>
    <t>SOLICITO EN COPIA DE LOS CATÁLOGOS DE DISPOSICIÓN DOCUMENTAL VALIDADOS POR EL AGN EN EL 2016</t>
  </si>
  <si>
    <t>UE/536/2016 DE 07 DE SEPTIEMBRE DE 2016</t>
  </si>
  <si>
    <t>Calle: 
Número exterior: 
Número interior: 
Colonia: 
Entidad federativa: 
Delegación o municipio: 
Código postal: null
Teléfono: 0</t>
  </si>
  <si>
    <t>0495000060116</t>
  </si>
  <si>
    <t>Calle: ARQUITECTOS
Número Exterior: MZ 5
Número Interior: LT 20
Colonia: Ejercito Del Trabajo I
País: MÉXICO
Entidad Federativa: MÉXICO
Delegación o Municipio: ECATEPEC
Código Postal : 55299
Teléfono: 01-55-57120134</t>
  </si>
  <si>
    <t>¿Cúal es el tiempo con el que cuenta el Sistema Nacional de Archivos para aprobar y emitir el dictámen de autorización de versiones nuevas, modificaciones o cambios al Catálogo de Disposición Documental que los sujetos obligados utilizan como herramienta para determinar los valores documentales y tiempo de conservación de los expedientes?, ¿Existe un listado dónde se puedan descargar y consultar todos los CADIDOS aprobados? ¿Existe un link u otro medio para realizar consultas de estas herramientas? Asi mismo si fueran tan amables de describir sus procesos y la normatividad que utilizan para dicha facultad.</t>
  </si>
  <si>
    <t>UE/638/2016 DE 27 DE OCTUBRE DE 2016</t>
  </si>
  <si>
    <t>0495000060216</t>
  </si>
  <si>
    <t xml:space="preserve">MARGARITA </t>
  </si>
  <si>
    <t>Calle: ANTES CERRADA DE MADRE SELVA, AHORA ASCASUCHIL
Número Exterior: 40
Número Interior: 
Colonia: Tablas de San Lorenzo
País: MÉXICO
Entidad Federativa: DISTRITO FEDERAL
Delegación o Municipio: XOCHIMILCO
Código Postal : 16090
Teléfono: 0</t>
  </si>
  <si>
    <t>margaritader16@gmail.com</t>
  </si>
  <si>
    <t>Solicito 4 tantos de copias certificadas de todo el historial desde su inicio hasta esta fecha, consistente en mapas, planos y cualquier documento que contenga información acerca de la calle Antes Cerrada Madre Selva, ahora calle de Ascasuchil, ubicada entre las calles de Prolongación 16 de septiembre y camino viejo a San Lucas en la delegación Xochimilco, colonia tablas de San Lorenzo del pueblo San Lorenzo Atemoaya C.P. 16090. Solicito información acerca de obra pública realizada en la calle, cualquier cambio en cuanto a nombre, específicamente conocer el nombre oficial actual de la calle, sentido de circulación, fechas de los acontecimientos, la fecha de inicio de la calle antes mencionada, los distintos estados que ha guardado desde su inicio hasta la fecha, entre otros documentos que refieran a la misma.</t>
  </si>
  <si>
    <t>UE/685/2016 DE 27 DE OCTUBRE DE 2016</t>
  </si>
  <si>
    <t>0495000060416</t>
  </si>
  <si>
    <t>PAULA OLMOS</t>
  </si>
  <si>
    <t>Calle: ECONOMIA
Número Exterior: 8
Número Interior: 
Colonia: Lomas Anáhuac
País: MÉXICO
Entidad Federativa: MÉXICO
Delegación o Municipio: HUIXQUILUCAN
Código Postal : 52786</t>
  </si>
  <si>
    <t>paula.holmos@hotmail.com</t>
  </si>
  <si>
    <t>SOLICITO CONOCER EL INFORME DE AVANCES Y RESULTADOS, GESTIONES REALIZADAS POR EL ARCHIVO GENERAL DE LA NACIÓN PARA QUE LAS DEPENDENCIAS DE LA ADMINISTRACIÓN PÚBLICA FEDERAL CUENTE CON CATÁLOGOS DE DISPOSICIÓN DOCUMENTAL VIGENTE, ES DECIR, EL DEL 2016. SI BIEN ES CIERTO NO TODAS LAS DEPENDENCIAS FEDERALES CUENTAN CON ESA VERSIÓN ACTUALIZADA, EN ESE SENTIDO DESEO CONOCER DE ACUERDO A LOS REGISTROS DEL AGN, QUE DEPENDENCIAS CUENTAN CON EL CADIDO 2016 AUTORIZADO POR EL AGN EN 2016 Y QUE DEPENDENCIAS NO RECIBIERON LA AUTORIZACIÓN DEL AGN PARA SU CADIDO 2016. ASIMISMO, SOLICITO LA LIGA ELECTRÓNICA DEL CADIDO VIGENTE 2016 DEL AGN, DEL INAI, DEL INEGI Y DE LA AUDITORIA SUPERIOR DE LA FEDERALCIÓN, EN CASO DE QUE NO CUENTEN CON L VERSIÓN VIGENTE, INDICAR LA LIGA ELECTRÓNICA DONDE SE ENCUENTRA EL ÚLTIMO AUTORIZADO, EXPLICANDO LAS RAZONES POR LAS QUE EL AGN NO AUTORIZÓ EL CADIDO 2016 PARA ESOS ÓRGANOS GARANTES</t>
  </si>
  <si>
    <t>UE/687/2016 DE 2016 DE 01 DE NOVIEMBRE DE 2016</t>
  </si>
  <si>
    <t>0495000061016</t>
  </si>
  <si>
    <t>MARIA ISABEL ORTEGA ORTEGA</t>
  </si>
  <si>
    <t>Calle: 5
Número Exterior: 235
Número Interior: S/N
Colonia: Porvenir
País: MÉXICO
Entidad Federativa: DISTRITO FEDERAL
Delegación o Municipio: AZCAPOTZALCO
Código Postal : 02940
Teléfono: 5557194996</t>
  </si>
  <si>
    <t>isabelortegaortega@yahoo.com.mx</t>
  </si>
  <si>
    <t>deseo saber cuántas solicitudes de bajas documentales le llegan al Archivo General de la Nación, en la Ciudad de México en un año, específicamente de la SEDENA</t>
  </si>
  <si>
    <t>UE/689/2016 DE 03 DE NOVIEMBRE DE 2016</t>
  </si>
  <si>
    <t>0495000061116</t>
  </si>
  <si>
    <t>OSCAR GILBERTO CARDENAS LARA</t>
  </si>
  <si>
    <t>Calle: CAMINO A SANTA FE
Número Exterior: 437
Número Interior: 
Colonia: Maria G. de García Ruiz
País: MÉXICO
Entidad Federativa: DISTRITO FEDERAL
Delegación o Municipio: ALVARO OBREGON
Código Postal : 01160
Teléfono: 0445526966267</t>
  </si>
  <si>
    <t>secsidic@yahoo.com.mx</t>
  </si>
  <si>
    <t>solicito información referente a los pueblos originarios de la sierra de las cruces en la delegacion cuajimalpa de morelos y alvaro obregon si se tiene registros de ellos en siglo XVI y si existen documentos de la corona española otorgandole sus titulos ya sea en el mismo siglo XVI y subsecuentes /XVII, XVIII y principios del XIX y cuantos pueblos subsisten en la actualidad</t>
  </si>
  <si>
    <t>UE/690/2016 DE 03 DE NOVIEMBRE DE 2016</t>
  </si>
  <si>
    <t>0495000060916</t>
  </si>
  <si>
    <t>HANS PEREZ PEREZ</t>
  </si>
  <si>
    <t>Calle: NORTE 174
Número Exterior: 557
Número Interior: 
Colonia: Pensador Mexicano
País: MÉXICO
Entidad Federativa: DISTRITO FEDERAL
Delegación o Municipio: VENUSTIANO CARRANZA
Código Postal : 15510
Teléfono: 0445585755464</t>
  </si>
  <si>
    <t>perezaventure@yahoo.com.mx</t>
  </si>
  <si>
    <t>¿Cuantos archivos históricos de la independencia y la revolución tiene bajo resguardo?</t>
  </si>
  <si>
    <t>UE/688/2016 DE 03 DE NOVIEMBRE DE 2016</t>
  </si>
  <si>
    <t>0495000061216</t>
  </si>
  <si>
    <t>0495000061316</t>
  </si>
  <si>
    <t>IGNACIO RAMOS ARROYO</t>
  </si>
  <si>
    <t>Calle: CABO CORRIENTES
Número Exterior: 70
Número Interior: 
Colonia: Gabriel Hernández
País: MÉXICO
Entidad Federativa: DISTRITO FEDERAL
Delegación o Municipio: GUSTAVO A. MADERO
Código Postal : 07080
Teléfono: 525564210968</t>
  </si>
  <si>
    <t>ramos090968@hotmail.com</t>
  </si>
  <si>
    <t>Buenas tardes me gustaría tener toda la información posible respecto al proyecto de reforma a la constitución de 1857 que propuso Venustiano Carranza al congreso Constituyente, de ser posible la exposición de motivos de quienes la redactaron y que presentaron al señor presidente, especialmente los motivos que los llevaron a plasmar el artículo 14 en sus dos últimos párrafos que me permito transcribir. "En los juicios del orden criminal queda prohibido imponer, por simple analogía, y aún por mayoría de razón, pena alguna que no esté decretada por una ley exactamente aplicable al delito de que se trata. En los juicios del orden civil, la sentencia definitiva deberá ser conforme a la letra o a la interpretación jurídica de la ley, y a falta de ésta se fundará en los principios generales del derecho". He buscado y no los he encontrado. Lo que he encontrado es la exposición de motivos del señor presidente Venustiano Carranza dirigido al congreso Constituyente. Por su atención gracias</t>
  </si>
  <si>
    <t>UE/697/2016 DE 07 DE NOVIEMBRE DE 2016</t>
  </si>
  <si>
    <t>Deseo tener información documental sobre la exposición de motivos del proyecto de creación del artículo 14 Constitucional presentado al entonces presidente de la Republica en el año de 1857, y a su vez, la exposición de motivos que expreso el señor presidente al Congreso Constituyente de 1857, y la discusión en el Congreso, respecto del artículo 14 constitucional. También necesito información documental, de ser posible el texto de la Ley de Indias, y las siete partidas en especial la séptima. La nueva y la novísima recopilación, sobre todo en sus libros VIII y XII respectivamente. Por su atención y ayuda muchas gracias</t>
  </si>
  <si>
    <t>UE/698/2016 DE 07 DE NOVIEMBRE DE 2016</t>
  </si>
  <si>
    <t>UE/660/2016 DE 20 DE OCTUBRE DE 2016   ___________________ UE/700/2016 DE 08 DE NOVIEMBRE DE 2016</t>
  </si>
  <si>
    <t>0495000061516</t>
  </si>
  <si>
    <t>ASKARY SAUCEDA</t>
  </si>
  <si>
    <t>Calle: 
Número Exterior: 
Número Interior: 
Colonia: 
País: MÉXICO</t>
  </si>
  <si>
    <t>askary.sauceda.aviles@gmail.com</t>
  </si>
  <si>
    <t>Solicito el Catálogo de Disposición Documental de la Agencia de servicios a la comercialización y Desarrollo de Mercados Agropecuarios validado en el 2015, así como su metodología con la que fue validado, el oficio y dictamen de validación.</t>
  </si>
  <si>
    <t>UE/701/2016 DE 08 DE NOVIEMBRE DE 2016</t>
  </si>
  <si>
    <t>0495000061616</t>
  </si>
  <si>
    <t>Solicito el Catálogo de Disposición Documental del Centro de Investigcacion en Geografía y Geométrica Ingeniero Jorge L. Tamayo, validado en el 2015, así como su metodología con la que fue validado, el oficio y dictamen de validación.</t>
  </si>
  <si>
    <t>UE/702/2016 DE 08 DE NOVIEMBRE DE 2016</t>
  </si>
  <si>
    <t>0495000061716</t>
  </si>
  <si>
    <t>OSCAR CHÁVEZ LÓPEZ</t>
  </si>
  <si>
    <t>Archivos elaborados por la Dirección Federal de Seguridad y de la Dirección General de Investigaciones Políticas y Sociales sobre las siguientes personas: José Guadarrama Márquez, José Francisco Olvera Ruiz, Jesús Murillo Karam, Adolfo Lugo Verduzco, Ernesto Gil Elorduy y Guillermo Rossel de la Lama.</t>
  </si>
  <si>
    <t>UE/703/2016 DE 08 DE NOVIEMBRE DE 2016</t>
  </si>
  <si>
    <t>DAHC/602/2016 DE 27 DE OCTUBRE DE 2016</t>
  </si>
  <si>
    <t>DA/729/2016 DE 28 DE OCTUBRE DE 2016</t>
  </si>
  <si>
    <t>0495000061416</t>
  </si>
  <si>
    <t xml:space="preserve">NEFTALI GONZÁLEZ ESPINOSA </t>
  </si>
  <si>
    <t>Calle: ANDADOR TAPACHULA
Número Exterior: 76
Número Interior: 11
Colonia: Vida Mejor
País: MÉXICO
Entidad Federativa: CHIAPAS
Delegación o Municipio: TAPACHULA
Código Postal : 30823
Teléfono: 9621014589</t>
  </si>
  <si>
    <t>neftali_120660@hotmail.com</t>
  </si>
  <si>
    <t>SOLICITUD DE INFORMACIÓN PUBLICA</t>
  </si>
  <si>
    <t>UE/R/763/2016 DE 10 DE NOVIEMBRE DE 2016</t>
  </si>
  <si>
    <t>DDI/072/2016 DE 10 DE NOVIEMBRE DE 2016</t>
  </si>
  <si>
    <t>0495000062316</t>
  </si>
  <si>
    <t>VICTORIA CITLALMINA HERRERA VALLE</t>
  </si>
  <si>
    <t>Calle: MINA
Número Exterior: 135
Número Interior: 
Colonia: Buenavista
País: MÉXICO
Entidad Federativa: DISTRITO FEDERAL
Delegación o Municipio: CUAUHTEMOC
Código Postal : 06350
Teléfono: 5562382833</t>
  </si>
  <si>
    <t>vickipato@gmail.com</t>
  </si>
  <si>
    <t>Enrique Gonzalez Rojo Aquiles Cordova Moran Pedro Pablo Zapata Baqueiro</t>
  </si>
  <si>
    <t>UE/711/2016 DE 09 DE NOVIEMBRE DE 2016</t>
  </si>
  <si>
    <t>0495000062216</t>
  </si>
  <si>
    <t>Enrique González Rojo Arthur Aquiles Córdova Morán Pedro Pablo Zapata Baqueiro</t>
  </si>
  <si>
    <t>UE/710/2016 DE 09 DE NOVIEMBRE DE 2016</t>
  </si>
  <si>
    <t>0495000062116</t>
  </si>
  <si>
    <t>CLAUDIA GUADALUPE MONTESINOS AMAYA</t>
  </si>
  <si>
    <t>Calle: FRANCISCO ZARCO
Número Exterior: 33
Número Interior: 
Colonia: Residencial Hípico
País: MÉXICO
Entidad Federativa: BAJA CALIFORNIA
Delegación o Municipio: MEXICALI
Código Postal : 21219</t>
  </si>
  <si>
    <t xml:space="preserve"> claudia.montesinos@outlook.com</t>
  </si>
  <si>
    <t>SOLICITO EL CATÁLOGO DE DISPOSICIÓN DOCUMENTAL DEL CENTRO DE INVESTIGACIÓN Y DESARROLLO TECNOLÓGICO EN ELECTROQUÍMICA, S.C. Y CENTRO DE INVESTIGACIÓN Y DOCENCIA ECONÓMICA, A.C. VALIDADO EN EL 2015, ASÍ COMO SU METODOLOGÍA CON LA QUE FUE VALIDADO, EL OFICIO Y DICTAMEN DE VALIDACIÓN,. DICHA INFORMACIÓN LA REQUIERO EN MEDIO DIGITAL POR CORREO ELECTRÓNICO.</t>
  </si>
  <si>
    <t>UE/709/2016 DE 09 DE NOVIEMBRE DE 2016</t>
  </si>
  <si>
    <t>0495000062016</t>
  </si>
  <si>
    <t>EMMANUEL GABRIEL ROCHA ARRIOLA</t>
  </si>
  <si>
    <t>Calle: 19
Número Exterior: 76
Número Interior: 
Colonia: Maravillas
País: MÉXICO
Entidad Federativa: MÉXICO
Delegación o Municipio: NEZAHUALCOYOTL
Código Postal : 57410
Teléfono: 0</t>
  </si>
  <si>
    <t>egra15@hotmail.com</t>
  </si>
  <si>
    <t>Solicito el listado de los catálogos de disposición documental validados en el año 2013, 2014</t>
  </si>
  <si>
    <t>UE/708/2016 DE 10 DE NOVIEMBRE DE 2016</t>
  </si>
  <si>
    <t>0495000061816</t>
  </si>
  <si>
    <t>0495000061916</t>
  </si>
  <si>
    <t>ERIKA BRAVO FLORES</t>
  </si>
  <si>
    <t>MÉXICO</t>
  </si>
  <si>
    <t xml:space="preserve"> erika.bravo.flores@gmail.com</t>
  </si>
  <si>
    <t>Solicito el Catálogo de Disposición Documental de la Policía Federal validado en el 2015, así como su metodología con la que fue validado, el oficio y dictamen de validación.</t>
  </si>
  <si>
    <t>UE/706/2016 DE 10 DE NOVIEMBRE DE 2016</t>
  </si>
  <si>
    <t>Solicito el Catálogo de Disposición Documental de la Procuraduría Federal de Protección al Ambiente validado en el 2015, así como su metodología con la que fue validado, el oficio y dictamen de validación.</t>
  </si>
  <si>
    <t>UE/707/2016 DE 10 DE DICIEMBRE DE 2016</t>
  </si>
  <si>
    <t>0495000059916</t>
  </si>
  <si>
    <t>0495000060316</t>
  </si>
  <si>
    <t>0495000060516</t>
  </si>
  <si>
    <t>0495000060616</t>
  </si>
  <si>
    <t>0495000060716</t>
  </si>
  <si>
    <t>0495000060816</t>
  </si>
  <si>
    <t>DAHC/622/2016 DE 09 DE NOVIEMBRE DE 2016</t>
  </si>
  <si>
    <t>DA/725/2016 DE 01 DE NOVIEMBRE DE 2016</t>
  </si>
  <si>
    <t>DAHC/616/2016 DE 08 DE NOVIEMBRE DE 2016</t>
  </si>
  <si>
    <t>DAHC/615/2016 DE 08 DE NOVIEMBRE DE 2016</t>
  </si>
  <si>
    <t>DAHC/617/2016 DE 08 DE NOVIEMBRE DE 2016</t>
  </si>
  <si>
    <t>DSNA/250000/2016 DE 04 DE NOVIEMBRE DE 2016</t>
  </si>
  <si>
    <t>CAROLINA HERNÁNDEZ HERNÁNDEZ</t>
  </si>
  <si>
    <t>Calle: FERRER GUARDIA
Número exterior: 45
Número interior: 2
Colonia: Revolución Fui
Entidad federativa: Chiapas
Delegación o municipio: Aldama
Código postal: 29878
Teléfono: 015512041199</t>
  </si>
  <si>
    <t>transparenciamexico1615@gmail.com</t>
  </si>
  <si>
    <t>Quiero conocer el procedimiento que sigue la Unidad de Transparencia para integrar los expedientes de obligaciones de transparencia(especificar cada paso) que docuemntos archivan, si cuentan con un manual que regule este procedimiento, cual es el valor documental de esta información y cuanto tiempo la resguardan en archivo de tramite, concentración o histórico. remitir el soporte documental de la respuesta</t>
  </si>
  <si>
    <t>UE/R/748/2016 DE 16 DE NOVIEMBRE DE 2016</t>
  </si>
  <si>
    <t>0495000062416</t>
  </si>
  <si>
    <t>JOSÉ DE JESÚS HERNÁNDEZ VILLARREAL</t>
  </si>
  <si>
    <t>Calle: CAMA DE PIEDRA
Número Exterior: 39
Número Interior: 
Colonia: Benito Juárez
País: MÉXICO
Entidad Federativa: MÉXICO
Delegación o Municipio: NEZAHUALCOYOTL
Código Postal : 57000
Teléfono: 5557653500</t>
  </si>
  <si>
    <t>jhv2054@gmail.com</t>
  </si>
  <si>
    <t>SOLICITUD DE REGISTRO PATRONAL EN LIS QUE HE ELABORADO</t>
  </si>
  <si>
    <t>UE/R/766/2016 DE 11 DE NOVIEMBRE DE 2016</t>
  </si>
  <si>
    <t>0495000047616</t>
  </si>
  <si>
    <t>JOSE ALBERTO RODRIGUEZ RAMÍREZ</t>
  </si>
  <si>
    <t>Calle: VALLE DEL VERGEL
Número exterior: 332
Número interior: 
Colonia: Valle Del Country
Entidad federativa: Nuevo León
Delegación o municipio: GUADALUPE
Código postal: 67174
Teléfono: 8182520830</t>
  </si>
  <si>
    <t>josealbertordz@gmail.com</t>
  </si>
  <si>
    <t>Catálogo de documentos digitalizados del Fondo Inquisición así como breve descripción de los mismos y procedimiento a seguir para obtener copia de alguno de ellos en específico</t>
  </si>
  <si>
    <t>UE/563/2016 DE 12 DE SEPTIEMBRE DE 2016</t>
  </si>
  <si>
    <t>DAHC/568/2016 DE 07 DE OCTUBRE DE 2016</t>
  </si>
  <si>
    <t>0495000047716</t>
  </si>
  <si>
    <t>DANIEL DEL TORO RODRIGUEZ</t>
  </si>
  <si>
    <t>Calle: PASEO DE LOS AVELLANOS
Número exterior: 3291
Número interior: 
Colonia: Tabachines
Entidad federativa: Jalisco
Delegación o municipio: ZAPOPAN
Código postal: 45188
Teléfono: 3312138469</t>
  </si>
  <si>
    <t>daniel_gdl_gdl_@hotmail.com</t>
  </si>
  <si>
    <t>La cantidad de tratados celebrados por México (incluidos además de los bilaterales y multilaterales, los acuerdos interinstitucionales), desde 1836 hasta el día 10 de septiembre del año 2016.</t>
  </si>
  <si>
    <t>UE/564/2016 DE 13 DE SEPTIEMBRE DE 2016</t>
  </si>
  <si>
    <t>DAHC/565/2016 DE 06 DE OCTUBRE DE 2016</t>
  </si>
  <si>
    <t>DG/DSNA/2446/2016 DE 24 DE OCTUBRE DE 2016</t>
  </si>
  <si>
    <t>0495000062516</t>
  </si>
  <si>
    <t>ALESSANDRO CALDERÓN</t>
  </si>
  <si>
    <t>Calle: PUEBLA
Número Exterior: 25
Número Interior: 
Colonia: Cuajimalpa
País: MÉXICO
Entidad Federativa: DISTRITO FEDERAL
Delegación o Municipio: CUAJIMALPA DE MORELOS
Código Postal : 05000</t>
  </si>
  <si>
    <t>alessandro.calderon@ine.mx</t>
  </si>
  <si>
    <t>a) Cuáles son los requisitos que debe cumplir un interesado en acceder a los archivos y documentación resguardada en el AGN? b) Durante 2015, qué cantidad de personas fueron acreditadas o autorizadas por el AGN para acceder al acervo archivistico; de ese total, cuántas fueron mujeres y cuantos hombres, y cuántos fueron nacionales y cuántos extranjeros.</t>
  </si>
  <si>
    <t>UE/714/2016 DE 11 DE NOVIEMBRE DE 2016</t>
  </si>
  <si>
    <t>0495000062616</t>
  </si>
  <si>
    <t>ORLANDO TELLO HERNÁNDEZ</t>
  </si>
  <si>
    <t>Calle: PASEO DEL FFCC
Número Exterior: 81
Número Interior: A 203
Colonia: Los Reyes Ixtacala 1a Sección
País: MÉXICO
Entidad Federativa: MÉXICO
Delegación o Municipio: TLALNEPANTLA DE BAZ
Código Postal : 54090
Teléfono: 0</t>
  </si>
  <si>
    <t>z0oah5@hotmail.com</t>
  </si>
  <si>
    <t>Solicito el Catálogo de Disposición Documental del Centro de Investigaciones y Seguridad Nacional validado en el 2015, así como su metodología con la que fue validado, el oficio y dictamen de validación.</t>
  </si>
  <si>
    <t>UE/715/2016 DE 11 DE NOVIEMBRE DE 2016</t>
  </si>
  <si>
    <t>0495000062716</t>
  </si>
  <si>
    <t>Solicito el Catálogo de Disposición Documental del Colegio Nacional de Educación Profesional Técnica validado en el 2015, así como su metodología con la que fue validado, el oficio y dictamen de validación.</t>
  </si>
  <si>
    <t>UE/716/2016 DE 11 DE NOVIEMBRE DE 2016</t>
  </si>
  <si>
    <t>NAYELI RAMOS</t>
  </si>
  <si>
    <t>Calle: REFORMA AGRARIA
Número Exterior: 104
Número Interior: 
Colonia: Casa Blanca
País: MÉXICO
Entidad Federativa: QUERÉTARO
Delegación o Municipio: QUERETARO
Código Postal : 76030</t>
  </si>
  <si>
    <t>Solicito el Catálogo de Disposición Documental de la Secretaría de Economía validado en el 2015, así como su metodología con la que fue validado, el oficio y dictamen de validación.</t>
  </si>
  <si>
    <t>UE/717/2016 DE 11 DE NOVIEMBRE DE 2016</t>
  </si>
  <si>
    <t>0495000062916</t>
  </si>
  <si>
    <t>0495000062816</t>
  </si>
  <si>
    <t>0495000063016</t>
  </si>
  <si>
    <t>Calle: REFORMA AGRARIA
Número Exterior: 104
Número Interior: 
Colonia: Casa Blanca
País: MÉXICO
Entidad Federativa: QUERÉTARO
Delegación o Municipio: QUERETARO
Código Postal : 76031</t>
  </si>
  <si>
    <t>Solicito el listado de los Catálogos de Disposición Documental de la Secretaría de Energía validados en los años 2005, 2006, 2007 y 2008.</t>
  </si>
  <si>
    <t>UE/718/2016 DE 14 DE NOVIEMBRE DE 2016</t>
  </si>
  <si>
    <t>SERGIO GONZÁLEZ GUZMAN</t>
  </si>
  <si>
    <t>gonzalez.guzman.sergio@hotmail.com</t>
  </si>
  <si>
    <t>Catálogo de disposición documental de la secretaria de economia de 2015, metodologia del cataloga con el que fue aprobado, oficio y declaricon de validación.</t>
  </si>
  <si>
    <t>UE/719/2016 DE 14 DE NOVIEMBRE DE 2016</t>
  </si>
  <si>
    <t>DAHC/607/2016 DE 16 DE NOVIEMBRE DE 2016</t>
  </si>
  <si>
    <t>DA/753/2016 DE 17 DE NOVIEMBRE DE 2016 ___________________ DTI/086/2016 DE 16 DE NOVIEMBRE DE 2016</t>
  </si>
  <si>
    <t>DAHC/614/2016 DE 08 DE NOVIEMBRE DE 2016</t>
  </si>
  <si>
    <t>DA/718/2016 DE 14 DE NOVIEMBRE DE 2016</t>
  </si>
  <si>
    <t>0495000064816</t>
  </si>
  <si>
    <t>MANUEL GARCÍA RAYGOZA</t>
  </si>
  <si>
    <t>¿Que tramites realiza cada unidad? ¿Que información es mas importante para esta institución ?</t>
  </si>
  <si>
    <t>Calle: DOMICILIO CONOCIDO
Número Exterior: 0
Número Interior: 
Colonia: La Embocada
País: MÉXICO
Entidad Federativa: SINALOA
Delegación o Municipio: CONCORDIA
Código Postal : 82605</t>
  </si>
  <si>
    <t>raygoza816@gmail.com</t>
  </si>
  <si>
    <t>UE/R/782/2016 DE 22 DE NOVIEMBRE DE 2016</t>
  </si>
  <si>
    <t>DSNA/2588/2016 DE 08 DE NOVIEMBRE DE 2016</t>
  </si>
  <si>
    <t>0495000064416</t>
  </si>
  <si>
    <t>VIVIANA XEL TINAJERO CAMACHO</t>
  </si>
  <si>
    <t>Calle: VICENTE GUERRERO
Número Exterior: 47
Número Interior: 7
Colonia: Santa Ana Tlapaltitlán
País: MÉXICO
Entidad Federativa: MEXICO
Delegación o Municipio: TOLUCA
Código Postal : 50160
Teléfono: 0</t>
  </si>
  <si>
    <t>xeltinajero@hotmail.com</t>
  </si>
  <si>
    <t>¿Qué tanto se ha avanzado en el proyecto de mejora que tiene el AGN? y ¿Cual es el proyecto integral que se tiene pensado para los nuevos edificios creados en la institución?</t>
  </si>
  <si>
    <t>DG/DGAA/147/2016 DE 22 DE NOVIEMBRE DE 2016                          __________ DG/DGAA/DDI/081/2016 DE 18 DE NOVIEMBRE DE 2016</t>
  </si>
  <si>
    <t>0495000064316</t>
  </si>
  <si>
    <t>Solicito consultar in situ la versión pública del expediente de la Escuela Nacional de Agricultura CHapingo, resguardado en el Fondo Gobernación. Secciones: Dirección Federal de Seguridad e Investigaciones Políticas y Sociales.</t>
  </si>
  <si>
    <t>UE/732/2016 DE 16 DE NOVIEMBRE DE 2016</t>
  </si>
  <si>
    <t>0495000064616</t>
  </si>
  <si>
    <t>ADANAE MAGALLAN</t>
  </si>
  <si>
    <t>Calle: LAFAYETTE
Número exterior: 28
Número interior: 
Colonia: Anzures
Entidad federativa: Distrito Federal
Delegación o municipio: MIGUEL HIDALGO
Código postal: 11590
Teléfono: 5514544001</t>
  </si>
  <si>
    <t>dmagallan@hotmail.com</t>
  </si>
  <si>
    <t>Se solicita el expediente del Archivo General de la Nación de la ciudadana Elba Esther Gordillo Morales</t>
  </si>
  <si>
    <t>UE/738/2016 DE 17 DE NOVIEMBRE DE 2016</t>
  </si>
  <si>
    <t>0495000063116</t>
  </si>
  <si>
    <t>CELIA MORENO SILVA</t>
  </si>
  <si>
    <t>Calle: PONCIANO ARRIAGA
Número exterior: 4
Número interior: -
Colonia: Lindavista Cuautilulco
Entidad federativa: Puebla
Delegación o municipio: ZACATLAN
Código postal: 73310
Teléfono: 7979755628</t>
  </si>
  <si>
    <t>celia.moreno@ine.mx</t>
  </si>
  <si>
    <t>Total de ciudadanos Inscritos en la Lista Nominal de Electores, Padrón Electoral, votación recibida clasificada por Partido Político y en su caso Candidatos no pertenecientes a un Partido Político en los Proceso Electorales Federales para renovar la Cámara de Diputados y Presidente de la República Mexicana, durante el periodo de 1911 a 1990.</t>
  </si>
  <si>
    <t>UE/721/2016 DE 15 DE NOVIEMBRE DE 2016</t>
  </si>
  <si>
    <t>UE/R/783/2016 DE 22 DE NOVIEMBRE DE 2016    _______________ UE/735/2016 DE 18 DE NOVIEMBRE DE 2016</t>
  </si>
  <si>
    <t>DAHC/613/2016 DE 07 DE NOVIEMBRE DE 2016</t>
  </si>
  <si>
    <t>DAHC/612/2016 DE 07 DE NOVIEMBRE DE 2016</t>
  </si>
  <si>
    <t>0495000064716</t>
  </si>
  <si>
    <t>Calle: MINA
Número exterior: 135
Número interior: 
Colonia: Buenavista
Entidad federativa: Distrito Federal
Delegación o municipio: CUAUHTEMOC
Código postal: 06350
Teléfono: 5562382833</t>
  </si>
  <si>
    <t>Aquiles Córdova Morán Enrique González Rojo Arthur Pedro Pablo Zapata Baqueiro grupo bolchevique en Chapingo</t>
  </si>
  <si>
    <t>UE/742/2016 DE 22 DE NOVIEMBRE DE 2016</t>
  </si>
  <si>
    <t>0495000064116</t>
  </si>
  <si>
    <t>JAHIR GERARDO RODRIGUEZ NEVAREZ</t>
  </si>
  <si>
    <t>Calle: VICENTE SUAREZ
Número exterior: 308
Número interior: 6
Colonia: Benito Juárez
Entidad federativa: Durango
Delegación o municipio: DURANGO
Código postal: 34120</t>
  </si>
  <si>
    <t>jahir-lalo@hotmail.com</t>
  </si>
  <si>
    <t>cuanto gana cada magistrado del Trubunal Superior de Justicia del Estado de Durango</t>
  </si>
  <si>
    <t>UE/R/775/2016 DE 17 DE NOVIEMBRE DE 2016</t>
  </si>
  <si>
    <t>0495000064216</t>
  </si>
  <si>
    <t xml:space="preserve">MAXIMILIANO BENÍTEZ ÁLVAREZ </t>
  </si>
  <si>
    <t>Calle: REFORMA
Número exterior: S/N
Número interior: 0
Colonia: San Isidro
Entidad federativa: México
Delegación o municipio: SAN MATEO ATENCO
Código postal: 52105
Teléfono: 0</t>
  </si>
  <si>
    <t>homie_m13@hotmail.com</t>
  </si>
  <si>
    <t>Se requiere conocer los montos o presupuesto para las dependencias mencionadas integradas, con el objetivo de hacer cálculos del porcentaje que reciben las instituciones y del porcentaje que es útilizado para tal fin.  Para concluir si es factible el ingreso de estas dependencias al presupuesto de las personas en particular.</t>
  </si>
  <si>
    <t>UE/R/776/2016 DE 17 DE NOVIEMBRE DE 2016</t>
  </si>
  <si>
    <t>0495000064516</t>
  </si>
  <si>
    <t>MELITA LEAÑOS CASTAÑEDA</t>
  </si>
  <si>
    <t>Calle: AVENIDA AQUILES SERDAN
Número exterior: 744
Número interior: 501D
Colonia: La Preciosa
Entidad federativa: Distrito Federal
Delegación o municipio: AZCAPOTZALCO
Código postal: 02460
Teléfono: 5565815427</t>
  </si>
  <si>
    <t>melitaleanos@yahoo.com</t>
  </si>
  <si>
    <t>Datos de migración a nivel estatal del 2010 a 2016</t>
  </si>
  <si>
    <t>UE/R/777/2016 DE 18 DE NOVIEMBRE DE 2016</t>
  </si>
  <si>
    <t>DA/726/2016 DE 23 DE NOVIEMBRE DE 2016</t>
  </si>
  <si>
    <t>0495000064916</t>
  </si>
  <si>
    <t>ANA KAREN AVILES HERNÁNDEZ</t>
  </si>
  <si>
    <t>Calle: H. GALEANA
Número Exterior: 145
Número Interior: 
Colonia: Ismael Rodriguez
País: MÉXICO
Entidad Federativa: COAHUILA
Delegación o Municipio: SABINAS
Código Postal : 26720
Teléfono: 8616121833</t>
  </si>
  <si>
    <t>anakaren_aviles@hotmail.com</t>
  </si>
  <si>
    <t>Dirección de Esteban De León Urbina</t>
  </si>
  <si>
    <t>UE/R/785/2016 DE 23 DE NOVIEMBRE DE 2016</t>
  </si>
  <si>
    <t>DA/728/2016 DE 23 DE NOVIEMBRE DE 2016</t>
  </si>
  <si>
    <t>0495000065016</t>
  </si>
  <si>
    <t>Copia simple de los informes entorno a la Huelga de la empresa de refrescos "Pascual" en 1982-1984</t>
  </si>
  <si>
    <t>UE/744/2016 DE 23 DE NOVIEMBRE DE 2016</t>
  </si>
  <si>
    <t>DA/727/2016 DE 24 DE NOVIEMBRE DE 2016</t>
  </si>
  <si>
    <t>0495000065416</t>
  </si>
  <si>
    <t>Solicito la versión pública de todos los documentos producidos o archivados por los agentes de seguridad de la DFS que se refieran a los guionistas de cine norteamericano exiliados en México durante los años cuarenta, entre quienes se encuentran: Alvah Bessie, Edward Dmytryk, Gordon Kahn, Ring Lardner Jr., Albert Maltz, Peter Mayer, George Pepper, Hugo Butler, Jean Rouverol Butler y Julian Zimet, alias Julian Halevy</t>
  </si>
  <si>
    <t>UE/751/2016 DE 25 DE NOVIEMBRE DE 2016</t>
  </si>
  <si>
    <t>0495000065316</t>
  </si>
  <si>
    <t>JOSE DE JESUS DE RUEDA PADILLA</t>
  </si>
  <si>
    <t>Calle: SANTA RITA
Número Exterior: 1
Número Interior: 
Colonia: Ni¿¿os Héroes
País: MÉXICO
Entidad Federativa: JALISCO
Delegación o Municipio: SAN JUAN DE LOS LAGOS
Código Postal : 47070
Teléfono: 3951094747</t>
  </si>
  <si>
    <t>sjltransparencia@gmail.com</t>
  </si>
  <si>
    <t>Por este medio le pido de la manera mas respetuosa los decretos, concesiones u otro documento legal que haya otorgado el Gobierno Federal a la Cruz Roja Mexicana de edificios o propiedades de la Federación para el uso u usufructo de esta Institución en la Ciudad de San Juan de los Lagos Jalisco</t>
  </si>
  <si>
    <t>UE/750/2016 DE 25 DE NOVIEMBRE DE 2016</t>
  </si>
  <si>
    <t>0495000065216</t>
  </si>
  <si>
    <t>Copia simple del expediente entorno al conflicto México-Guatemala; los hechos ocurrieron el 31 de diciembre de 1958 en que barcos pesqueros mexicanos fueron atacados por la Fuerza Aérea Guatemalteca (FAG) en aguas territoriales de Guatemala</t>
  </si>
  <si>
    <t>UE/749/2016 DE 25 DE NOVIEMBRE DE 2016</t>
  </si>
  <si>
    <t>3 0</t>
  </si>
  <si>
    <t>0495000065116</t>
  </si>
  <si>
    <t>JORGE LANDEROS ROMERO</t>
  </si>
  <si>
    <t>Calle: AZUCENA
Número exterior: 21612119
Número interior: 
Colonia: Quiahuatla
Entidad federativa: Distrito Federal
Delegación o municipio: TLAHUAC
Código postal: 13090
Teléfono: 21612119</t>
  </si>
  <si>
    <t>nesecito información de mi salud medica como en un tipo constancia. con el sello de el medico y hospital. esto debe de incluyir toda mi información personal como nombre y fecha de nacimiento. Estos documentos los necesito para que mi nieto me visite de estados unidos con un permiso humanitario pues ya tengo 90 anos y lo quiero ver. pues con este documento conprueba que estoy mal de salud y mi vista esta mal.</t>
  </si>
  <si>
    <t>UE/R/788/2016 DE 25 DE NOVIEMBRE DE 2016</t>
  </si>
  <si>
    <t>0495000063616</t>
  </si>
  <si>
    <t>En mi calidad de estudiante de Doctorado del Departamento de Investigaciones Educativas solicito acceso a los documentos producidos o archivados por la Dirección Federal de Seguridad que se refieran a la organización denominada "Los Macías", la cual tuvo actividades en los estados de Durango, Chihuahua, Coahuila y Nuevo León entre finales de los sesenta y hasta 1973, cuando se fusionó en la Liga Comunista 23 de Septiembre, dirigida por Edmundo Medina Flores, Luis Miguel, Salvador y Jesús García Corral.</t>
  </si>
  <si>
    <t>0495000064016</t>
  </si>
  <si>
    <t>BERENICE HERNÁNDEZ PÉREZ</t>
  </si>
  <si>
    <t>Calle: GUILLERMO PRIETO
Número Exterior: 124
Número Interior: D-3
Colonia: San Rafael
País: MÉXICO
Entidad Federativa: DISTRITO FEDERAL
Delegación o Municipio: CUAUHTEMOC
Código Postal : 06470
Teléfono: 65841106</t>
  </si>
  <si>
    <t>berenicehepe@gmail.com</t>
  </si>
  <si>
    <t>Cualquier tipo de información que pudiera albergar el archivo de la Dirección Federal de Seguridad sobre: 1.- Felipe Pavlovich Escobosa, 2.- Juan Pavlovich Rivera. Ambos nacieron entre 1900 y 1915 en Sonora.</t>
  </si>
  <si>
    <t>UE/730/2016 DE 15 DE NOVIEMBRE DE 2016</t>
  </si>
  <si>
    <t>0495000065616</t>
  </si>
  <si>
    <t>Copia simple y enviado a mi domicilio del expediente de Lee Harvey Oswald</t>
  </si>
  <si>
    <t>UE/753/2016 DE 28 DE NOVIEMBRE DE 2016</t>
  </si>
  <si>
    <t>0495000065516</t>
  </si>
  <si>
    <t>Copia simple y envió a mi domicilio del expediente de Elena Poniatowska Amor</t>
  </si>
  <si>
    <t>UE/752/2016 DE 28 DE NOVIEMBRE DE 2016</t>
  </si>
  <si>
    <t>0495000068916</t>
  </si>
  <si>
    <t>DICIEMBRE</t>
  </si>
  <si>
    <t>ISMAEL MORENO ZAMORANO</t>
  </si>
  <si>
    <t>Calle: 3 ORIENTE
Número Exterior: 405
Número Interior: 1
Colonia: Guadalupe Caleras
País: MÉXICO
Entidad Federativa: PUEBLA
Delegación o Municipio: PUEBLA
Código Postal : 72100</t>
  </si>
  <si>
    <t>sello de vigencia</t>
  </si>
  <si>
    <t>14/DICIEMBRE/2016</t>
  </si>
  <si>
    <t>UE/R/832/2016 DE 14 DE DICIEMBRE DE 2016</t>
  </si>
  <si>
    <t>DAHC/650/2016 DE 29 DE NOVIEMBRE DE 2016</t>
  </si>
  <si>
    <t>0495000046416</t>
  </si>
  <si>
    <t>ALINE GONZÁLEZ CALVA</t>
  </si>
  <si>
    <t>Calle: 18
Número exterior: 55
Número interior: 55
Colonia: Piracantos
Entidad federativa: Hidalgo
Delegación o municipio: PACHUCA DE SOTO
Código postal: 42088</t>
  </si>
  <si>
    <t>ali_acuario7@hotmail.com</t>
  </si>
  <si>
    <t>El archivo presidencial del Gobierno de Enrique Peña Nieto. De diciembre del 2012 a Agosto del 2016</t>
  </si>
  <si>
    <t>UE/R/545/2016 DE 13 DE SEPTIEMBRE DE 2016</t>
  </si>
  <si>
    <t>0495000046716</t>
  </si>
  <si>
    <t>quiero saber las lista de las dependencias que entregaron Catálogo de disposición documental hasta el 31 de agosto de 2016</t>
  </si>
  <si>
    <t>UE/554/2016 DE 12 DE SEPTIEMBRE DE 2016</t>
  </si>
  <si>
    <t>0495000046816</t>
  </si>
  <si>
    <t>quiero la lista de las dependencias a las cuales se les ha validado el Catálogo de Disposición Documental en el 2016</t>
  </si>
  <si>
    <t>no</t>
  </si>
  <si>
    <t>UE/557/2016 DE 12 DE SEPTIEMBRE DE 2016</t>
  </si>
  <si>
    <t>0495000047816</t>
  </si>
  <si>
    <t>EVANGELINA SORIA</t>
  </si>
  <si>
    <t>Calle: HIDALGO
Número exterior: 961
Número interior: 
Colonia: El Pabellón
Entidad federativa: Baja California Sur
Delegación o municipio: COMONDU
Código postal: 23832
Teléfono: 9612516774</t>
  </si>
  <si>
    <t>morado_eva@hotmail.com</t>
  </si>
  <si>
    <t>buenas tardes, necesito saber que se necesita para formar parte del poder ejecutivo de la nación. y cuanto gana el presidente de la Republica y si a su esposa también se le hace algún pago y el motivo del ¿por que?</t>
  </si>
  <si>
    <t>UE/R/546/2016 DE 13 DE SEPTIEMBRE DE 2016</t>
  </si>
  <si>
    <t>0495000047916</t>
  </si>
  <si>
    <t>buenas tardes me interesa saber el monto del recurso destinado a la UNAM anualmente y de donde provienen estos recursos y en que se emplean, al igual que me interesa saber como seleccionan a los catedráticos y cuanto perciben ellos mensualmente en su salario.</t>
  </si>
  <si>
    <t>UE/R/547/2016 DE 13 DE SEPTIEMBRE DE 2016</t>
  </si>
  <si>
    <t>0495000048116</t>
  </si>
  <si>
    <t>Deseo conocer todos los documentos que obren en el archivo de la Dirección Federal de Seguridad, la Dirección de Investigaciones Políticas y Sociales y otras dependencias de la Secretaría de Gobernación con relación al ciudadano Antonio Chedraoui Tannous, actual arzobispo de la Iglesia Ortodoxa de Antioquía para México, Venezuela, Centroamérica y el Caribe, desde el año 1965 hasta 1995.</t>
  </si>
  <si>
    <t>UE/566/2016 DE 12 DE SEPTIEMBRE DE 2016</t>
  </si>
  <si>
    <t>DAHC/536/2016 DE 28 DE SEPTIEMBRE DE 2016</t>
  </si>
  <si>
    <t>0495000048916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</si>
  <si>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periodista Jacobo Zabludovsky Kraveski, desde el año 1940 hasta el año 2015.</t>
  </si>
  <si>
    <t>UE/574/2016 DE 12 DE SEPTIEMBRE DE 2016</t>
  </si>
  <si>
    <t>DAHC/537/2016 DE 28 DE SEPTIEMBRE DE 2016</t>
  </si>
  <si>
    <t>DAHC/499/2016 DE 27 DE SEPTIEMBRE DE 2016</t>
  </si>
  <si>
    <t>0495000049816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</si>
  <si>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 Manuel Valdés Castillo, mejor conocido como "Manuel 'El Loco' Valdés", desde el año 1940 hasta el año 2016.</t>
  </si>
  <si>
    <t>UE/583/2016 DE 12 DE SEPTIEMBRE DE 2016</t>
  </si>
  <si>
    <t>DAHC/507/2016 DE 27 DE SEPTIEMBRE DE 2016</t>
  </si>
  <si>
    <t>0495000049916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</si>
  <si>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 Roberto Gómez Bolaños, mejor conocido como "Chespirito", desde el año 1949 hasta el año 2014.</t>
  </si>
  <si>
    <t>UE/58416/2016 DE 12 DE SEPTIEMBRE DE 2016</t>
  </si>
  <si>
    <t>DAHC/509/2016 DE 27 DE SEPTIEMBRE DE 2016</t>
  </si>
  <si>
    <t>0495000050016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</si>
  <si>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 Ramón Antonio Gómez de Valdés y Castillo, mejor conocido como "Ramón Valdés" o "Don Ramón", desde el año 1959 hasta el año 1988.</t>
  </si>
  <si>
    <t>UE/585/2016 DE 12 DE SEPTIEMBRE DE 2016</t>
  </si>
  <si>
    <t>DAHC/510/2016 DE 27 DE SEPTIEMBRE DE 2016</t>
  </si>
  <si>
    <t>0495000050116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</si>
  <si>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actor Rubén Aguirre Fuentes, mejor conocido como "El Profesor Jirafales", desde el año 1959 hasta el año 2016.</t>
  </si>
  <si>
    <t>UE/586/2016 DE 12 DE SEPTIEMBRE DE 2016</t>
  </si>
  <si>
    <t>DAHC/511/2016 DE 27 DE SEPTIEMBRE DE 2016</t>
  </si>
  <si>
    <t>0495000050216</t>
  </si>
  <si>
    <t>12/09/1016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</si>
  <si>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al actor Carlos Villagrán Eslava, mejor conocido como "Carlos Villagrán" o "Quico", desde el año 1959 hasta el año 2016.</t>
  </si>
  <si>
    <t>UE/587/2016 DE 12 DE SEPTIEMBRE DE 2016</t>
  </si>
  <si>
    <t>DAHC/512/2016 DE 27 DE SEPTIEMBRE DE 2016</t>
  </si>
  <si>
    <t>0495000050316</t>
  </si>
  <si>
    <t>Deseo conocer todos los documentos que obren en los archivos de la Dirección Federal de Seguridad, la Dirección General de Investigación y Seguridad Nacional, el Centro de Investigación en Seguridad Nacional, el Departamento de Investigación Política y Social, la Dirección General de Investigaciones Políticas y Sociales y otras dependencias de la Secretaría de Gobernación con relación a la actriz María Antonieta Gómez Rodríguez, mejor conocida como "María Antonieta de las Nieves", desde el año 1965 hasta el año 2016.</t>
  </si>
  <si>
    <t>UE/588/2016 DE 12 DE SEPTIEMBRE DE 2016</t>
  </si>
  <si>
    <t>DAHC/513/2016 DE 27 DE SEPTIEMBRE DE 2016</t>
  </si>
  <si>
    <t>0495000050416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</si>
  <si>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la actriz Florinda Meza García, mejor conocida como "Florinda Meza" o "Doña Florinda", desde el año 1959 hasta el año 2016.</t>
  </si>
  <si>
    <t>UE/589/2016 DE 12 DE SEPTIEMBRE DE 2016</t>
  </si>
  <si>
    <t>0495000050516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</si>
  <si>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al actor Édgar Ángel Vivar Villanueva, mejor conocido como "Édgar Vivar", desde al año 1959 hasta el año 2016.</t>
  </si>
  <si>
    <t>UE/590/2016 DE 12 DE SEPTIEMBRE DE 2016</t>
  </si>
  <si>
    <t>DAHC/515/2016 DE 27 DE SEPTIEMBRE DE 2016</t>
  </si>
  <si>
    <t>DAHC/514/2016  DE 27 DE SEPTIEMBRE DE 2016</t>
  </si>
  <si>
    <t>0495000050616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</si>
  <si>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la Asociación Nacional de Actores desde el año 1934 hasta el año 2016.</t>
  </si>
  <si>
    <t>UE/591/2016 DE 12 DE SEPTIEMBRE DE 2016</t>
  </si>
  <si>
    <t>DAHC/531/2016 DE 28 DE SEPTIEMBRE DE 2016</t>
  </si>
  <si>
    <t>0495000050716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</si>
  <si>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Jorge Alberto Negrete Moreno, mejor conocido como "Jorge Negrete", desde el año 1929 hasta el año 1953.</t>
  </si>
  <si>
    <t>UE/592/2016 DE 12 DE SEPTIEMBRE DE 2016</t>
  </si>
  <si>
    <t>DAHC/516/2016 DE 27 DE SEPTIEMBRE DE 2016</t>
  </si>
  <si>
    <t>0495000050816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</si>
  <si>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María de los Ángeles Félix Güereña, mejor conocida como "María Félix", desde el año 1940 hasta el año 2002.</t>
  </si>
  <si>
    <t>UE/593/2016 DE 12 DE SEPTIEMBRE DE 2016</t>
  </si>
  <si>
    <t>DAHC/532/2016 DE 28 DE SEPTIEMBRE DE 2016</t>
  </si>
  <si>
    <t>0495000050916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</si>
  <si>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María de los Dolores Asúnsolo y López Negrete, mejor conocida como "Dolores del Río", desde el año 1924 hasta el año  1983.</t>
  </si>
  <si>
    <t>UE/594/2016 DE 12 DE SEPTIEMBRE DE 2016</t>
  </si>
  <si>
    <t>DAHC/528/2016 DE 28 DE SEPTIEMBRE DE 2016</t>
  </si>
  <si>
    <t>0495000051016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</si>
  <si>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Ignacio López Tarso 1940 hasta el año 2016.</t>
  </si>
  <si>
    <t>UE/595/2016 DE 12 DE SEPTIEMBRE DE 2016</t>
  </si>
  <si>
    <t xml:space="preserve">DAHC/533/2016 DE 28 DE SEPTIEMBRE DE 2016 </t>
  </si>
  <si>
    <t>0495000051116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</si>
  <si>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Emilio Fernández Romo, mejor conocido como "Emilio 'El indio' Fernández", desde el año 1920 hasta el año 1986.</t>
  </si>
  <si>
    <t>UE/596/2016 DE 12 DE SEPTIEMBRE DE 2016</t>
  </si>
  <si>
    <t>DAHC/53416 DE 28 DE SEPTIEMBRE DE 2016</t>
  </si>
  <si>
    <t>0495000051216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</si>
  <si>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José Pascual Antonio Aguilar Márquez Barraza, mejor conocido como "Antonio Aguilar", desde el año 1940 hasta el año 2007.</t>
  </si>
  <si>
    <t>UE/597/2016 DE 12 DE SEPTIEMBRE DE 2016</t>
  </si>
  <si>
    <t>DAHC/517/2016 DE 27 DE SEPTIEMBRE DE 2016</t>
  </si>
  <si>
    <t>0495000051316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</si>
  <si>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Alexandra Acimovic Popovic, mejor conocida como "Sasha Montenegro", desde el año 1968 hasta el año 2016.</t>
  </si>
  <si>
    <t>UE/598/2016 DE 12 DE SEPTIEMBRE DE 2016</t>
  </si>
  <si>
    <t>DAHC/518/2016 DE 27 DE SEPTIEMBRE DE 2016</t>
  </si>
  <si>
    <t>0495000051416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</si>
  <si>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María de los Ángeles de las Heras Ortiz, mejor conocida como "Rocío Durcal", desde el año 1954 hasta el año 2006.</t>
  </si>
  <si>
    <t>UE/599/2016 DE 12 DE SEPTIEMBRE DE 2016</t>
  </si>
  <si>
    <t>DAHC/519/2016 DE 27 DE SEPTIEMBRE DE 2016</t>
  </si>
  <si>
    <t>0495000051516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</si>
  <si>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Irma Consuelo Cielo Serrano Castro, mejor conocida como "Irma Serrano" o "La Tigresa", desde el año 1960 hasta el año 2016.</t>
  </si>
  <si>
    <t>UE/600/2016 DE 12 DE SEPTIEMBRE DE 2016</t>
  </si>
  <si>
    <t>DAHC/535/2016 DE 28 DE SEPTIEMBRE DE 2016</t>
  </si>
  <si>
    <t>0495000051616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</si>
  <si>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José Rómulo Sosa Ortiz, mejor conocido como "José José", desde el año 1962 hasta el año 2016.</t>
  </si>
  <si>
    <t>UE/601/2016 DE 12 DE SEPTIEMBRE DE 2016</t>
  </si>
  <si>
    <t>DAHC/520/2016 DE 27 DE SEPTIEMBRE DE 2016</t>
  </si>
  <si>
    <t>0495000051716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</si>
  <si>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Pedro Infante Cruz, mejor conocido como "Pedro Infante", desde el año 1943 hasta el año 1957.</t>
  </si>
  <si>
    <t>UE/602/2016 DE 12 DE SEPTIEMBRE DE 2016</t>
  </si>
  <si>
    <t>DAHC/524/2016 DE 27 DE SEPTIEMBRE DE 2016</t>
  </si>
  <si>
    <t>0495000051816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</si>
  <si>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al cantante José Alfredo Jiménez Sandoval, desde el año 1947 hasta el año 1973.</t>
  </si>
  <si>
    <t>UE/604/2016 DE 12 DE SEPTIEMBRE DE 2016</t>
  </si>
  <si>
    <t>DAHC/522/2016 DE 27 DE SEPTIEMBRE DE 2016</t>
  </si>
  <si>
    <t>DAHC/521/2016 DE 27 DE SEPTIEMBRE DE 2016</t>
  </si>
  <si>
    <t>UE/603/2016 DE 12 DE SEPTIEMBRE DE 2016</t>
  </si>
  <si>
    <t>0495000051916</t>
  </si>
  <si>
    <t>Deseo conocer todos los documentos que obren en los archivos de la Dirección Federal de Seguridad, la Dirección General de Investigación y Seguridad Nacional, el Centro de Investigación y Seguridad Nacional, el Departamento de Investigación Política y Social, la Dirección General de Investigaciones Políticas y Sociales y otras dependencias de la Secretaría de Gobernación con relación a Isabel Vargas Lizano, mejor conocida como "Chavela Vargas", desde el año 1949 hasta el año 2012.</t>
  </si>
  <si>
    <t>0495000052016</t>
  </si>
  <si>
    <t>UE/605/2016 DE 12 DE SEPTIEMBRE DE 2016</t>
  </si>
  <si>
    <t>DAHC/523/2016 DE 27 DE SEPTIEMBRE DE 2016</t>
  </si>
  <si>
    <t>0495000052116</t>
  </si>
  <si>
    <t>Calle: PEABODY ST NE
Número exterior: 513
Número interior: 
Ciudad: WASHINGTON
Estado: DISTRICT OF COLUMBIA
País: Estados Unidos
Código postal: 20011</t>
  </si>
  <si>
    <t xml:space="preserve">DFS y IPS- todo los documentos públicos sobre Enrique Dussel, teologo argentino que llegó a Mexico en 1976 </t>
  </si>
  <si>
    <t>UE/607/2016 DE 13 DE SEPTIEMBRE DE 2016</t>
  </si>
  <si>
    <t>DAHC/543/2016 DE 30 DE SEPTIEMBRE DE 2016</t>
  </si>
  <si>
    <t>0495000052216</t>
  </si>
  <si>
    <t>DFS y IPS: todo los documentos públicos sobre Arturo Lona Reyes, quien fue el Obispo de Tehuantepec, Oax</t>
  </si>
  <si>
    <t>UE/608/2016 DE 13 DE SEPTIEMBRE DE 2016</t>
  </si>
  <si>
    <t>DAHC/544/2016 DE 30 DE SEPTIEMBRE DE2016</t>
  </si>
  <si>
    <t>0495000052316</t>
  </si>
  <si>
    <t>DFS y IPS: todo los documentos públicos sobre la organización - Sacerdotes para el Pueblo</t>
  </si>
  <si>
    <t>UE/609/2016 DE 13 DE SEPTIEMBRE DE 2016</t>
  </si>
  <si>
    <t>DAHC/545/2016 DE 30 DE SEPTIEMBRE DE 2016</t>
  </si>
  <si>
    <t>0495000052416</t>
  </si>
  <si>
    <t>DFS y IPS: todo los documentos públicos sobre José Porfirio Miranda, teologo catolico mexicano</t>
  </si>
  <si>
    <t>UE/610/2016 DE 13 DE SEPTIEMBRE DE 2016</t>
  </si>
  <si>
    <t>DAHC/546/2016 DE 30 DE SEPTIEMBRE DE 2016</t>
  </si>
  <si>
    <t>0495000052516</t>
  </si>
  <si>
    <t>DFS y IPS: todo los documentos públicos sobre el Summer Institute of Linguistics/Instituto Linguístico de Verano</t>
  </si>
  <si>
    <t>UE/611/2016 DE 13 DE SEPTIEMBRE DE 2016</t>
  </si>
  <si>
    <t>DAHC/547/2016 DE 30 DE SEPTIEMBRE DE 2016</t>
  </si>
  <si>
    <t>0495000052616</t>
  </si>
  <si>
    <t>DFS y IPS: todo los documentos públicos sobre los misioneros católicos de Maryknoll</t>
  </si>
  <si>
    <t>UE/612/2016 DE 13 DE SEPTIEMBRE DE 2016</t>
  </si>
  <si>
    <t>DAHC/525/2016 DE 27 DE SEPTIEMBRE DE 2016</t>
  </si>
  <si>
    <t>0495000052716</t>
  </si>
  <si>
    <t>DFS y IPS: todo los documentos públicos sobre el Seminario Regional del Sureste de Tehuacán, Puebla.  Tambien conocido como SERESURE</t>
  </si>
  <si>
    <t>UE/613/2016 DE 13 DE SEPTIEMBRE DE 2016</t>
  </si>
  <si>
    <t>DAHC/526/2016 DE 27 DE SEPTIEMBRE DE 2016</t>
  </si>
  <si>
    <t>0495000052816</t>
  </si>
  <si>
    <t>DFS y IPS: todos los documentos públicos sobre la Conferencia Episcopal Mexicana (la CEM), tambien conocido como el Episcopado Mexicano</t>
  </si>
  <si>
    <t>UE/614/2016 DE 13 DE SEPTIEMBRE DE 2016</t>
  </si>
  <si>
    <t>DAHC/548/2016 DE 30 DE SEPTIEMBRE DE 2016</t>
  </si>
  <si>
    <t>DAHC/551/2016 DE 04 DE OCTUBRE DE 2016</t>
  </si>
  <si>
    <t>DAHC/570/2016 DE 07 DE OCTUBRE DE 2016</t>
  </si>
  <si>
    <t>DAHC/556/2016 DE 04 DE OCTUBRE DE 2016</t>
  </si>
  <si>
    <t>DAHC/557/2016 DE 04 DE OCTUBRE DE 2016</t>
  </si>
  <si>
    <t>DAHC/558/2016 DE 04 DE OCTUBRE DE 2016</t>
  </si>
  <si>
    <t>DAHC/579/2016 DE 13 DE OCTUBRE DE 2016</t>
  </si>
  <si>
    <t>DAHC/559/2016 DE 05 DE OCTUBRE DE 2016</t>
  </si>
  <si>
    <t>DA/636/2016 DE 27 DE SEPTIEMBRE DE 2016</t>
  </si>
  <si>
    <t>DAHC/552/2016 DE 04 DE OCTUBRE DE 2016</t>
  </si>
  <si>
    <t>DAHC/553/2016 DE 04 DE OCTUBRE DE 2016</t>
  </si>
  <si>
    <t>DAHC/571/2016 DE 07 DE OCTUBRE DE 2016</t>
  </si>
  <si>
    <t>DAHC/554/2016 DE 04 DE OCTUBRE DE 2016</t>
  </si>
  <si>
    <t>DAHC/671/2016 DE 08 DE DICIEMBRE DE 2016</t>
  </si>
  <si>
    <t>DAHC/555/2016 DE 04 DE OCTUBRE DE 2016</t>
  </si>
  <si>
    <t>DAHC/593/2016 DE 21 DE OCTUBRE DE 2016</t>
  </si>
  <si>
    <t>DG/DSNA/3209/2016 DE 24 DE NOVIEMBRE DE 2016</t>
  </si>
  <si>
    <t>DG/DSNA/2403/2016 DE 13 DE OCTUBRE DE 2016</t>
  </si>
  <si>
    <t>DA/701/2016 DE 24 DE OCTUBRE DE 2016</t>
  </si>
  <si>
    <t>DAHC/598/2016 DE 24 DE OCTUBRE DE 2016</t>
  </si>
  <si>
    <t>DG/DSNA/2405/2016 DE 14 DE OCTUBRE DE 2016</t>
  </si>
  <si>
    <t>DA/687/2016 DE 18 DE OCTUBRE DE 2016</t>
  </si>
  <si>
    <t>0495000056816</t>
  </si>
  <si>
    <t>JOSE FELICIANO GARCIA</t>
  </si>
  <si>
    <t>Calle: SANTOS INOCENTES
Número exterior: 10
Número interior: 
Colonia: El Tobe
Entidad federativa: Durango
Delegación o municipio: NOMBRE DE DIOS
Código postal: 34867</t>
  </si>
  <si>
    <t>nomina de el año 2016 de el ayuntamiento de concordia, estado de sinaloa</t>
  </si>
  <si>
    <t>UE/R/711/2016 DE 12 DE OCTUBRE DE 2016</t>
  </si>
  <si>
    <t>0495000056916</t>
  </si>
  <si>
    <t>MARCO ANTONIO CHAVEZ SANCHEZ</t>
  </si>
  <si>
    <t>Calle: NORTE 170
Número exterior: 555
Número interior: 
Colonia: Pensador Mexicano
Entidad federativa: Distrito Federal
Delegación o municipio: VENUSTIANO CARRANZA
Código postal: 15510
Teléfono: 5541736506</t>
  </si>
  <si>
    <t>marco.chavez65@yahoo.com.mx</t>
  </si>
  <si>
    <t>quisiera saber la afectacion vial que tiene mi propiedad que se localiza en el municipio de chalco, estado de méxico, inmueble denominado tenexpuente, escriturado en 1996 con el número 29780, sobre la carretera federal México.- Cuautla</t>
  </si>
  <si>
    <t>UE/R/712/2016 DE 13 DE OCTUBRE DE 2016</t>
  </si>
  <si>
    <t>DGAA/CA/019/2016 DE 27 DE OCTUBRE DE 2016 _________________  DG/DSNA/2412/2016 DE 14 DE OCTUBRE DE 2016</t>
  </si>
  <si>
    <t>0495000057216</t>
  </si>
  <si>
    <t>EDGAR GUERRERO SALAZAR</t>
  </si>
  <si>
    <t>Calle: SUR 4
Número exterior: 044
Número interior: 5510039514
Colonia: Agrícola Oriental
Entidad federativa: Distrito Federal
Delegación o municipio: IZTACALCO
Código postal: 08500
Teléfono: 5510039514</t>
  </si>
  <si>
    <t>jairbond13@hotmail.com</t>
  </si>
  <si>
    <t>¿Cual es la población exacta de la Ciudad de México y también de la delegación de Iztacalco?</t>
  </si>
  <si>
    <t>UE/R/713/2016 DE 13 DE OCTUBRE DE 2016</t>
  </si>
  <si>
    <t>DG/DGAA/DDI/071/2016 DE 14 DE OCTUBRE DE 2016</t>
  </si>
  <si>
    <t>0495000057516</t>
  </si>
  <si>
    <t>ELIDA MARTÍNEZ NEPONUCENO</t>
  </si>
  <si>
    <t>elidamn@hotmail.com.mx</t>
  </si>
  <si>
    <t>Cual es el Presupuesto de egreso de la federación en el sector salud 2016 y 2017 y el recorte del presupuesto de egreso de la federación en el sector salud 2016 y para el 2017.</t>
  </si>
  <si>
    <t>UE/R/726/2016 DE 14 DE OCTUBRE DE 2016</t>
  </si>
  <si>
    <t>0495000057716</t>
  </si>
  <si>
    <t>ALAN HERNANDEZ RANGEL</t>
  </si>
  <si>
    <t>Calle: COLIMA
Número exterior: 5
Número interior: NINGUNO
Colonia: Tizapan
Entidad federativa: Distrito Federal
Delegación o municipio: ALVARO OBREGON
Código postal: 01090
Teléfono: 56160643</t>
  </si>
  <si>
    <t>hernandezismael81@gmail.com</t>
  </si>
  <si>
    <t>Periódico excélsior</t>
  </si>
  <si>
    <t>UE/R/727/2016 DE 14 DE OCTUBRE DE 2016</t>
  </si>
  <si>
    <t>0495000057816</t>
  </si>
  <si>
    <t>LUIS HUMBERTO GARCÍA VERA</t>
  </si>
  <si>
    <t>Calle: BENITO JUAREZ
Número exterior: 12
Número interior: 
Colonia: San Mateo Xalpa
Entidad federativa: Distrito Federal
Delegación o municipio: XOCHIMILCO
Código postal: 16800
Teléfono: +525538950631</t>
  </si>
  <si>
    <t>komic17@hotmail.com</t>
  </si>
  <si>
    <t>El testamento público abierto otorgado por mi abuelo, Adrián Vera cisneros, el año 2015. Ante el notario público número 155. O en su defecto los testamentos otorgados antes de el mes de agosto del año 2016.</t>
  </si>
  <si>
    <t>UE/R/728/2016 DE 14 DE OCTUBRE DE 2016</t>
  </si>
  <si>
    <t>0495000057916</t>
  </si>
  <si>
    <t xml:space="preserve">BALFRE SÁNCHEZ ROLDÁN </t>
  </si>
  <si>
    <t>Calle: ALLENDE
Número exterior: 200 A
Número interior: 
Colonia: Amatitlán
Entidad federativa: Morelos
Delegación o municipio: CUERNAVACA
Código postal: 62410
Teléfono: 777 1622627</t>
  </si>
  <si>
    <t>balfres@live.com.mx</t>
  </si>
  <si>
    <t>Considerando el artículo único y artículo septimo transitorio del Decreto Presidencial publicado en el Diario Oficial de la Federación de fecha 10 de enero de 1990, por el que se ordena la extinción y liquidación de los organismos descentralizados que se indican, atentamente solicito copia de acta de entrega recepción que se levanto para el caso del Centro Nacional de Investigaciones Agrarias, copia de auditorías practicadas a dicho centro, así como copia de expediente laboral a nombre de Balfre Sánchez Roldán</t>
  </si>
  <si>
    <t>UE/R/729/2016 DE 14 DE OCTUBRE DE 2016</t>
  </si>
  <si>
    <t>DAHC/601/2016 DE 27 DE OCTUBRE DE 2016</t>
  </si>
  <si>
    <t>DAHC/607/2016 DE 01 DE NOVIEMBRE DE 2016</t>
  </si>
  <si>
    <t>DG/DSNA/2472/2016 DE 31 DE OCTUBRE DE 2016</t>
  </si>
  <si>
    <t>0495000059516</t>
  </si>
  <si>
    <t>SANDIVEL MITZNAHUATL</t>
  </si>
  <si>
    <t>Calle: 24 DE FEBRERO
Número exterior: 36
Número interior: 
Colonia: Cacalotepec
Entidad federativa: Puebla
Delegación o municipio: SAN ANDRES CHOLULA
Código postal: 72828</t>
  </si>
  <si>
    <t>mitznahuatlsandy@outlook.com</t>
  </si>
  <si>
    <t xml:space="preserve">Código que reglamenta al municipio de tlachichuca en el estado de puebla respecto a la construcciones de gasolinas. </t>
  </si>
  <si>
    <t>UE/R/740/2016 DE 28 DE OCTUBRE DE 2016</t>
  </si>
  <si>
    <t>DAHC/645/2016 DE 29 DE NOVIEMBRE DE 2016</t>
  </si>
  <si>
    <t>ALEJANDRA CABAÑAS SERNA</t>
  </si>
  <si>
    <t>Calle: NARCISO MENDOZA
Número exterior: 10
Número interior: 3
Colonia: Ahuehuetitla
Entidad federativa: Morelos
Delegación o municipio: CUERNAVACA
Código postal: 62294</t>
  </si>
  <si>
    <t>aleekabanas@gmail.com</t>
  </si>
  <si>
    <t>Fauna nociva, sistema de drenaje, infraestructura urbana de Ocuituco, Morelos</t>
  </si>
  <si>
    <t>UE/R/742/2016 DE 26 DE OCTUBRE DE 2016</t>
  </si>
  <si>
    <t>DAHC/606/2016 DE 31 DE OCTUBRE DE 2016</t>
  </si>
  <si>
    <t xml:space="preserve"> raul.95.ramos@gmail.com</t>
  </si>
  <si>
    <t>Por medio del presente, solicito a los sujetos obligados un listado de Diputados y Senadores del Partido Revolucionario Institucional desde la XXXIII Legislatura</t>
  </si>
  <si>
    <t>UE/R/752/2016 DE 03 DE NOVIEMBRE DE 2016</t>
  </si>
  <si>
    <t>Solicito se me informe el número de Diputados y Senadores que formaron parte de los grupos parlamentarios del Partido Revolucionario Institucional (PRI) desde la XXXIII Legislatura, hasta la presente Legislatura.
Solicito se me informe el número de Diputados y Senadores que formaron parte de los grupos parlamentarios del Partido Nacional Revolucionario (PNR) desde la XXXIII Legislatura hasta la presente Legislatura.
Solicito se me informe el número de Diputados y Senadores que formaron parte de los grupos parlamentarios del Partido de la Revolución Mexicana (PRM) desde la XXXIII Legislatura, hasta la presente Legislatura.</t>
  </si>
  <si>
    <t>UE/R/753/2016 DE 03 DE NOVIEMBRE DE 2016</t>
  </si>
  <si>
    <t>UE/R/754/2016 DE 03 DE NOVIEMBRE DE 2016</t>
  </si>
  <si>
    <t>UE/R/755/2016 DE 03 DE NOVIEMBRE DE 2016</t>
  </si>
  <si>
    <t>DAHC/625/2016 DE 14 DE NOVIEMBRE DE 2016</t>
  </si>
  <si>
    <t>DG/DSNA/2991/2016 DE 13 DE NOVIEMBRE DE 2016</t>
  </si>
  <si>
    <t>DSNA/3059/2016 DE 14 DE NOVIEMBRE DE 2016</t>
  </si>
  <si>
    <t>DSNA/3060/2016 DE 14 DE NOVIEMBRE DE 2016</t>
  </si>
  <si>
    <t>DAHC/640/2016 DE 23 DE NOVIEMBRE DE 2016</t>
  </si>
  <si>
    <t>DSNA/3063/2016 DE 18 DE NOVIEMBRE DE 2016</t>
  </si>
  <si>
    <t>DSNA/3064/2016 DE 18 DE NOVIEMBRE DE 2016</t>
  </si>
  <si>
    <t>DSNA/3065/2016 DE 18 DE NOVIEMBRE DE 2016</t>
  </si>
  <si>
    <t>DSNA/3066/2016 DE 18 DE NOVIEMBRE DE 2016</t>
  </si>
  <si>
    <t>DAHC/638/2016 DE 23 DE NOVIEMBRE DE 2016</t>
  </si>
  <si>
    <t>DAHC/639/2016 DE 23 DE NOVIEMBRE DE 2016</t>
  </si>
  <si>
    <t>DAHC/637/2016 DE 18 DE NOVIEMBRE DE 2016</t>
  </si>
  <si>
    <t>DSNA/3119/2016 DE 22 DE NOVIEMBRE DE 2016</t>
  </si>
  <si>
    <t>DSNA/3120/2016 DE 22 DE NOVIEMBRE DE 2016</t>
  </si>
  <si>
    <t>DSNA/3121/2016 DE 22 DE NOVIEMBRE DE 2016</t>
  </si>
  <si>
    <t>DSNA/3122/2016 DE 22 DE NOVIEMBRE DE 2016</t>
  </si>
  <si>
    <t>DSNA/3123/2016 DE 22 DE NOVIEMBRE DE 2016</t>
  </si>
  <si>
    <t>DAHC/628/2016 DE 16 DE NOVIEMBRE DE 2016</t>
  </si>
  <si>
    <t>0495000063216</t>
  </si>
  <si>
    <t>0495000063316</t>
  </si>
  <si>
    <t>Registro de Candidaturas Independientes durante las elecciones federales hechas durante el periodo de 1911 a 1946</t>
  </si>
  <si>
    <t>UE/722/2016 DE 15 DE NOVIEMBRE DE 2016</t>
  </si>
  <si>
    <t>DAHC/629/2016 DE 16 DE NOVIEMBRE DE 2016</t>
  </si>
  <si>
    <t>Porcentaje de votos nulos en las elecciones federales para renocar la Cámara de Diputados y Presidente de la República Mexicana durante el el periodo de 1911 a 1990</t>
  </si>
  <si>
    <t>UE/723/2016 DE 15 DE NOVIEMBRE DE 2016</t>
  </si>
  <si>
    <t>DAHC/630/2016 DE 16 DE NOVIEMBRE DE 2016</t>
  </si>
  <si>
    <t>04950063416</t>
  </si>
  <si>
    <t>SALVADOR SEBASTIAN GÓMEZ MORA</t>
  </si>
  <si>
    <t>Porcentaje de participación ciudadana en las elecciones federales comprendidas en el periodo de 1911 a 1946</t>
  </si>
  <si>
    <t>UE/724/2016 DE 15 DE NOVIEMBRE DE 2016</t>
  </si>
  <si>
    <t>DAHC/631/2016 DE 16 DE NOVIEMBRE DE 2016</t>
  </si>
  <si>
    <t>0495000063516</t>
  </si>
  <si>
    <t>El número de votos nulos presentados en las elecciones federales del periodo comprendido de 1911 a 1946</t>
  </si>
  <si>
    <t>UE/725/2016 DE 15 DE NOVIEMBRE DE 2016</t>
  </si>
  <si>
    <t>DAHC/632/2016 DE 16 DE NOVIEMBRE DE 2016</t>
  </si>
  <si>
    <t>UE/726/2016 DE 15 DE NOVIEMBRE DE 2016</t>
  </si>
  <si>
    <t>DAHC/663/2016 DE 06 DE DICIEMBRE DE 2016</t>
  </si>
  <si>
    <t>0495000063716</t>
  </si>
  <si>
    <t>En mi calidad de estudiante de Doctorado del Departamento de Investigaciones Educativas solicito acceso a todos los documentos producidos o archivados por la Dirección Federal de Seguridad que se refieran o estén catalogados con el asunto "Normales" y "Normales Rurales" en el estado de Durango</t>
  </si>
  <si>
    <t>UE/727/2016 DE 15 DE NOVIEMBRE DE 2016</t>
  </si>
  <si>
    <t>DAHC/646/2016 DE 29 DE NOVIEMBRE DE 2016</t>
  </si>
  <si>
    <t>0495000063816</t>
  </si>
  <si>
    <t>En mi calidad de estudiante de Doctorado del Departamento de Investigaciones Educativas solicito acceso a todos los documentos producidos o archivados por la Dirección Federal de Seguridad que se refieran a o estén catalogados con el asunto "Magisterio" de los sistemas federal y estatal de educación pública en el estado de Durango.</t>
  </si>
  <si>
    <t>UE/728/2016 DE 15 DE NOVIEMBRE DE 2016</t>
  </si>
  <si>
    <t>DAHC/647/2016 DE 29 DE NOVIEMBRE DE 2016</t>
  </si>
  <si>
    <t>0495000063916</t>
  </si>
  <si>
    <t>En mi calidad de estudiante de Doctorado del Departamento de Investigaciones Educativas solicito acceso a todos los documentos producidos o archivados por la Dirección Federal de Seguridad que se refieran a Esteban Tinajero Morales, militante de las Fuerzas Armadas de la Nueva Revolución entre 1969 y 1971. El acceso a la documentación referente a esta persona contribuirá a la investigación que actualmente realizo referente a maestros de educación pública en organizaciones político-militares. El acceso a los datos personales es, por lo tanto, indispensable para comprender las trayectorias políticas del magisterio de izquierda en México.</t>
  </si>
  <si>
    <t>UE/729/2016 DE 15 DE NOVIEMBRE DE 2016</t>
  </si>
  <si>
    <t>DAHC/648/2016 DE 29 DE NOVIEMBRE DE 2016</t>
  </si>
  <si>
    <t>DAHC/651/2016 DE 29 DE NOVIEMBRE DE 2016</t>
  </si>
  <si>
    <t>DAHC/649/2016 DE 29 DE NOVIEMBRE DE 2016</t>
  </si>
  <si>
    <t>DAHC/656/2016 DE 02 DE DICIEMBRE DE 2016</t>
  </si>
  <si>
    <t>DAHC/661/2016 DE 05 DE DICIEMBRE DE 2016</t>
  </si>
  <si>
    <t>DAHC/669/2016 DE 06 DE DICIEMBRE DE 2016</t>
  </si>
  <si>
    <t>DAHC/644/2016 DE 29 DE NOVIEMBRE DE 2016</t>
  </si>
  <si>
    <t>DAHC/670/2016 DE 06 DE DICIEMBRE DE 2016</t>
  </si>
  <si>
    <t>DAHC/657/2016 DE 02 DE DICIEMBRE DE 2016</t>
  </si>
  <si>
    <t>DAHC/662/2016 DE 05 DE DICIEMBRE DE 2016</t>
  </si>
  <si>
    <t>0495000065716</t>
  </si>
  <si>
    <t>Copia del expediente de Mario Fortino Alfonso Moreno Reyes</t>
  </si>
  <si>
    <t>UE/R/803/2016 DE 30 DE NOVIEMBRE DE 2016</t>
  </si>
  <si>
    <t>0495000065816</t>
  </si>
  <si>
    <t>UE/R/800/2016 DE 01 DE DICIEMBRE DE 2016</t>
  </si>
  <si>
    <t>0495000065916</t>
  </si>
  <si>
    <t>UE/R/801/2016 DE 01 DE DICIEMBRE DE 2016</t>
  </si>
  <si>
    <t>0495000066016</t>
  </si>
  <si>
    <t>MARIO VARGAS YOSA</t>
  </si>
  <si>
    <t>Existe actualmente una queja de abuso sexual hacia algún servidor público? Cual es el estado del trámite? Tiene conocimiento de la queja el Órgano Interno de Control de la institución y la Secretaría de la Función Pública?”</t>
  </si>
  <si>
    <t>UE/755/2016 DE 29 DE NOVIEMBRE DE 2016</t>
  </si>
  <si>
    <t>DA/795/2016 DE 06 DE DICIEMBRE DE 2016</t>
  </si>
  <si>
    <t>0495000066116</t>
  </si>
  <si>
    <t>Quiero consultar el expediente académico de la C. Elena Garro Navarro, correspondiente a su paso por la Secundaria número 6 de la Ciudad de México, D.F. Sé que estuvo inscrita del año 1931 al año 1933</t>
  </si>
  <si>
    <t>UE/754/2016 DE 30 DE NOVIEMBRE DE 2016</t>
  </si>
  <si>
    <t>DAHC/660/2016 DE 05 DE DICIEMBRE DE 2016</t>
  </si>
  <si>
    <t>0495000066216</t>
  </si>
  <si>
    <t>DULCE CHAVEZ</t>
  </si>
  <si>
    <t>Con relación a la Ley Nacional de Ejecución Penal deseo saber si ya se emitió por parte del Congreso de la Unión, la declaratoria prevista en el segundo transitorio de la citada ley y en caso afirmativo, su fecha de publicación en el Diario Oficial de la Federación</t>
  </si>
  <si>
    <t>UE/R/804/2016 DE 01 DE DICIEMBRE DE 2016</t>
  </si>
  <si>
    <t>0495000066316</t>
  </si>
  <si>
    <t>DANY MAYA</t>
  </si>
  <si>
    <t>“¿Cuál fue el presupuesto designado para la creación del nuevo edificio del AGN? ¿Cual es su estatus</t>
  </si>
  <si>
    <t>DA/834/2016 DE 21 DE DICIEMBRE DE 2016</t>
  </si>
  <si>
    <t>UE/756/2016 DE 01 DE DICIEMBRE DE 2016</t>
  </si>
  <si>
    <t>0495000066416</t>
  </si>
  <si>
    <t>ISAAC RODRIGUEZ</t>
  </si>
  <si>
    <t>¿cuáles son las razones (jurídicas, administrativas o las que en el caso concreto apliquen) por las que NO se estableció como obligatorio el perfil de archivónomo, archivólogo o licenciado en archivística en los artículos 11, 14, 15 y 17 de la Ley Federal de Archivos?.”</t>
  </si>
  <si>
    <t>UE/R/806/2016 DE 02 DE DICIEMBRE DE 2016</t>
  </si>
  <si>
    <t>0495000070016</t>
  </si>
  <si>
    <t>0495000066516</t>
  </si>
  <si>
    <t>Calle: AQUILES SERDÁN
Número exterior: 10
Número interior: 
Colonia: Emiliano Zapata
Entidad federativa: Puebla
Delegación o municipio: HUAUCHINANGO
Código postal: 73177
Teléfono: 2223375222</t>
  </si>
  <si>
    <t>salvador.gomez@ine.mx</t>
  </si>
  <si>
    <t>Ficha de pago para la información contenida en la solicitud 0495000059016</t>
  </si>
  <si>
    <t>Ficha de pago para la solicitud 0495000058916</t>
  </si>
  <si>
    <t>Calle: SANTA FE
Número exterior: 57
Número interior: 
Colonia: Contadero
Entidad federativa: Distrito Federal
Delegación o municipio: CUAJIMALPA DE MORELOS
Código postal: 05500</t>
  </si>
  <si>
    <t>Calle: IGNACIO HERRERIAS
Número exterior: 4000
Número interior: B4-201
Colonia: Anexa 20 de Noviembre
Entidad federativa: Baja California
Delegación o municipio: TIJUANA
Código postal: 22100
Teléfono: 6646222610</t>
  </si>
  <si>
    <t>mondul1010@gmail.com</t>
  </si>
  <si>
    <t>daniizz_10@hotmail.com</t>
  </si>
  <si>
    <t>Calle: 1A. DE CRESCENCIO TORRES
Número exterior: 84
Número interior: 
Colonia: Unidad Vicente Guerrero
Entidad federativa: Distrito Federal
Delegación o municipio: IZTAPALAPA
Código postal: 09200</t>
  </si>
  <si>
    <t>isaac_rtab@yahoo.com.mx</t>
  </si>
  <si>
    <t>¿cuáles son las razones (jurídicas, administrativas, políticas o las que en el caso concreto apliquen) por las que NO se estableció como obligatorio el perfil de archivónomo, archivólogo o licenciado en archivística en el lineamiento Noveno, último párrafo del Acuerdo del Consejo Nacional del Sistema Nacional de Transparencia, Acceso a la Información Pública y Protección de Datos Personales, por el que se aprueban los Lineamientos para la Organización y Conservación de los Archivos?</t>
  </si>
  <si>
    <t>UE/R/822/2016 DE 09 DE DICIEMBRE DE 2016</t>
  </si>
  <si>
    <t>0495000066616</t>
  </si>
  <si>
    <t>YADIRA DIAZ</t>
  </si>
  <si>
    <t>deya1@hotmail.com</t>
  </si>
  <si>
    <t>solicito saber a partir de qué año, mes y día las dependencias del gobierno federal están obligadas a organizar, registrar y clasificar su documentación? también me interesa saber si existe alguna norma u obligación para las dependencias federales en la que se especifique la obligación de conservar los archivos anteriores.
Por último agradezco si me pudieran proporcionar los requisitos de baja documental, o bien, si el AGN, cuenta con algún formato.para ello.
Gracias</t>
  </si>
  <si>
    <t>UE/757/2016 DE 02 DE DICIEMBRE DE 2016</t>
  </si>
  <si>
    <t>DSNA/3215/2016 DE 06 DE DICIEMBRE DE 2016</t>
  </si>
  <si>
    <t xml:space="preserve">Calle: 
Número exterior: 
Número interior: 
Colonia: 
Entidad federativa: Puebla
Delegación o municipio: PUEBLA
Código postal: null
Teléfono: </t>
  </si>
  <si>
    <t>0495000066716</t>
  </si>
  <si>
    <t>Expediente de Gustavo Guerra Castaños en Dirección Federal de Seguridad, galería 1, de la Secretaría de Gobernación</t>
  </si>
  <si>
    <t>UE/758/2016 DE 02 DE DICIEMBRE DE 2016</t>
  </si>
  <si>
    <t>0495000066816</t>
  </si>
  <si>
    <t>Copia del expediente de Carlos Fuentes</t>
  </si>
  <si>
    <t>0495000066916</t>
  </si>
  <si>
    <t>GRISELDA VEGA RIVAS</t>
  </si>
  <si>
    <t>Calle: LIRIO
Número exterior: 20
Número interior: 
Colonia: Santa Maria Insurgentes
Entidad federativa: Distrito Federal
Delegación o municipio: CUAUHTEMOC
Código postal: 06430</t>
  </si>
  <si>
    <t>griselda.historico@gmail.com</t>
  </si>
  <si>
    <t>Solicito el Catálogo de Disposición Documental de la Oficina de la Presidencia de la República, validado en 2016, la metodología del Catálogo de Disposición Documental  así como  el oficio y dictamen de validación con el que fue validado</t>
  </si>
  <si>
    <t>UE/759/2016 DE 05 DE DICIEMBRE DE 2016</t>
  </si>
  <si>
    <t>DSNA/3216/2016 DE 06 DE DICIEMBRE DE 2016</t>
  </si>
  <si>
    <t>0495000067016</t>
  </si>
  <si>
    <t>solicito el catalogo de Disposición Documental  validado en 2016, así como la metodología del catálogo en cuestión con la que fue aprobado; así como el oficio y dictamen de validación</t>
  </si>
  <si>
    <t>UE/760/2016 DE 05 DE DICIEMBRE DE 2016</t>
  </si>
  <si>
    <t>DSNA/3217/2016 DE 06 DE DICIEMBRE DE 2016</t>
  </si>
  <si>
    <t>0495000067116</t>
  </si>
  <si>
    <t>Calle: LIRIO
Número exterior: 20
Número interior: 
Colonia: Santa Maria Insurgentes
Entidad federativa: Distrito Federal
Delegación o municipio: CUAUHTEMOC
Código postal: 06431</t>
  </si>
  <si>
    <t>solicito el catalogo de disposición documental de la Policía Federal validado en 2016, así como la metodología con la que fue aprobado, el oficio y dictamen de validación</t>
  </si>
  <si>
    <t>UE/761/2016 DE 05 DE DICIEMBRE DE 2016</t>
  </si>
  <si>
    <t>DSNA/3218/2016 DE 06 DE DICIEMBRE DE 2016</t>
  </si>
  <si>
    <t>0495000067216</t>
  </si>
  <si>
    <t>¿Cuáles son las razones (políticas, jurídicas, administrativas y todas las que en el caso concreto apliquen) por las que se estableció en el artículo 48, fracción II de la Ley Federal de Archivos, el perfil de Doctor en Historia y no se incluyeron los perfiles de Archivonomía, Archivología, Archivística y Gestión Documental?</t>
  </si>
  <si>
    <t>UE/R/823/2016 DE 09 DE DICIEMBRE DE 2016</t>
  </si>
  <si>
    <t>0495000067316</t>
  </si>
  <si>
    <t>JEUS MANUEL BACASEGUA BERRELLEZA</t>
  </si>
  <si>
    <t>Calle: PRIVADA LA BUFADORA
Número exterior: 19810
Número interior: 3
Colonia: Ampliación Guaycura
Entidad federativa: Baja California
Delegación o municipio: TIJUANA
Código postal: 22214
Teléfono: 6646408005</t>
  </si>
  <si>
    <t>chuma1281@hotmail.com</t>
  </si>
  <si>
    <t>el dictamen st-4, la resolucion de pension,</t>
  </si>
  <si>
    <t>UE/R/824/2016 DE 09 DE DICIEMBRE DE 2016</t>
  </si>
  <si>
    <t>0495000067416</t>
  </si>
  <si>
    <t>DIEGO JESUS FLORES OLMEDO</t>
  </si>
  <si>
    <t>Calle: VICTORIA
Número Exterior: 106
Número Interior: 31
Colonia: Centro (área 2)
País: MÉXICO
Entidad Federativa: DISTRITO FEDERAL
Delegación o Municipio: CUAUHTEMOC
Código Postal : 06010
Teléfono: 55101568</t>
  </si>
  <si>
    <t>diego.flores.olmedo@gmail.com</t>
  </si>
  <si>
    <t>Solicito la Versión Pública de la Universidad Autónoma de Chihuahua, perteneciente al fondo de la Dirección Federal de Seguridad (DFS)</t>
  </si>
  <si>
    <t>UE/769/2016 DE 09 DE DICIEMBRE DE 2016</t>
  </si>
  <si>
    <t>UE/768/2016 DE 09 DE DICIEMBRE DE 2016</t>
  </si>
  <si>
    <t>DAHC/685/2016 DE 09 DE DICIEMBRE DE 2016</t>
  </si>
  <si>
    <t>0495000067516</t>
  </si>
  <si>
    <t xml:space="preserve">MAURO NOGARIN </t>
  </si>
  <si>
    <t>Calle: VIA ANTICHE MURA
Número Exterior: 25 
Número Interior: 
Colonia: 
País: ITALIA
Entidad Federativa: VENETO
Delegación o Municipio: VENECIA
Código Postal : 30016</t>
  </si>
  <si>
    <t>m.nogarin@mediasur.net</t>
  </si>
  <si>
    <t>Estimados Señores, mi nombre es Mauro Nogarin y soy corresponsal para Amrica Latina de la revista italiana Macchine Edili. Quisiera saber si por favor me pueden enviar informaciones sobre la construccion de la linea 3 del Metro de Monterrey. Queremos publicar un articulo de tres paginas. La informacion que necesitamos es de carácter tecnico: 1. Presentacion general de laobra 2. Desarrollo de las diferentes fases de construccion de la parte estructural 3. Desempeño de las diferentes maquinas utilizadas 4. 15 fotos en elata resolucion (300 dpi jpeg 28 x 15 cm) de las varias fases de construccion de la obra Vamos a mencionar su honorable institucion ademas de enviar tres copias de la revista no apenas se publique el articulo. Sin otro particular me despido muy cordialmente, M.Nogarin Mauro Nogarin Contributing editor MACCHINE EDILI/Machinery &amp; Components/ Web: www.macchinedilinews.it Tel: +591 72182451 Email: m.nogarin@mediasur.net</t>
  </si>
  <si>
    <t>DAHC/009/2017 DE 06 DE ENERO DE 2017</t>
  </si>
  <si>
    <t>0495000067616</t>
  </si>
  <si>
    <t>EIDAN DE LU</t>
  </si>
  <si>
    <t>eidandeluxe@gmail.com</t>
  </si>
  <si>
    <t>Declaracion de impuestos de los gobernadores Rafael Moreno Valle, Eruviel Avila Camacho, Aristoteles sandoval, y ex Gobernador Javier Duarte del año 2013 a la fecha</t>
  </si>
  <si>
    <t>UE/R/825/2016 DE 09 DE DICIEMBRE DE 2016</t>
  </si>
  <si>
    <t>0495000067716</t>
  </si>
  <si>
    <t>UE/R/826/2016 DE 09 DE DICIEMBRE DE 2016</t>
  </si>
  <si>
    <t>0495000067816</t>
  </si>
  <si>
    <t>Por medio de la presente solicito una revisión de la petición con folio 0495000027616, la cual formulé con fecha de 24 de mayo del 2016. 1) En primer lugar, el material que se me proporcionó en forma de 'versiones públicas' contiene demasiada información testada. Únicamente en el documento PDF que se me entregó como respuesta a mi solicitud, existe un listado con 7 hojas de extensión, donde se hace referencia detallada a la información de carácter confidencial que no se me puede proporcionar en dichos expedientes (foja 9 a la 16). Pongo énfasis en esto, porque en otras peticiones de información que he presentado por conducto de Infomex, las 'versiones públicas' que se me han entregado contienen mucho menos información testada. Dichas peticiones fueron registradas en la plataforma de Infomex el 11 julio (folio 0495000033416) y el 11 octubre del año en curso (folio 0495000057016). Entre las dos, a penas suman 22 expedientes testados. En todo caso, solicito atentamente una revisión de la información que se me entregó en ese entonces (0495000027616) y pido ajusten sus criterios de selección de datos a los que manejaron en las últimas dos peticiones que señalo. Esto en vista de que han transcurrido más de 4 décadas del fallecimiento de estas personas y de los acontecimientos de los cuales solicito información, por lo cual, no tendría por qué haber impedimento para facilitarme los expedientes sin testar. La lectura de este material en estas condiciones resulta imposible toda vez que un alto porcentaje del documento se encuentra marcado en negro. Por ejemplo, en el expediente de Paulo Roberto Alves, éste está conformado por una única fotografía, la cual no es consultable por estar testada. Algo similar ocurre con el de Joao Barbosa do Nascimento (Anexo 1), por citar algunos casos. 2) En segundo lugar, mucho del material que se me proporcionó en forma de 'versiones públicas' fue reproducido de manera defectuosa. Pongo como ejemplo el expediente que se me entregó de "Abramo Marcelo Augusto" (Anexo 2). En su foja número 4, puede percibirse que la mitad derecha de la fotocopia del documento está llena de sombras, lo cual lo hace ilegible. Además de las marcas negras colocadas, la mala calidad de la reproducción entorpece de manera significativa la lectura de todo el legajo, el cual presenta el mismo problema. Dicho problema de saturación de sombra en la parte derecha de los documentos se encuentra presente en otros expedientes. Por ejemplo, el de Carlos Fonseca Amador está hecho por recortes de periódico, y ninguno puede verse claramente. Por lo cual solicito revisar la serie documental que se me proporcionó para corregir dicho problema.</t>
  </si>
  <si>
    <t>UE/770/2016 DE 09 DE DICIEMBRE DE 2016</t>
  </si>
  <si>
    <t>0495000067916</t>
  </si>
  <si>
    <t>DAVID ANGEL BARRON GUEVARA</t>
  </si>
  <si>
    <t>Calle: BARBERO DE SEVILLA
Número exterior: 13
Número interior: 19
Colonia: Lomas Hidalgo
Entidad federativa: Distrito Federal
Delegación o municipio: TLALPAN
Código postal: 14240
Teléfono: 5523420251</t>
  </si>
  <si>
    <t>dabg68@yahoo.com.mx</t>
  </si>
  <si>
    <t>Quisiera saber si desde el año 2005, el AGN validó algún Catálogo de Disposición Documental a la Secretaría de Educación Pública. y de ser así obtener una copia del mismo.</t>
  </si>
  <si>
    <t>UE/771/2016 DE 12 DE DICIEMBRE DE 2016</t>
  </si>
  <si>
    <t>DSNA/3297/2016 DE 13 DE DICIEMBRE DE 2016</t>
  </si>
  <si>
    <t>0495000068016</t>
  </si>
  <si>
    <t xml:space="preserve">
Calle: FELIX PALAVICINI / CIRCUNVALACION Y EXPERIENCIA
Número Exterior: 2090 A
Número Interior: 
Colonia: Jardines Alcalde
País: MÉXICO
Entidad Federativa: JALISCO
Delegación o Municipio: GUADALAJARA
Código Postal : 44298</t>
  </si>
  <si>
    <t>Solicito  Copia simple y envió a mi domicilio  del expediente de  Mario Arturo Acosta Chaparro resguardado en la Galería 1 de este Archivo</t>
  </si>
  <si>
    <t>UE/778/2016 DE 13 DE DICIEMBRE DE 2016</t>
  </si>
  <si>
    <t>0495000068116</t>
  </si>
  <si>
    <t>DFS/IPS Versión Pública: Solicito los documentos públicos sobre Rafael Ayala y Ayala, quien fue el obispo de Tehuacán, Puebla de 1962-1985</t>
  </si>
  <si>
    <t>UE/772/2016 DE 12 DE DICIEMBRE DE 2016</t>
  </si>
  <si>
    <t>DAHC/683/2016 DE 20 DE DICIEMBRE D E2016</t>
  </si>
  <si>
    <t>0495000068216</t>
  </si>
  <si>
    <t>DFS/IPS Versión Pública: Solicito los documentos públicos sobre Norberto Rivera Carrera, quien fue el obispo de Tehuacán (1985-1995) y es el actual arzobispo de México</t>
  </si>
  <si>
    <t>UE/773/2016 DE 12 DE DICIEMBRE DE 2016</t>
  </si>
  <si>
    <t>DAHC/684/2016 DE 20 DE DICIEMBRE DE 2016</t>
  </si>
  <si>
    <t>0495000068316</t>
  </si>
  <si>
    <t>DFS/IPS Versión Pública: Solicito los documentos públicos sobre Gonzalo Hallo del Salto, un sacerdote que trabajó en la diocesís de Tehuacán</t>
  </si>
  <si>
    <t>UE/774/2016 DE 12 DE DICIEMBRE DE 2016</t>
  </si>
  <si>
    <t>0495000068416</t>
  </si>
  <si>
    <t>DFS/IPS Versión Pública: Solicito los documentos públicos sobre Anastasio Hidalgo Miramón, quien era un sacerdote en la diocesís de Tehuacán</t>
  </si>
  <si>
    <t>UE/775/2016 DE 12 DE DICIEMBRE DE 2016</t>
  </si>
  <si>
    <t>0495000068516</t>
  </si>
  <si>
    <t>DFS/IPS, Solicito los documentos publicos sobre Hermenegildo Ramírez Sánchez, quien fue el obispo de la prelatura de Huautla, Oaxaca</t>
  </si>
  <si>
    <t>UE/776/2016 DE 12 DE DICIEMBRE DE 2016</t>
  </si>
  <si>
    <t>0495000068616</t>
  </si>
  <si>
    <t>DFS/IPS: Solicito los documento públicos sobre el Centro Nacional de Ayuda a Misiones Indígenas, tambien conocido como CENAMI</t>
  </si>
  <si>
    <t>UE/777/2016 DE 12 DE DICIEMBRE DE 2016</t>
  </si>
  <si>
    <t>DAHC/682/2016 DE 20 DE DICIEMBRE DE 2016</t>
  </si>
  <si>
    <t>0495000068716</t>
  </si>
  <si>
    <t>JOSE MELGAR FABIAN</t>
  </si>
  <si>
    <t>Calle: NOGALES
Número exterior: 7A
Número interior: 
Colonia: Lomas de San Antón
Entidad federativa: Morelos
Delegación o municipio: CUERNAVACA
Código postal: 62020
Teléfono: 7773113024</t>
  </si>
  <si>
    <t>antoniioi@gmail.com</t>
  </si>
  <si>
    <t>Solicito me puedan enviar la información del Plan Nacional de desarrollo de tres sexenios anteriores.</t>
  </si>
  <si>
    <t>UE/779/2016 DE 13 DE DICIEMBRE DE 2016</t>
  </si>
  <si>
    <t>DAHC/674/2016 DE 15 DE DICIEMBRE DE 2016</t>
  </si>
  <si>
    <t>0495000068816</t>
  </si>
  <si>
    <t>NANCY ALEJANDRA DOMINGUEZ DOMINGUEZ</t>
  </si>
  <si>
    <t>Calle: RUIZ CORTINES
Número exterior: 1287
Número interior: 1287
Colonia: Municipal
Entidad federativa: Sonora
Delegación o municipio: NOGALES
Código postal: 84035
Teléfono: 6313087604</t>
  </si>
  <si>
    <t>nancylinda147@hotmail.com</t>
  </si>
  <si>
    <t xml:space="preserve">Buenas tardes a quien corresponda.  El día de hoy hago una petición para solicitar información acerca de los recursos del País en el área del deporte Mexicano,  realizando tres preguntas que quisiera saber: 1-¿Cuánto dinero es enviado en el área del deporte en general en México? 2-¿De dónde salen u obtienen esos recursos? 3-¿Quién es el encargado de hacer todos estos movimientos para que se fomente las mejoras en el deporte Mexicano? </t>
  </si>
  <si>
    <t>UE/R/830/2016 DE 14 DE DICIEMBRE DE 2016</t>
  </si>
  <si>
    <t>0495000069016</t>
  </si>
  <si>
    <t>DANIELA GONZALEZ</t>
  </si>
  <si>
    <t>Calle: JAIME BALMES
Número exterior: 11
Número interior: 
Colonia: Polanco I Sección
Entidad federativa: Distrito Federal
Delegación o municipio: MIGUEL HIDALGO
Código postal: 11510</t>
  </si>
  <si>
    <t>dg713571@gmail.com</t>
  </si>
  <si>
    <t>Información de los fondos y fideicomisos operados por la dependencia, sus organismos desconcentrados y descentralizados.</t>
  </si>
  <si>
    <t>UE/780/2016 DE 14 DE DICIEMBRE DE 2016</t>
  </si>
  <si>
    <t>DA/835/2016 DE 21 DE DICIEMBRE DE 2016</t>
  </si>
  <si>
    <t>0495000069116</t>
  </si>
  <si>
    <t>YAIR</t>
  </si>
  <si>
    <t>yairchaconh@gmail.com</t>
  </si>
  <si>
    <t>ghhfjj jjgghkl hhfgf</t>
  </si>
  <si>
    <t xml:space="preserve">NO SE DARA TRAMITE A LA SOLICITUD </t>
  </si>
  <si>
    <t>0495000069216</t>
  </si>
  <si>
    <t>Solicito el nombre de los rubros de información del programa anual de archivos 2016 que no se cumplieron en tiempo y forma</t>
  </si>
  <si>
    <t>UE/783/2016 DE 15 DE DICIEMBRE DE 2016</t>
  </si>
  <si>
    <t>DGAA/CA/021/2016 DE 16 DE DICIEMBRE DE 2016</t>
  </si>
  <si>
    <t>0495000069316</t>
  </si>
  <si>
    <t>Con base en el artículo 6to de la constitución política mexicana, solicito me sea entregada la información existente en el Acervo Dirección Federal de Seguridad (DFS) resguardado en el Archivo General de la Nación la información relacionada con la "Operación Cóndor" de combate al narcotráfico entre 1975 a 1978 en México. Existen evidencias en otros documentos históricos disponibles en versión pública en el AGN, de que se generó información de inteligencia en dicha institución a propósito de dicha acción de gobierno.</t>
  </si>
  <si>
    <t>UE/781/2016 DE 15 DE DICIEMBRE DE 2016</t>
  </si>
  <si>
    <t>0495000069416</t>
  </si>
  <si>
    <t>0495000069516</t>
  </si>
  <si>
    <t>0495000069616</t>
  </si>
  <si>
    <t>0495000069716</t>
  </si>
  <si>
    <t>0495000069816</t>
  </si>
  <si>
    <t>0495000069916</t>
  </si>
  <si>
    <t>ENRIQUE PASTOR ALVAREZ</t>
  </si>
  <si>
    <t>Calle: MACHU PICCHU
Número Exterior: 201
Número Interior: 18
Colonia: Balcones de Oriente
País: MÉXICO
Entidad Federativa: AGUASCALIENTES
Delegación o Municipio: AGUASCALIENTES
Código Postal : 20196
Teléfono: 0</t>
  </si>
  <si>
    <t>eliasptz@hotmail.com</t>
  </si>
  <si>
    <t>Dos copias certificadas del acuerdo presidencial tramite 77 de fecha cuatro de agosto de mil novecientos cuarenta y tres, a fin de exhibir la autenticidad y veracidad sobre la existencia de este documento ante la instancia gubernamental que me lo solicita.</t>
  </si>
  <si>
    <t>UE/789/2016 DE 20 DE DICIEMBRE DE 2016</t>
  </si>
  <si>
    <t>Calle: MACHU PICCHU
Número Exterior: 201
Número Interior: 18
Colonia: Balcones de Oriente
País: MÉXICO
Entidad Federativa: AGUASCALIENTES
Delegación o Municipio: AGUASCALIENTES
Código Postal : 20196
Teléfono: 1</t>
  </si>
  <si>
    <t>Calle: MACHU PICCHU
Número Exterior: 201
Número Interior: 18
Colonia: Balcones de Oriente
País: MÉXICO
Entidad Federativa: AGUASCALIENTES
Delegación o Municipio: AGUASCALIENTES
Código Postal : 20196
Teléfono: 2</t>
  </si>
  <si>
    <t>Calle: MACHU PICCHU
Número Exterior: 201
Número Interior: 18
Colonia: Balcones de Oriente
País: MÉXICO
Entidad Federativa: AGUASCALIENTES
Delegación o Municipio: AGUASCALIENTES
Código Postal : 20196
Teléfono: 3</t>
  </si>
  <si>
    <t>Calle: MACHU PICCHU
Número Exterior: 201
Número Interior: 18
Colonia: Balcones de Oriente
País: MÉXICO
Entidad Federativa: AGUASCALIENTES
Delegación o Municipio: AGUASCALIENTES
Código Postal : 20196
Teléfono: 4</t>
  </si>
  <si>
    <t>Calle: MACHU PICCHU
Número Exterior: 201
Número Interior: 18
Colonia: Balcones de Oriente
País: MÉXICO
Entidad Federativa: AGUASCALIENTES
Delegación o Municipio: AGUASCALIENTES
Código Postal : 20196
Teléfono: 5</t>
  </si>
  <si>
    <t>Calle: MACHU PICCHU
Número Exterior: 201
Número Interior: 18
Colonia: Balcones de Oriente
País: MÉXICO
Entidad Federativa: AGUASCALIENTES
Delegación o Municipio: AGUASCALIENTES
Código Postal : 20196
Teléfono: 6</t>
  </si>
  <si>
    <t>DAHC/673/2016 DE 13 DE DICIEMBRE DE 2016</t>
  </si>
  <si>
    <t>DAHC/011/2017 DE 09 DE ENERO DE 2016</t>
  </si>
  <si>
    <t>DAHC/014/2017 DE 09 DE ENERO DE 2017</t>
  </si>
  <si>
    <t>DAHC/012/2017 DE 09 DE ENERO DE 2017</t>
  </si>
  <si>
    <t>DAHC/013/2017 DE 09 DE ENERO DE 2017</t>
  </si>
  <si>
    <t>Pendientes de responder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</si>
</sst>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0_ ;[Red]\-0\ "/>
    <numFmt numFmtId="165" formatCode="0.0"/>
    <numFmt numFmtId="166" formatCode="dd/mm/yyyy;@"/>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
      <b/>
      <sz val="14"/>
      <color theme="1"/>
      <name val="Arial"/>
      <family val="2"/>
    </font>
    <font>
      <b/>
      <sz val="14"/>
      <name val="Arial"/>
      <family val="2"/>
    </font>
    <font>
      <b/>
      <sz val="13"/>
      <color theme="1"/>
      <name val="Arial"/>
      <family val="2"/>
    </font>
    <font>
      <sz val="13"/>
      <name val="Arial"/>
      <family val="2"/>
    </font>
    <font>
      <sz val="13"/>
      <color theme="1"/>
      <name val="Arial"/>
      <family val="2"/>
    </font>
    <font>
      <b/>
      <sz val="12"/>
      <color theme="1"/>
      <name val="Arial"/>
      <family val="2"/>
    </font>
    <font>
      <sz val="9"/>
      <color indexed="81"/>
      <name val="Tahoma"/>
      <family val="2"/>
    </font>
    <font>
      <b/>
      <sz val="9"/>
      <color indexed="81"/>
      <name val="Tahoma"/>
      <family val="2"/>
    </font>
    <font>
      <sz val="9"/>
      <color indexed="10"/>
      <name val="Tahoma"/>
      <family val="2"/>
    </font>
    <font>
      <sz val="9"/>
      <color indexed="60"/>
      <name val="Tahoma"/>
      <family val="2"/>
    </font>
    <font>
      <sz val="12"/>
      <color rgb="FF000000"/>
      <name val="Calibri"/>
      <family val="2"/>
      <scheme val="minor"/>
    </font>
    <font>
      <sz val="11"/>
      <color rgb="FF000000"/>
      <name val="Arial"/>
      <family val="2"/>
    </font>
    <font>
      <b/>
      <sz val="11"/>
      <color theme="1"/>
      <name val="Arial"/>
      <family val="2"/>
    </font>
    <font>
      <sz val="11"/>
      <color theme="0"/>
      <name val="Arial"/>
      <family val="2"/>
    </font>
    <font>
      <b/>
      <sz val="8"/>
      <color rgb="FF000000"/>
      <name val="Arial"/>
      <family val="2"/>
    </font>
    <font>
      <b/>
      <sz val="10"/>
      <name val="Arial Narrow"/>
      <family val="2"/>
    </font>
    <font>
      <b/>
      <sz val="11"/>
      <color rgb="FFFFFFFF"/>
      <name val="Calibri"/>
      <family val="2"/>
      <scheme val="minor"/>
    </font>
    <font>
      <b/>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4472C4"/>
        <bgColor rgb="FF4472C4"/>
      </patternFill>
    </fill>
    <fill>
      <patternFill patternType="solid">
        <fgColor rgb="FFD9E1F2"/>
        <bgColor rgb="FFD9E1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0" tint="-0.249977111117893"/>
        <bgColor theme="4" tint="0.79998168889431442"/>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double">
        <color auto="1"/>
      </right>
      <top style="medium">
        <color auto="1"/>
      </top>
      <bottom style="double">
        <color auto="1"/>
      </bottom>
      <diagonal/>
    </border>
    <border>
      <left style="medium">
        <color auto="1"/>
      </left>
      <right style="double">
        <color auto="1"/>
      </right>
      <top style="medium">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8EA9DB"/>
      </top>
      <bottom style="thin">
        <color rgb="FF8EA9DB"/>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7" fillId="0" borderId="0" applyNumberFormat="0" applyFill="0" applyBorder="0" applyAlignment="0" applyProtection="0"/>
  </cellStyleXfs>
  <cellXfs count="218">
    <xf numFmtId="0" fontId="0" fillId="0" borderId="0" xfId="0"/>
    <xf numFmtId="0" fontId="0" fillId="0" borderId="0" xfId="0" applyFont="1"/>
    <xf numFmtId="0" fontId="0" fillId="0" borderId="1" xfId="0" applyFont="1" applyBorder="1" applyAlignment="1">
      <alignment horizontal="center" vertical="center" wrapText="1"/>
    </xf>
    <xf numFmtId="0" fontId="0" fillId="0" borderId="0" xfId="0" applyFont="1" applyAlignment="1">
      <alignment horizontal="justify" vertical="center"/>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left"/>
    </xf>
    <xf numFmtId="0" fontId="0" fillId="0" borderId="0" xfId="0" applyFont="1" applyAlignment="1">
      <alignment horizontal="center"/>
    </xf>
    <xf numFmtId="0" fontId="6" fillId="4" borderId="1" xfId="0" applyFont="1" applyFill="1" applyBorder="1" applyAlignment="1">
      <alignment horizontal="center" vertical="center" wrapText="1"/>
    </xf>
    <xf numFmtId="49" fontId="0" fillId="0" borderId="1" xfId="0" applyNumberFormat="1" applyBorder="1" applyAlignment="1" applyProtection="1">
      <alignment horizontal="center" vertical="center"/>
      <protection locked="0"/>
    </xf>
    <xf numFmtId="14" fontId="0" fillId="0" borderId="1" xfId="0" applyNumberFormat="1" applyFont="1" applyBorder="1" applyAlignment="1" applyProtection="1">
      <alignment horizontal="center" vertical="center" wrapText="1"/>
      <protection locked="0"/>
    </xf>
    <xf numFmtId="1" fontId="0"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14" fontId="0" fillId="2" borderId="1"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14"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center"/>
      <protection locked="0"/>
    </xf>
    <xf numFmtId="0" fontId="0" fillId="0" borderId="1" xfId="0" applyFont="1" applyBorder="1" applyAlignment="1" applyProtection="1">
      <alignment horizontal="justify" vertical="center" wrapText="1"/>
      <protection locked="0"/>
    </xf>
    <xf numFmtId="0" fontId="8" fillId="0" borderId="1" xfId="0" applyFont="1" applyBorder="1" applyAlignment="1" applyProtection="1">
      <alignment horizontal="left" vertical="center" wrapText="1"/>
      <protection locked="0"/>
    </xf>
    <xf numFmtId="0" fontId="0"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8" fontId="0" fillId="2" borderId="1" xfId="0" applyNumberFormat="1" applyFont="1" applyFill="1" applyBorder="1" applyAlignment="1" applyProtection="1">
      <alignment horizontal="center" vertical="center" wrapText="1"/>
      <protection locked="0"/>
    </xf>
    <xf numFmtId="8" fontId="0"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justify" vertical="center"/>
      <protection locked="0"/>
    </xf>
    <xf numFmtId="8" fontId="0" fillId="0" borderId="1" xfId="0" applyNumberFormat="1" applyFont="1" applyBorder="1" applyAlignment="1" applyProtection="1">
      <alignment horizontal="center" vertical="center"/>
      <protection locked="0"/>
    </xf>
    <xf numFmtId="1" fontId="11" fillId="0" borderId="1" xfId="0" applyNumberFormat="1" applyFont="1" applyBorder="1" applyAlignment="1">
      <alignment horizontal="center" vertical="center"/>
    </xf>
    <xf numFmtId="0" fontId="6" fillId="4" borderId="2" xfId="0" applyFont="1" applyFill="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0" fillId="0" borderId="0" xfId="0" applyAlignment="1">
      <alignment wrapText="1"/>
    </xf>
    <xf numFmtId="0" fontId="6" fillId="0" borderId="1" xfId="0" applyFont="1" applyBorder="1" applyAlignment="1">
      <alignment horizontal="left" vertical="center"/>
    </xf>
    <xf numFmtId="0" fontId="0" fillId="0" borderId="1" xfId="0" applyBorder="1"/>
    <xf numFmtId="164" fontId="0" fillId="0" borderId="1" xfId="0" applyNumberFormat="1" applyFont="1" applyBorder="1" applyAlignment="1">
      <alignment horizontal="center" vertical="center" wrapText="1"/>
    </xf>
    <xf numFmtId="0" fontId="0" fillId="0" borderId="1" xfId="0" applyBorder="1" applyProtection="1">
      <protection locked="0"/>
    </xf>
    <xf numFmtId="0" fontId="0" fillId="0" borderId="1" xfId="0" applyFont="1" applyBorder="1" applyAlignment="1" applyProtection="1">
      <alignment horizontal="left"/>
      <protection locked="0"/>
    </xf>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 fontId="13" fillId="0" borderId="1" xfId="0" applyNumberFormat="1" applyFont="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9" fillId="0" borderId="0" xfId="0" applyFont="1" applyAlignment="1">
      <alignment vertical="center" wrapText="1"/>
    </xf>
    <xf numFmtId="0" fontId="9" fillId="0" borderId="0" xfId="0" applyFont="1" applyAlignment="1">
      <alignment horizontal="center" vertical="center" wrapText="1"/>
    </xf>
    <xf numFmtId="0" fontId="0" fillId="0" borderId="1" xfId="0" applyFont="1" applyBorder="1" applyAlignment="1" applyProtection="1">
      <alignment horizontal="left" wrapText="1"/>
      <protection locked="0"/>
    </xf>
    <xf numFmtId="0" fontId="14" fillId="0" borderId="1" xfId="0" applyFont="1" applyBorder="1" applyAlignment="1">
      <alignment horizontal="center" vertical="center" wrapText="1"/>
    </xf>
    <xf numFmtId="1" fontId="13" fillId="0" borderId="1" xfId="0" applyNumberFormat="1"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0" fontId="15"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pplyProtection="1">
      <alignment vertical="center"/>
      <protection locked="0"/>
    </xf>
    <xf numFmtId="0" fontId="9" fillId="0" borderId="1" xfId="0" applyFont="1" applyBorder="1" applyAlignment="1">
      <alignment vertical="center" wrapText="1"/>
    </xf>
    <xf numFmtId="0" fontId="9" fillId="0" borderId="1" xfId="0" applyFont="1" applyBorder="1" applyAlignment="1">
      <alignment vertical="center"/>
    </xf>
    <xf numFmtId="0" fontId="8" fillId="0" borderId="1" xfId="0" applyFont="1" applyBorder="1" applyAlignment="1" applyProtection="1">
      <alignment horizontal="left" wrapText="1"/>
      <protection locked="0"/>
    </xf>
    <xf numFmtId="0" fontId="9" fillId="0" borderId="0" xfId="0" applyFont="1" applyAlignment="1">
      <alignment horizontal="left" vertical="center" wrapText="1"/>
    </xf>
    <xf numFmtId="0" fontId="5" fillId="0" borderId="0" xfId="0" applyFont="1"/>
    <xf numFmtId="0" fontId="4" fillId="0" borderId="10" xfId="0" applyFont="1" applyBorder="1"/>
    <xf numFmtId="1" fontId="5" fillId="0" borderId="11" xfId="0" applyNumberFormat="1" applyFont="1" applyBorder="1" applyAlignment="1">
      <alignment horizontal="center" vertical="center"/>
    </xf>
    <xf numFmtId="0" fontId="5" fillId="6" borderId="7" xfId="0" applyFont="1" applyFill="1" applyBorder="1"/>
    <xf numFmtId="165" fontId="5" fillId="6" borderId="8" xfId="0" applyNumberFormat="1" applyFont="1" applyFill="1" applyBorder="1" applyAlignment="1">
      <alignment horizontal="center" vertical="center"/>
    </xf>
    <xf numFmtId="165" fontId="5" fillId="6" borderId="9" xfId="0" applyNumberFormat="1" applyFont="1" applyFill="1" applyBorder="1" applyAlignment="1">
      <alignment horizontal="center" vertical="center"/>
    </xf>
    <xf numFmtId="0" fontId="5" fillId="5" borderId="7" xfId="0" applyFont="1" applyFill="1" applyBorder="1"/>
    <xf numFmtId="165" fontId="5" fillId="5" borderId="9" xfId="0" applyNumberFormat="1" applyFont="1" applyFill="1" applyBorder="1" applyAlignment="1">
      <alignment horizontal="center" vertical="center"/>
    </xf>
    <xf numFmtId="165" fontId="5" fillId="5" borderId="9" xfId="0" applyNumberFormat="1" applyFont="1" applyFill="1" applyBorder="1"/>
    <xf numFmtId="0" fontId="5" fillId="0" borderId="1" xfId="0" applyFont="1" applyBorder="1"/>
    <xf numFmtId="0" fontId="3" fillId="4" borderId="1" xfId="0" applyFont="1" applyFill="1" applyBorder="1"/>
    <xf numFmtId="0" fontId="5" fillId="0" borderId="1" xfId="0" applyFont="1" applyBorder="1" applyAlignment="1">
      <alignment horizontal="center" vertical="center"/>
    </xf>
    <xf numFmtId="165" fontId="5" fillId="0" borderId="1" xfId="0" applyNumberFormat="1" applyFont="1" applyBorder="1" applyAlignment="1">
      <alignment horizontal="center" vertical="center"/>
    </xf>
    <xf numFmtId="0" fontId="9" fillId="6"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1" fontId="5" fillId="5" borderId="8" xfId="0" applyNumberFormat="1" applyFont="1" applyFill="1" applyBorder="1" applyAlignment="1">
      <alignment horizontal="center" vertical="center"/>
    </xf>
    <xf numFmtId="1" fontId="5" fillId="5" borderId="8" xfId="0" applyNumberFormat="1" applyFont="1" applyFill="1" applyBorder="1"/>
    <xf numFmtId="0" fontId="23" fillId="0" borderId="0" xfId="0" applyFont="1" applyAlignment="1">
      <alignment horizontal="center" vertical="center"/>
    </xf>
    <xf numFmtId="0" fontId="5" fillId="5" borderId="13" xfId="0" applyFont="1" applyFill="1" applyBorder="1"/>
    <xf numFmtId="1" fontId="5" fillId="0" borderId="12" xfId="0" applyNumberFormat="1" applyFont="1" applyBorder="1" applyAlignment="1">
      <alignment horizontal="center" vertical="center"/>
    </xf>
    <xf numFmtId="0" fontId="2" fillId="6" borderId="9"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10" fontId="5" fillId="0" borderId="1" xfId="0" applyNumberFormat="1" applyFont="1" applyBorder="1" applyAlignment="1">
      <alignment horizontal="center" vertical="center"/>
    </xf>
    <xf numFmtId="10" fontId="5" fillId="0" borderId="1" xfId="0" applyNumberFormat="1" applyFont="1" applyBorder="1"/>
    <xf numFmtId="0" fontId="9" fillId="0" borderId="0" xfId="0" applyFont="1" applyAlignment="1">
      <alignment horizontal="center" vertical="center"/>
    </xf>
    <xf numFmtId="0" fontId="9" fillId="0" borderId="1" xfId="0" applyFont="1" applyBorder="1" applyAlignment="1">
      <alignment horizontal="left" vertical="center" wrapText="1"/>
    </xf>
    <xf numFmtId="0" fontId="21" fillId="0" borderId="1" xfId="0" applyFont="1" applyBorder="1" applyAlignment="1">
      <alignment vertical="center" wrapText="1"/>
    </xf>
    <xf numFmtId="0" fontId="5" fillId="0" borderId="1" xfId="0" applyFont="1" applyBorder="1" applyAlignment="1">
      <alignment horizontal="center" vertical="center"/>
    </xf>
    <xf numFmtId="0" fontId="14" fillId="0" borderId="1" xfId="0" applyFont="1" applyBorder="1" applyAlignment="1" applyProtection="1">
      <alignment horizontal="center" vertical="center"/>
      <protection locked="0"/>
    </xf>
    <xf numFmtId="1" fontId="13" fillId="0" borderId="1" xfId="0" applyNumberFormat="1" applyFont="1" applyBorder="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0" fontId="0" fillId="0" borderId="0" xfId="0" applyAlignment="1" applyProtection="1">
      <protection locked="0"/>
    </xf>
    <xf numFmtId="0" fontId="0" fillId="0" borderId="0" xfId="0" applyFont="1" applyAlignment="1" applyProtection="1">
      <protection locked="0"/>
    </xf>
    <xf numFmtId="14" fontId="0" fillId="2" borderId="1" xfId="0" applyNumberFormat="1"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21"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xf numFmtId="0" fontId="5" fillId="0" borderId="1" xfId="0" applyFont="1" applyBorder="1" applyAlignment="1">
      <alignment horizontal="center"/>
    </xf>
    <xf numFmtId="0" fontId="0" fillId="0" borderId="2"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21" fillId="0" borderId="0" xfId="0" applyFont="1" applyAlignment="1">
      <alignment horizontal="center" vertical="center" wrapText="1"/>
    </xf>
    <xf numFmtId="0" fontId="21"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1" xfId="1" applyBorder="1" applyAlignment="1">
      <alignment horizontal="center" vertical="center"/>
    </xf>
    <xf numFmtId="49" fontId="0" fillId="2" borderId="1" xfId="0" applyNumberFormat="1" applyFill="1" applyBorder="1" applyAlignment="1" applyProtection="1">
      <alignment horizontal="center" vertical="center"/>
      <protection locked="0"/>
    </xf>
    <xf numFmtId="0" fontId="20" fillId="0" borderId="0" xfId="0" applyFont="1" applyAlignment="1">
      <alignment horizontal="center" vertical="center" wrapText="1"/>
    </xf>
    <xf numFmtId="0" fontId="7" fillId="0" borderId="0" xfId="1" applyAlignment="1">
      <alignment horizontal="center" vertical="center" wrapText="1"/>
    </xf>
    <xf numFmtId="0" fontId="0" fillId="0" borderId="1" xfId="0" applyFont="1" applyBorder="1" applyAlignment="1" applyProtection="1">
      <alignment horizontal="left" vertical="top" wrapText="1"/>
      <protection locked="0"/>
    </xf>
    <xf numFmtId="14" fontId="0" fillId="0" borderId="0" xfId="0" applyNumberFormat="1" applyFont="1" applyAlignment="1">
      <alignment horizontal="center" vertical="center" wrapText="1"/>
    </xf>
    <xf numFmtId="0" fontId="7" fillId="0" borderId="1" xfId="1" applyBorder="1" applyAlignment="1">
      <alignment horizontal="center" vertical="center" wrapText="1"/>
    </xf>
    <xf numFmtId="0" fontId="0" fillId="0" borderId="0" xfId="0" applyFont="1" applyAlignment="1">
      <alignment horizontal="left" wrapText="1"/>
    </xf>
    <xf numFmtId="14" fontId="0" fillId="0" borderId="0" xfId="0" applyNumberFormat="1"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left"/>
    </xf>
    <xf numFmtId="0" fontId="0" fillId="0" borderId="0" xfId="0" applyNumberFormat="1"/>
    <xf numFmtId="0" fontId="0" fillId="0" borderId="1" xfId="0" applyNumberFormat="1" applyBorder="1"/>
    <xf numFmtId="14" fontId="0" fillId="0" borderId="1" xfId="0" applyNumberFormat="1" applyFont="1" applyBorder="1" applyAlignment="1" applyProtection="1">
      <alignment horizontal="center"/>
      <protection locked="0"/>
    </xf>
    <xf numFmtId="0" fontId="25" fillId="0" borderId="17" xfId="0" applyFont="1" applyFill="1" applyBorder="1" applyAlignment="1">
      <alignment horizontal="left" vertical="center" wrapText="1"/>
    </xf>
    <xf numFmtId="0" fontId="25" fillId="0" borderId="17" xfId="0" applyFont="1" applyFill="1" applyBorder="1"/>
    <xf numFmtId="166" fontId="0" fillId="0" borderId="1" xfId="0" applyNumberFormat="1" applyFont="1" applyBorder="1" applyAlignment="1">
      <alignment horizontal="center" vertical="center" wrapText="1"/>
    </xf>
    <xf numFmtId="0" fontId="0" fillId="0" borderId="1" xfId="0" applyFont="1" applyFill="1" applyBorder="1" applyAlignment="1" applyProtection="1">
      <alignment horizontal="center" vertical="center"/>
      <protection locked="0"/>
    </xf>
    <xf numFmtId="0" fontId="24" fillId="0" borderId="1" xfId="0" applyFont="1" applyBorder="1"/>
    <xf numFmtId="14" fontId="0" fillId="0" borderId="0" xfId="0" applyNumberFormat="1" applyAlignment="1">
      <alignment horizontal="center" vertical="center"/>
    </xf>
    <xf numFmtId="0" fontId="21" fillId="0" borderId="1" xfId="0" applyFont="1" applyBorder="1" applyAlignment="1">
      <alignment horizontal="center" vertical="center"/>
    </xf>
    <xf numFmtId="0" fontId="0" fillId="2" borderId="14" xfId="0" applyFont="1" applyFill="1" applyBorder="1" applyAlignment="1" applyProtection="1">
      <alignment horizontal="center" vertical="center" wrapText="1"/>
      <protection locked="0"/>
    </xf>
    <xf numFmtId="0" fontId="20" fillId="0" borderId="1" xfId="0" applyFont="1" applyBorder="1" applyAlignment="1">
      <alignment horizontal="center" vertical="center" wrapText="1"/>
    </xf>
    <xf numFmtId="166"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6" fillId="7" borderId="20" xfId="0" applyFont="1" applyFill="1" applyBorder="1" applyAlignment="1">
      <alignment horizontal="center" vertical="center" wrapText="1"/>
    </xf>
    <xf numFmtId="0" fontId="9" fillId="8" borderId="20" xfId="0" applyFont="1" applyFill="1" applyBorder="1"/>
    <xf numFmtId="0" fontId="9" fillId="0" borderId="20" xfId="0" applyFont="1" applyBorder="1"/>
    <xf numFmtId="0" fontId="0" fillId="9" borderId="1" xfId="0" applyFill="1" applyBorder="1" applyAlignment="1">
      <alignment horizontal="center" vertical="center"/>
    </xf>
    <xf numFmtId="0" fontId="6" fillId="10" borderId="1" xfId="0" applyFont="1" applyFill="1" applyBorder="1" applyAlignment="1">
      <alignment horizontal="center" vertical="center" wrapText="1"/>
    </xf>
    <xf numFmtId="0" fontId="21" fillId="0" borderId="18" xfId="0" applyFont="1" applyBorder="1" applyAlignment="1">
      <alignment vertical="center" wrapText="1"/>
    </xf>
    <xf numFmtId="0" fontId="0" fillId="0" borderId="18" xfId="0" applyFont="1" applyBorder="1" applyAlignment="1" applyProtection="1">
      <alignment horizontal="justify" vertical="center" wrapText="1"/>
      <protection locked="0"/>
    </xf>
    <xf numFmtId="0" fontId="9" fillId="0" borderId="18" xfId="0" applyFont="1" applyBorder="1" applyAlignment="1">
      <alignment vertical="center" wrapText="1"/>
    </xf>
    <xf numFmtId="0" fontId="9" fillId="0" borderId="18" xfId="0" applyFont="1" applyBorder="1" applyAlignment="1">
      <alignment horizontal="center" vertical="center" wrapText="1"/>
    </xf>
    <xf numFmtId="0" fontId="9" fillId="0" borderId="18" xfId="0" applyFont="1" applyBorder="1" applyAlignment="1">
      <alignment horizontal="left" vertical="center" wrapText="1"/>
    </xf>
    <xf numFmtId="0" fontId="21" fillId="0" borderId="18" xfId="0" applyFont="1" applyBorder="1" applyAlignment="1">
      <alignment horizontal="left" vertical="center" wrapText="1"/>
    </xf>
    <xf numFmtId="0" fontId="0" fillId="0" borderId="18" xfId="0" applyBorder="1" applyAlignment="1">
      <alignment horizontal="center" vertical="center" wrapText="1"/>
    </xf>
    <xf numFmtId="0" fontId="0" fillId="0" borderId="18" xfId="0" applyFont="1" applyBorder="1" applyAlignment="1" applyProtection="1">
      <alignment horizontal="center" vertical="center" wrapText="1"/>
      <protection locked="0"/>
    </xf>
    <xf numFmtId="0" fontId="0" fillId="2" borderId="18" xfId="0" applyFont="1" applyFill="1" applyBorder="1" applyAlignment="1" applyProtection="1">
      <alignment horizontal="center" vertical="center" wrapText="1"/>
      <protection locked="0"/>
    </xf>
    <xf numFmtId="0" fontId="9" fillId="0" borderId="18" xfId="0" applyFont="1" applyBorder="1" applyAlignment="1">
      <alignment horizontal="center" vertical="center"/>
    </xf>
    <xf numFmtId="0" fontId="0" fillId="0" borderId="18" xfId="0" applyFont="1" applyBorder="1" applyAlignment="1">
      <alignment horizontal="center" vertical="center" wrapText="1"/>
    </xf>
    <xf numFmtId="0" fontId="0" fillId="0" borderId="18" xfId="0" applyFont="1" applyBorder="1" applyAlignment="1" applyProtection="1">
      <alignment horizontal="center" vertical="center"/>
      <protection locked="0"/>
    </xf>
    <xf numFmtId="0" fontId="0" fillId="0" borderId="18" xfId="0" applyFont="1" applyBorder="1" applyAlignment="1" applyProtection="1">
      <alignment horizontal="justify" vertical="center"/>
      <protection locked="0"/>
    </xf>
    <xf numFmtId="0" fontId="14" fillId="2" borderId="1" xfId="0" applyFont="1" applyFill="1" applyBorder="1" applyAlignment="1">
      <alignment horizontal="center" vertical="center"/>
    </xf>
    <xf numFmtId="1" fontId="13" fillId="2" borderId="1" xfId="0" applyNumberFormat="1" applyFont="1" applyFill="1" applyBorder="1" applyAlignment="1">
      <alignment horizontal="center" vertical="center"/>
    </xf>
    <xf numFmtId="0" fontId="0" fillId="0" borderId="1" xfId="0" applyFont="1" applyBorder="1" applyAlignment="1" applyProtection="1">
      <alignment vertical="center" wrapText="1"/>
      <protection locked="0"/>
    </xf>
    <xf numFmtId="0" fontId="7" fillId="0" borderId="0" xfId="1" applyAlignment="1">
      <alignment horizontal="center" vertical="center"/>
    </xf>
    <xf numFmtId="0" fontId="24" fillId="0" borderId="0" xfId="0" applyFont="1" applyAlignment="1">
      <alignment horizontal="center" vertical="center" wrapText="1"/>
    </xf>
    <xf numFmtId="0" fontId="0" fillId="0" borderId="0" xfId="0" applyAlignment="1">
      <alignment horizontal="left" indent="1"/>
    </xf>
    <xf numFmtId="0" fontId="0" fillId="0" borderId="0" xfId="0" applyAlignment="1">
      <alignment horizontal="left" indent="2"/>
    </xf>
    <xf numFmtId="0" fontId="0" fillId="0" borderId="1" xfId="0" pivotButton="1" applyBorder="1" applyAlignment="1">
      <alignment horizontal="center" vertical="center" wrapText="1"/>
    </xf>
    <xf numFmtId="0" fontId="6" fillId="0" borderId="1" xfId="0" applyFont="1" applyBorder="1" applyAlignment="1">
      <alignment horizontal="left" indent="1"/>
    </xf>
    <xf numFmtId="0" fontId="6" fillId="0" borderId="1" xfId="0" applyNumberFormat="1" applyFont="1" applyBorder="1"/>
    <xf numFmtId="0" fontId="0" fillId="0" borderId="1" xfId="0" applyBorder="1" applyAlignment="1">
      <alignment horizontal="left" indent="2"/>
    </xf>
    <xf numFmtId="0" fontId="6" fillId="11" borderId="1" xfId="0" applyFont="1" applyFill="1" applyBorder="1" applyAlignment="1">
      <alignment horizontal="left"/>
    </xf>
    <xf numFmtId="0" fontId="0" fillId="12" borderId="1" xfId="0" applyFill="1" applyBorder="1"/>
    <xf numFmtId="0" fontId="0" fillId="12" borderId="1" xfId="0" applyFill="1" applyBorder="1" applyAlignment="1">
      <alignment horizontal="center" vertical="center"/>
    </xf>
    <xf numFmtId="0" fontId="6" fillId="0" borderId="1" xfId="0" applyFont="1" applyBorder="1" applyAlignment="1">
      <alignment horizontal="left"/>
    </xf>
    <xf numFmtId="0" fontId="6" fillId="13" borderId="1" xfId="0" applyFont="1" applyFill="1" applyBorder="1" applyAlignment="1">
      <alignment horizontal="left"/>
    </xf>
    <xf numFmtId="0" fontId="6" fillId="13" borderId="1" xfId="0" applyNumberFormat="1" applyFont="1" applyFill="1" applyBorder="1"/>
    <xf numFmtId="0" fontId="6" fillId="11" borderId="1" xfId="0" applyFont="1" applyFill="1" applyBorder="1" applyAlignment="1">
      <alignment horizontal="center" vertical="center" wrapText="1"/>
    </xf>
    <xf numFmtId="0" fontId="6" fillId="0" borderId="21" xfId="0" applyFont="1" applyBorder="1" applyAlignment="1">
      <alignment horizontal="left"/>
    </xf>
    <xf numFmtId="0" fontId="6" fillId="11" borderId="22" xfId="0" applyFont="1" applyFill="1" applyBorder="1" applyAlignment="1">
      <alignment horizontal="left"/>
    </xf>
    <xf numFmtId="0" fontId="0" fillId="0" borderId="0" xfId="0" pivotButton="1" applyAlignment="1">
      <alignment wrapText="1"/>
    </xf>
    <xf numFmtId="0" fontId="0" fillId="0" borderId="1" xfId="0" applyBorder="1" applyAlignment="1">
      <alignment horizontal="left" indent="1"/>
    </xf>
    <xf numFmtId="0" fontId="0" fillId="0" borderId="1" xfId="0" applyBorder="1" applyAlignment="1">
      <alignment horizontal="left"/>
    </xf>
    <xf numFmtId="0" fontId="0" fillId="0" borderId="1" xfId="0" applyBorder="1" applyAlignment="1">
      <alignment wrapText="1"/>
    </xf>
    <xf numFmtId="0" fontId="6" fillId="0" borderId="1" xfId="0" applyNumberFormat="1" applyFont="1" applyBorder="1" applyAlignment="1" applyProtection="1">
      <alignment horizontal="left" vertical="center"/>
      <protection locked="0"/>
    </xf>
    <xf numFmtId="0" fontId="21" fillId="0" borderId="0" xfId="0" applyFont="1" applyAlignment="1">
      <alignment horizontal="center" vertical="center"/>
    </xf>
    <xf numFmtId="1"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0" fontId="0" fillId="2" borderId="1" xfId="0" applyFill="1" applyBorder="1" applyAlignment="1" applyProtection="1">
      <alignment vertical="center"/>
      <protection locked="0"/>
    </xf>
    <xf numFmtId="0" fontId="0" fillId="2" borderId="1" xfId="0" applyFont="1" applyFill="1" applyBorder="1" applyAlignment="1" applyProtection="1">
      <alignment horizontal="left" wrapText="1"/>
      <protection locked="0"/>
    </xf>
    <xf numFmtId="0" fontId="9"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0" fillId="2" borderId="1" xfId="0" applyFont="1" applyFill="1" applyBorder="1" applyAlignment="1" applyProtection="1">
      <alignment horizontal="center"/>
      <protection locked="0"/>
    </xf>
    <xf numFmtId="0" fontId="0" fillId="2" borderId="0" xfId="0" applyFill="1"/>
    <xf numFmtId="0" fontId="0" fillId="2" borderId="0" xfId="0" applyFont="1" applyFill="1"/>
    <xf numFmtId="0" fontId="27" fillId="0" borderId="0" xfId="0" applyFont="1" applyAlignment="1">
      <alignment horizontal="center" vertical="center" wrapText="1"/>
    </xf>
    <xf numFmtId="0" fontId="24" fillId="0" borderId="1" xfId="0" applyFont="1" applyBorder="1" applyAlignment="1">
      <alignment horizontal="center" vertical="center" wrapText="1"/>
    </xf>
    <xf numFmtId="14" fontId="0" fillId="0" borderId="0" xfId="0" applyNumberFormat="1" applyAlignment="1">
      <alignment vertical="center" wrapText="1"/>
    </xf>
    <xf numFmtId="0" fontId="24" fillId="0" borderId="0" xfId="0" applyFont="1"/>
    <xf numFmtId="49" fontId="0" fillId="0" borderId="1" xfId="0"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2" fillId="6" borderId="4"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3"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5" fillId="0" borderId="1" xfId="0" applyFont="1" applyBorder="1" applyAlignment="1">
      <alignment horizontal="center" vertical="center"/>
    </xf>
    <xf numFmtId="0" fontId="22" fillId="0" borderId="1" xfId="0" applyFont="1" applyBorder="1" applyAlignment="1">
      <alignment horizontal="center"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9" borderId="14" xfId="0" applyFill="1" applyBorder="1" applyAlignment="1">
      <alignment horizontal="center" vertical="center"/>
    </xf>
    <xf numFmtId="0" fontId="0" fillId="9" borderId="3" xfId="0" applyFill="1" applyBorder="1" applyAlignment="1">
      <alignment horizontal="center" vertical="center"/>
    </xf>
  </cellXfs>
  <cellStyles count="2">
    <cellStyle name="Hipervínculo" xfId="1" builtinId="8"/>
    <cellStyle name="Normal" xfId="0" builtinId="0"/>
  </cellStyles>
  <dxfs count="27">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border>
        <right style="thin">
          <color indexed="64"/>
        </right>
        <top style="thin">
          <color indexed="64"/>
        </top>
        <bottom style="thin">
          <color indexed="64"/>
        </bottom>
        <horizontal style="thin">
          <color indexed="64"/>
        </horizontal>
      </border>
    </dxf>
    <dxf>
      <border>
        <right style="thin">
          <color indexed="64"/>
        </right>
        <top style="thin">
          <color indexed="64"/>
        </top>
        <bottom style="thin">
          <color indexed="64"/>
        </bottom>
        <horizontal style="thin">
          <color indexed="64"/>
        </horizontal>
      </border>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border>
        <right style="thin">
          <color indexed="64"/>
        </right>
        <top style="thin">
          <color indexed="64"/>
        </top>
        <bottom style="thin">
          <color indexed="64"/>
        </bottom>
        <horizontal style="thin">
          <color indexed="64"/>
        </horizontal>
      </border>
    </dxf>
    <dxf>
      <border>
        <right style="thin">
          <color indexed="64"/>
        </right>
        <top style="thin">
          <color indexed="64"/>
        </top>
        <bottom style="thin">
          <color indexed="64"/>
        </bottom>
        <horizontal style="thin">
          <color indexed="64"/>
        </horizontal>
      </border>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0</xdr:colOff>
      <xdr:row>276</xdr:row>
      <xdr:rowOff>0</xdr:rowOff>
    </xdr:from>
    <xdr:ext cx="1905000" cy="9525"/>
    <xdr:pic>
      <xdr:nvPicPr>
        <xdr:cNvPr id="76" name="75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490102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276</xdr:row>
      <xdr:rowOff>0</xdr:rowOff>
    </xdr:from>
    <xdr:ext cx="9525" cy="9525"/>
    <xdr:pic>
      <xdr:nvPicPr>
        <xdr:cNvPr id="77" name="76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74901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278</xdr:row>
      <xdr:rowOff>0</xdr:rowOff>
    </xdr:from>
    <xdr:ext cx="1905000" cy="9525"/>
    <xdr:pic>
      <xdr:nvPicPr>
        <xdr:cNvPr id="78" name="77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528202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278</xdr:row>
      <xdr:rowOff>0</xdr:rowOff>
    </xdr:from>
    <xdr:ext cx="9525" cy="9525"/>
    <xdr:pic>
      <xdr:nvPicPr>
        <xdr:cNvPr id="79" name="78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7528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277</xdr:row>
      <xdr:rowOff>0</xdr:rowOff>
    </xdr:from>
    <xdr:ext cx="1905000" cy="9525"/>
    <xdr:pic>
      <xdr:nvPicPr>
        <xdr:cNvPr id="6" name="5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0522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277</xdr:row>
      <xdr:rowOff>0</xdr:rowOff>
    </xdr:from>
    <xdr:ext cx="9525" cy="9525"/>
    <xdr:pic>
      <xdr:nvPicPr>
        <xdr:cNvPr id="7" name="6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1975" y="450522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277</xdr:row>
      <xdr:rowOff>0</xdr:rowOff>
    </xdr:from>
    <xdr:ext cx="1905000" cy="9525"/>
    <xdr:pic>
      <xdr:nvPicPr>
        <xdr:cNvPr id="8" name="7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0522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278</xdr:row>
      <xdr:rowOff>0</xdr:rowOff>
    </xdr:from>
    <xdr:ext cx="1905000" cy="9525"/>
    <xdr:pic>
      <xdr:nvPicPr>
        <xdr:cNvPr id="9" name="8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278</xdr:row>
      <xdr:rowOff>0</xdr:rowOff>
    </xdr:from>
    <xdr:ext cx="1905000" cy="9525"/>
    <xdr:pic>
      <xdr:nvPicPr>
        <xdr:cNvPr id="10" name="9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278</xdr:row>
      <xdr:rowOff>0</xdr:rowOff>
    </xdr:from>
    <xdr:ext cx="1905000" cy="9525"/>
    <xdr:pic>
      <xdr:nvPicPr>
        <xdr:cNvPr id="11" name="10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278</xdr:row>
      <xdr:rowOff>0</xdr:rowOff>
    </xdr:from>
    <xdr:ext cx="9525" cy="9525"/>
    <xdr:pic>
      <xdr:nvPicPr>
        <xdr:cNvPr id="12" name="11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1975" y="45204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278</xdr:row>
      <xdr:rowOff>0</xdr:rowOff>
    </xdr:from>
    <xdr:ext cx="1905000" cy="9525"/>
    <xdr:pic>
      <xdr:nvPicPr>
        <xdr:cNvPr id="13" name="12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utlook" refreshedDate="42578.531811921297" createdVersion="4" refreshedVersion="4" minRefreshableVersion="3" recordCount="348">
  <cacheSource type="worksheet">
    <worksheetSource ref="A5:AF353" sheet="Listado2016"/>
  </cacheSource>
  <cacheFields count="32">
    <cacheField name="Consec." numFmtId="0">
      <sharedItems containsSemiMixedTypes="0" containsString="0" containsNumber="1" containsInteger="1" minValue="1" maxValue="348"/>
    </cacheField>
    <cacheField name="Semaforo" numFmtId="0">
      <sharedItems containsSemiMixedTypes="0" containsString="0" containsNumber="1" containsInteger="1" minValue="-1" maxValue="0"/>
    </cacheField>
    <cacheField name="Alerta" numFmtId="1">
      <sharedItems containsSemiMixedTypes="0" containsString="0" containsNumber="1" containsInteger="1" minValue="0" maxValue="100"/>
    </cacheField>
    <cacheField name="No. de solicitud" numFmtId="49">
      <sharedItems count="348">
        <s v="04950000000116"/>
        <s v="04950000000216"/>
        <s v="04950000000316"/>
        <s v="04950000000416"/>
        <s v="04950000000516"/>
        <s v="04950000000616"/>
        <s v="04950000000716"/>
        <s v="04950000000816"/>
        <s v="04950000000916"/>
        <s v="04950000001016"/>
        <s v="04950000001116"/>
        <s v="04950000001216"/>
        <s v="0495000001316"/>
        <s v="0495000001416"/>
        <s v="0495000001516"/>
        <s v="0495000001616"/>
        <s v="04950000001716"/>
        <s v="0495000001816"/>
        <s v="0495000001916"/>
        <s v="0495000002016"/>
        <s v="0495000002116"/>
        <s v="0495000002216"/>
        <s v="0495000002316"/>
        <s v="0495000002416"/>
        <s v="0495000002516"/>
        <s v="0495000002616"/>
        <s v="0495000002716"/>
        <s v="0495000002816"/>
        <s v="0495000002916"/>
        <s v="0495000003016"/>
        <s v="0495000003116"/>
        <s v="0495000003216"/>
        <s v="0495000003316"/>
        <s v="0495000003416"/>
        <s v="0495000003516"/>
        <s v="0495000003616"/>
        <s v="0495000003716"/>
        <s v="0495000003816"/>
        <s v="0495000003916"/>
        <s v="0495000004016"/>
        <s v="0495000004116"/>
        <s v="0495000004216"/>
        <s v="0495000004316"/>
        <s v="049500004416"/>
        <s v="0495000004516"/>
        <s v="0495000004616"/>
        <s v="0495000004716"/>
        <s v="0495000004816"/>
        <s v="0495000004916"/>
        <s v="0495000005016"/>
        <s v="0495000005116"/>
        <s v="0495000005216"/>
        <s v="0495000005316"/>
        <s v="0495000005416"/>
        <s v="0495000005516"/>
        <s v="0495000005616"/>
        <s v="0495000005716"/>
        <s v="0495000005816"/>
        <s v="0495000005916"/>
        <s v="0495000006016"/>
        <s v="0495000006116"/>
        <s v="0495000006216"/>
        <s v="0495000006316"/>
        <s v="049500006416"/>
        <s v="0495000006516"/>
        <s v="0495000006616"/>
        <s v="0495000006716"/>
        <s v="0495000006816"/>
        <s v="0495000006916"/>
        <s v="0495000007016"/>
        <s v="0495000007116"/>
        <s v="0495000007216"/>
        <s v="0495000007316"/>
        <s v="0495000007416"/>
        <s v="0495000007516"/>
        <s v="0495000007616"/>
        <s v="0495000007716"/>
        <s v="0495000007816"/>
        <s v="0495000007916"/>
        <s v="0495000008016"/>
        <s v="0495000008116"/>
        <s v="0495000008216"/>
        <s v="0495000008316"/>
        <s v="0495000008416"/>
        <s v="0495000008516"/>
        <s v="0495000008616"/>
        <s v="0495000008716"/>
        <s v="0495000008816"/>
        <s v="0495000008916"/>
        <s v="0495000009016"/>
        <s v="0495000009116"/>
        <s v="0495000009216"/>
        <s v="0495000009316"/>
        <s v="0495000009416"/>
        <s v="0495000009516"/>
        <s v="0495000009616"/>
        <s v="0495000009716"/>
        <s v="0495000009816"/>
        <s v="0495000009916"/>
        <s v="0495000010016"/>
        <s v="01495000010116"/>
        <s v="0495000010216"/>
        <s v="0495000010316"/>
        <s v="0495000010416"/>
        <s v="0495000010516"/>
        <s v="0495000010616"/>
        <s v="0495000010716"/>
        <s v="04950000010816"/>
        <s v="0495000010916"/>
        <s v="0495000011016"/>
        <s v="0495000011116"/>
        <s v="0495000011216"/>
        <s v="0495000011316"/>
        <s v="0495000011416"/>
        <s v="0495000011516"/>
        <s v="04950000011616"/>
        <s v="0495000011716"/>
        <s v="0495000011816"/>
        <s v="0495000011916"/>
        <s v="0495000012016"/>
        <s v="04950000012116"/>
        <s v="0495000012216"/>
        <s v="0495000012316"/>
        <s v="0495000012416"/>
        <s v="0495000012516"/>
        <s v="0495000012616"/>
        <s v="0495000012716"/>
        <s v="0495000012816"/>
        <s v="0495000012916"/>
        <s v="0495000013016"/>
        <s v="0495000013116"/>
        <s v="0495000013216"/>
        <s v="0495000013316"/>
        <s v="07495000013416"/>
        <s v="0495000013516"/>
        <s v="0495000013616"/>
        <s v="0495000013716"/>
        <s v="0495000013816"/>
        <s v="0495000013916"/>
        <s v="0495000014016"/>
        <s v="0495000014116"/>
        <s v="0495000014216"/>
        <s v="0495000014316"/>
        <s v="0495000014416"/>
        <s v="0495000014516"/>
        <s v="0495000014616"/>
        <s v="0495000014716"/>
        <s v="04950000014816"/>
        <s v="0495000014916"/>
        <s v="0495000015016"/>
        <s v="0495000015116"/>
        <s v="0495000015216"/>
        <s v="0495000015316"/>
        <s v="0495000015416"/>
        <s v="0495000015516"/>
        <s v="0495000015616"/>
        <s v="0495000015716"/>
        <s v="0495000015816"/>
        <s v="0495000015916"/>
        <s v="0495000016016"/>
        <s v="0495000016116"/>
        <s v="0495000016216"/>
        <s v="0495000016316"/>
        <s v="0495000016416"/>
        <s v="0495000016516"/>
        <s v="0495000016616"/>
        <s v="0495000016716"/>
        <s v="0495000016816"/>
        <s v="0495000016916"/>
        <s v="0495000017016"/>
        <s v="0495000017116"/>
        <s v="0495000017216"/>
        <s v="0495000017316"/>
        <s v="0495000017416"/>
        <s v="0495000017516"/>
        <s v="0495000017616"/>
        <s v="0495000017716"/>
        <s v="0495000017816"/>
        <s v="0495000017916"/>
        <s v="0495000018016"/>
        <s v="0495000018116"/>
        <s v="0495000018216"/>
        <s v="0495000018316"/>
        <s v="0495000018416"/>
        <s v="0495000018516"/>
        <s v="0495000018616"/>
        <s v="0495000018716"/>
        <s v="0495000018816"/>
        <s v="0495000018916"/>
        <s v="0495000019016"/>
        <s v="0495000019116"/>
        <s v="0495000019216"/>
        <s v="0495000019316"/>
        <s v="0495000019416"/>
        <s v="0495000019516"/>
        <s v="0495000019616"/>
        <s v="0495000019716"/>
        <s v="0495000019816"/>
        <s v="0495000019916"/>
        <s v="0495000020016"/>
        <s v="0495000020116"/>
        <s v="0495000020216"/>
        <s v="0495000020316"/>
        <s v="0495000020416"/>
        <s v="0495000020516"/>
        <s v="0495000020616"/>
        <s v="0495000020716"/>
        <s v="0495000020816"/>
        <s v="0495000020916"/>
        <s v="0495000021016"/>
        <s v="0495000021116"/>
        <s v="0495000021216"/>
        <s v="0495000021316"/>
        <s v="0495000021416"/>
        <s v="0495000021516"/>
        <s v="0495000021616"/>
        <s v="0495000021716"/>
        <s v="0495000021816"/>
        <s v="0495000021916"/>
        <s v="0495000022016"/>
        <s v="0495000022116"/>
        <s v="0495000022216"/>
        <s v="0495000022316"/>
        <s v="0495000022416"/>
        <s v="0495000022516"/>
        <s v="0495000022616"/>
        <s v="0495000022716"/>
        <s v="0495000022816"/>
        <s v="0495000022916"/>
        <s v="0495000023016"/>
        <s v="0495000023116"/>
        <s v="0495000023216"/>
        <s v="0495000023316"/>
        <s v="0495000023416"/>
        <s v="0495000023516"/>
        <s v="0495000023616"/>
        <s v="0495000023716"/>
        <s v="0495000023816"/>
        <s v="0495000023916"/>
        <s v="0495000024016"/>
        <s v="0495000024116"/>
        <s v="0495000024216"/>
        <s v="0495000024316"/>
        <s v="0495000024416"/>
        <s v="0495000024516"/>
        <s v="0495000024616"/>
        <s v="0495000024716"/>
        <s v="0495000024816"/>
        <s v="0495000024916"/>
        <s v="0495000025016"/>
        <s v="0495000025116"/>
        <s v="0495000025216"/>
        <s v="0495000025316"/>
        <s v="0495000025416"/>
        <s v="0495000025516"/>
        <s v="0495000025616"/>
        <s v="0495000025716"/>
        <s v="0495000025816"/>
        <s v="0495000025916"/>
        <s v="0495000026016"/>
        <s v="0495000026116"/>
        <s v="0495000026216"/>
        <s v="0495000026316"/>
        <s v="0495000026416"/>
        <s v="0495000026516"/>
        <s v="0495000026616"/>
        <s v="0495000026716"/>
        <s v="0495000026816"/>
        <s v="0495000026916"/>
        <s v="0495000027016"/>
        <s v="0495000027116"/>
        <s v="0495000027216"/>
        <s v="0495000027316"/>
        <s v="0495000027416"/>
        <s v="0495000027516"/>
        <s v="0495000027616"/>
        <s v="0495000027716"/>
        <s v="0495000027816"/>
        <s v="0495000027916"/>
        <s v="0495000028016"/>
        <s v="0495000028116"/>
        <s v="0495000028216"/>
        <s v="0495000028316"/>
        <s v="0495000028416"/>
        <s v="0495000028516"/>
        <s v="0495000028616"/>
        <s v="0495000028716"/>
        <s v="0495000028816"/>
        <s v="0495000028916"/>
        <s v="0495000029016"/>
        <s v="0495000029116"/>
        <s v="0495000029216"/>
        <s v="0495000029316"/>
        <s v="0495000029416"/>
        <s v="0495000029516"/>
        <s v="0495000029616"/>
        <s v="0495000029716"/>
        <s v="0495000029816"/>
        <s v="0495000029916"/>
        <s v="0495000030016"/>
        <s v="0495000030116"/>
        <s v="0495000030216"/>
        <s v="0495000030316"/>
        <s v="0495000030416"/>
        <s v="0495000030516"/>
        <s v="0495000030616"/>
        <s v="0495000030716"/>
        <s v="0495000030816"/>
        <s v="0495000030916"/>
        <s v="0495000031016"/>
        <s v="0495000031116"/>
        <s v="0495000031216"/>
        <s v="0495000031316"/>
        <s v="04950000031416"/>
        <s v="04950000315116"/>
        <s v="0495000031616"/>
        <s v="0495000031716"/>
        <s v="0495000031816"/>
        <s v="0495000031916"/>
        <s v="0495000032016"/>
        <s v="0495000032116"/>
        <s v="0495000032216"/>
        <s v="0495000032316"/>
        <s v="0495000032416"/>
        <s v="0495000032516"/>
        <s v="0495000032616"/>
        <s v="0495000032716"/>
        <s v="0495000032816"/>
        <s v="0495000032916"/>
        <s v="0495000033016"/>
        <s v="0495000033116"/>
        <s v="0495000033216"/>
        <s v="0495000033316"/>
        <s v="0495000033416"/>
        <s v="0495000033516"/>
        <s v="0495000033616"/>
        <s v="0495000033716"/>
        <s v="0495000033816"/>
        <s v="0495000033916"/>
        <s v="0495000034016"/>
        <s v="0495000034116"/>
        <s v="0495000034216"/>
        <s v="0495000034316"/>
        <s v="0495000034416"/>
        <s v="0495000034516"/>
        <s v="0495000034616"/>
        <s v="0495000034716"/>
        <s v="0495000034816"/>
      </sharedItems>
    </cacheField>
    <cacheField name="Mes" numFmtId="49">
      <sharedItems count="7">
        <s v="Enero"/>
        <s v="Febrero"/>
        <s v="Marzo"/>
        <s v="Abril"/>
        <s v="Mayo"/>
        <s v="Junio"/>
        <s v="Julio"/>
      </sharedItems>
    </cacheField>
    <cacheField name="Fecha de ingreso." numFmtId="0">
      <sharedItems containsSemiMixedTypes="0" containsNonDate="0" containsDate="1" containsString="0" minDate="2015-12-13T00:00:00" maxDate="2016-08-02T00:00:00"/>
    </cacheField>
    <cacheField name="Días de prorroga" numFmtId="1">
      <sharedItems containsNonDate="0" containsString="0" containsBlank="1"/>
    </cacheField>
    <cacheField name="Fecha de vencimento" numFmtId="166">
      <sharedItems containsSemiMixedTypes="0" containsNonDate="0" containsDate="1" containsString="0" minDate="2016-01-21T00:00:00" maxDate="2016-08-30T00:00:00"/>
    </cacheField>
    <cacheField name="Fecha de respuesta." numFmtId="14">
      <sharedItems containsNonDate="0" containsDate="1" containsString="0" containsBlank="1" minDate="2016-01-21T00:00:00" maxDate="2016-07-27T00:00:00"/>
    </cacheField>
    <cacheField name="Estado de solicitud." numFmtId="0">
      <sharedItems/>
    </cacheField>
    <cacheField name="Dias de respuesta" numFmtId="164">
      <sharedItems containsString="0" containsBlank="1" containsNumber="1" containsInteger="1" minValue="-9" maxValue="31"/>
    </cacheField>
    <cacheField name="Nombre del solicitante " numFmtId="0">
      <sharedItems containsBlank="1" count="224">
        <s v="FELIPE FRANCISCO VELAZQUEZ MICHEL"/>
        <s v="NARUTO UZUMAKI "/>
        <s v="J PAZ GUTIERREZ"/>
        <s v="ERNESTO ROMERO SÁNCHEZ"/>
        <s v="CARMELA LOPEZ SA DE CV "/>
        <s v="CLAUDIA MARIBEL DOMÍNGUEZ MIRANDA"/>
        <s v="MIGUEL SUNYOL JURADO"/>
        <s v="ISRAEL CHONG HERNÁNDEZ"/>
        <s v="ANA KAREN LOPEZ ZENTELLA"/>
        <s v="DARIO MARIO FRITZ "/>
        <s v="RAFAEL CABRERA"/>
        <s v="ANGÉLICA HERNÁNDEZ GONZÁLEZ"/>
        <s v="VANNI PETTINA "/>
        <s v="TOMOO TERADA ZAVALA"/>
        <s v="ABRAHAM BORJA MARTELL"/>
        <s v="MARIA DEL CONSUELO REYES HERNÁNDEZ"/>
        <s v="MIRIAM ELENA PÉREZ GRAJEDA"/>
        <s v="CARLOS VLADIMIR MOYRON ECHAVERRIA"/>
        <s v="HERMINIO LÓPEZ LÓPEZ"/>
        <s v="TOMAS DE LA O CHAVARRIA"/>
        <s v="ARMANDO CALDERÓN"/>
        <s v="ERNESTO GUEVARA"/>
        <s v="ANUAR ISRAEL ORTEGA GALINDO"/>
        <s v="CAMILO EUGENIO LUND MONATÑO"/>
        <s v="PABLO EDUARDO MONTAÑO MENDOZA"/>
        <s v="EMILIO AGUIRRE LONA"/>
        <s v="GERMÁN FAJARDOS GALLEGOS"/>
        <s v="ALFREDO CARDOSO"/>
        <s v="ARTURO RODRIGUEZ GARCÍA"/>
        <s v="HUMBERTO RODRÍGUEZ POZOS"/>
        <s v="SEBASTIAN MEDINA RODRÍGUEZ GALICIA "/>
        <s v="JAVIER COELLO DE LA CRUZ"/>
        <s v="BACKER &amp;MCKENZIE ABOGADOS S.C."/>
        <s v="JESUS LOPEZ MARES"/>
        <s v="GABRIEL CARBONELL SANFELIZ"/>
        <s v="MAURICIO MOISES RASSAM"/>
        <s v="JORGE ARTURO JABBOUR MALDONADO"/>
        <s v="EDITORIAL LIBERTAD Y EXPRESIÓN, S.A. DE C.V. "/>
        <s v="LUIS OSWALDO HERNÁNDEZ ZARATE"/>
        <s v="PELAYO GODINEZ"/>
        <s v="JOSÉ ANTONIO ROMERO CORDOVA"/>
        <s v="ROBERTO DANIEL GUZMAN TREJO"/>
        <s v="JORGE SILVA "/>
        <s v="RUBÉN ORTIZ"/>
        <s v="CARLOS ALBERTO GUTIERREZ IBARRA"/>
        <s v="MIGUEL ALONSO ESPAÑA KANAFANY"/>
        <s v="LORENA BEATRIZ RODAS PINEDA"/>
        <s v="ALBERTO RODRIGUEZ SOLIS"/>
        <s v="ARMANDO RODRIGUEZ CERVANTES"/>
        <s v="GIOVANNA CHAVEZ"/>
        <s v="JORGE LOPEZ GONZÁLEZ "/>
        <s v="ADRÍAN AGUIRRE PÉREZ LAMADRID "/>
        <s v="MARIA ISABEL CAMARENA ROCHA"/>
        <s v="OMAR GONZÁLEZ"/>
        <s v="JULIO SMITHERS BARBERO"/>
        <s v="PATRICIO LOZANO DUARTE"/>
        <s v="MARIO MORENO CANTINFLAS"/>
        <s v="MONITOREO Y PUBLICACIONES S.A. "/>
        <s v="ADAHI SOL MENDICUTI PICAZO"/>
        <s v="AXEL ANTONIO CEBALLOS ROSALES"/>
        <s v="EDGAR ALFONSO GOMEZ CABANILLAS"/>
        <s v="CINTHIA CASTRO BELIO"/>
        <s v="RAÚL ARMANDO ADALID    HERNANDEZ"/>
        <s v="MARÍA MAGDALENA PÉREZ ALFARO"/>
        <s v="MARIA ESTHER FERNÁNDEZ"/>
        <s v="RICARDO QUIROZ SANCHEZ"/>
        <s v="NORALY FUENTES RODRIGUEZ"/>
        <s v="LUIS ALEXIS ISLAS SANCHEZ"/>
        <s v="OSCAR RODRIGUEZ RODRIGUEZ"/>
        <s v="ELSA SAAVEDRA CASTRO"/>
        <s v="SADOT FRANCISCO TEJADA PEREZ"/>
        <s v="CHRISTIAN VALENZUELA"/>
        <s v="ANGELICA HERNÁNDEZ GONZÁLEZ"/>
        <s v="ISABEL LOPEZ CANO"/>
        <s v="JUAN RAMÓN GONZÁLEZ LÓPEZ"/>
        <s v="VANESSA FREIJE "/>
        <s v="JOSE MARIA HERNANDEZ JIMENEZ"/>
        <s v="SMC CORPORATION MÉXICO S.A DE C.V AARON H. PALMA MENDOZA"/>
        <s v="ANGELICA CERÓN BAUTISTA"/>
        <s v="RUBÉN HUERTA "/>
        <s v="RUBEN HUERTA"/>
        <s v="GONZALO HILARIO MANUEL"/>
        <s v="KARLA MARROQUIN ROMERO"/>
        <s v="JORGE ANTONIO BRECEDA PÉREZ"/>
        <s v="PALOMA HERNÁNDEZ CASTILLO"/>
        <s v="CARLOS RESENDIZ "/>
        <s v="DIANA GONZALEZ"/>
        <s v="VALERIA FLORES"/>
        <s v="ADRIANA BERENICE CHÁVEZ CONSTANTINO"/>
        <s v="JACMELINE DUARTE DURAZO"/>
        <s v="GONZALO ENRIQUEZ"/>
        <s v="CAMILO EUGENIO LUND MONATAÑO"/>
        <s v="KHEDIVE ARMANDO HERNÁNDEZ ARRAMBIDE"/>
        <s v="DANNITA LOPEZ CRUZ"/>
        <s v="MARIA RAMIREZ"/>
        <s v="ALONDRA LERMA RODRIGUEZ"/>
        <s v="MARIELA CEPEDA GONZÁLEZ"/>
        <s v="CAROLINA CULEBRO"/>
        <s v="MARIA MARTÍNEZ MARTÍNEZ"/>
        <s v="MONTSERRAT VARGAS CASTILLO"/>
        <s v="ALEJANDRO VILLARREAL MAURY "/>
        <s v="GUILLERMO LECHUGA JUÁREZ"/>
        <s v="PAVIC OMHAR NUÑO AVILA"/>
        <s v="LUIS ANTONIO RUELAS VENTURA"/>
        <s v="JONATHAN ENRIQUE GARCÍA JUSTO"/>
        <s v="LUISA FERNANDA BARAJAS ARCILA"/>
        <s v="GUSTAVO SUAREZ "/>
        <s v="VERA SISNIEGA"/>
        <s v="ALEJANDRO RAMIRO ALVAREZ FLORES"/>
        <s v="EDUARDO ZACARIAS CASTILLO VAZQUEZ"/>
        <s v="PATRICIO MORENO GUTIÉRREZ"/>
        <s v="SERGIO DE LA CRUZ SANTIZO"/>
        <s v="DIONÉ BOLIO"/>
        <s v="ISSAC MOHEDANO MONZON"/>
        <s v="MARIA SALAZAR BARRALES"/>
        <s v="JESSICA GONZÁLEZ CELIS "/>
        <s v="ROGELIO CEDILLO GUILLÉN "/>
        <s v="GABRIELA ALEJANDRA RUIZ"/>
        <s v="CARLOS FELIPE HUERTA GIMENEZ"/>
        <s v="MARIACRUZ ROMERO LOPEZ"/>
        <s v="OMAR CARREÓN ORONZOR "/>
        <s v="RUBÉN MATIAS GARCÍA"/>
        <s v="MARIA LUISA MARTÍNEZ SANCHEZ"/>
        <s v="RAFAEL GERARDO RAMOS CÓRDOVA"/>
        <s v="MARCO ENRIQUE BECERRIL SOLIS"/>
        <s v="DANIELA QUINTERO RODRIGUEZ"/>
        <s v="LIZANDRO SARANSI TOGAN"/>
        <s v="AMPARO MARTÍNEZ HERRNAZ"/>
        <s v="DAMARIS SULEIME SÁNCHEZ MARELES"/>
        <s v="CRISTINA MUÑOZ CATALAN"/>
        <s v="RODRIGO FIERRO ALCANTARA"/>
        <s v="OLINKA VALDEZ MORALES"/>
        <s v="ALEJANDRO DELGADO "/>
        <s v="LUCAS PADILLA"/>
        <s v="GUADALUPE LOPEZ LOPEZ"/>
        <s v="LILIANA OLVERA FLORES"/>
        <s v="PAMELA PULIDO SÁNCHEZ"/>
        <s v="LUZ DANIELA DE LA MORA"/>
        <s v="JOSÉ BARBOSA "/>
        <s v="MARÍA MARTÍNEZ MARTÍNEZ"/>
        <s v="CINTHYA SOLÍS CARO"/>
        <s v="MARÍA DE LOURDES GUERRERO JIMENEZ"/>
        <s v="JONATHAN SANTIAGO NAAL HUCHIM"/>
        <s v="GLORIA ROMERO SÁNCHEZ"/>
        <s v="JESSICA GUADALUPE RAMIRO RAMÍREZ"/>
        <s v="ARTURO ALEJANDRO ROSALES SÁNCHEZ"/>
        <s v="MATHA BEATRIZ HERNÁNDEZ "/>
        <s v="ZEPEDA ABOGADOS S.C.  / ENRIQUE ZEPEDA"/>
        <s v="MARIBEL ROCHA LONGORIA"/>
        <s v="GERARDO SÁNCHEZ ADACIO"/>
        <s v="VICTOR MANZANO HERNÁNDEZ"/>
        <s v="FERNANDO ROCHA HERNÁNDEZ"/>
        <s v="ADRIAN NAVARRO ESMERIO "/>
        <s v="JUAN MANUEL MARTÍNEZ SERVIN"/>
        <s v="BRENDA NATALI RODRIGUEZ LOPEZ"/>
        <s v="OCTAVIO PORRAS FERRER"/>
        <s v="FELIPE DE JESUS SÁNCHEZ VIDAL"/>
        <s v="JUAN PÉREZ LÓPEZ"/>
        <s v="DANIEL LÓPEZ GÓNZALEZ"/>
        <s v="GUILLERMO PICO RUIZ"/>
        <s v="RENDICIÓN DE CUENTAS"/>
        <s v="FRANCISCO VARGAS MARTÍNEZ"/>
        <s v="PAT RIVERA F"/>
        <s v="ORIOL MALLO VILAPLANA"/>
        <s v="ARIEL CONTRERAS FELIPE"/>
        <s v="KARLA LOPEZ"/>
        <s v="DANIELA SÁNCHEZ REZA"/>
        <s v="MIGUEL TAVARES VELEZ"/>
        <s v="PACO GARCÍA "/>
        <s v="ALFREDO FERNANDEZ DE LARA GAITAN"/>
        <s v="MARIO ANTONIO PEREZ MATA"/>
        <s v="CESAR ARANZUA CHAVEZ "/>
        <s v="SAMUEL MELENDEZ BONILLA"/>
        <s v="CARLOS CARRANZA TRINIDAD"/>
        <s v="ALEJANDRA MANCILLA PÉREZ"/>
        <s v="NATHALIA PARGA MENDOZA"/>
        <s v="FELIX GÓMEZ"/>
        <s v="JOSE AURELIO CHIHUAHUA SOSA"/>
        <s v="ALEX ROJAS"/>
        <s v="JOSÉ RAÚL LINARES PÉREZ"/>
        <s v="ERENDIRA AQUINO"/>
        <s v="FRANCISCO JAVIER GÓMEZ AGUILLAR "/>
        <s v="FERNANDO MENDEZ SAN NICOLAS"/>
        <s v="EFRAIN LEÓN ORTEGA LUCERO"/>
        <s v="CARLOS ROSALES GOMEZ"/>
        <s v="NELLY LÓPEZ AZUZ "/>
        <s v="LUIS FERNANDO MERCHANT HERNÁNDEZ"/>
        <s v="FERNANDO RAMÍREZ RUIZ"/>
        <s v="JUAN PEREZ GONZALEZ "/>
        <s v="ALBA MARÍA MEDINA MARÍN"/>
        <s v="ALEJANDRO MORENO GARCÍA "/>
        <s v="MARÍA DE JESUS BENAVIDES VALADEZ"/>
        <s v="KARY F"/>
        <s v="ANGELES FERREL AGUILAR"/>
        <s v="CAMPAÑA GLOBAL POR LA LIBERTAD DE EXPRESIÓN A 19"/>
        <s v="JOSUÉ BUSTAMANTE GONZÁLEZ"/>
        <s v="RENATA GARZA"/>
        <s v="PATRICIA ANGELES RIVERA "/>
        <s v="LUZ GONZÁLEZ MARTÍNEZ"/>
        <s v="VIRGINIA DELGADO SÁNCHEZ "/>
        <s v="MARIA DE LOS ANGELES MAGDALENO CARDENAS"/>
        <s v="GABRIELA GARAY"/>
        <s v="LAURA ALEXA SÁENZ "/>
        <s v="JENIFER CASTILLO ORTIZ"/>
        <s v="VERONICA JIMENEZ CASTILLO"/>
        <s v="HK A A"/>
        <s v="NOEL FELIPE HERNÁNDEZ REYES "/>
        <s v="PARIS MARTÍNEZ"/>
        <s v="ABEL ESPINOZA HILERIO "/>
        <s v="GREGORIO MARTÍNEZ MARTÍNEZ"/>
        <s v="KATIA ITZAMAR DE LA ROSA HERNÁNDEZ"/>
        <s v="BERNARDO NÚÑEZ MAGDALENO"/>
        <s v="RICARDO SERRANO "/>
        <s v="ROSA SANTOME VILLA"/>
        <s v="ALBERTO PADILLA GARCÍA"/>
        <s v="CARLOS INCLAN FUENTES INCLAN FUENTES"/>
        <s v="HECTOR MARIO PEREZ PORTILLA"/>
        <s v="LUZ ANGELICA ESPINOSA DORANTES"/>
        <s v="CELSO JUVENAL BASALDUA AYALA"/>
        <s v="ARCHIVO GENERAL DE LA NACIÓN"/>
        <m/>
        <s v="FEDERICO ROBERTS "/>
        <s v="MARIANA MOLINA"/>
        <s v="ENRIQUE MARTÍNEZ HORTA"/>
      </sharedItems>
    </cacheField>
    <cacheField name="Domicilio del solicitante" numFmtId="0">
      <sharedItems longText="1"/>
    </cacheField>
    <cacheField name="Correo electronico del solicitante" numFmtId="0">
      <sharedItems containsBlank="1"/>
    </cacheField>
    <cacheField name="Modalidad de entrega del solicitante. " numFmtId="0">
      <sharedItems/>
    </cacheField>
    <cacheField name="Asunto" numFmtId="0">
      <sharedItems longText="1"/>
    </cacheField>
    <cacheField name="Tema" numFmtId="0">
      <sharedItems/>
    </cacheField>
    <cacheField name="Subtema" numFmtId="0">
      <sharedItems/>
    </cacheField>
    <cacheField name="Galería 1" numFmtId="0">
      <sharedItems count="2">
        <s v="NO"/>
        <s v="SI"/>
      </sharedItems>
    </cacheField>
    <cacheField name="Cantidad de versiones públicas solicitadas" numFmtId="0">
      <sharedItems containsString="0" containsBlank="1" containsNumber="1" containsInteger="1" minValue="1" maxValue="215" count="17">
        <m/>
        <n v="1"/>
        <n v="12"/>
        <n v="5"/>
        <n v="2"/>
        <n v="3"/>
        <n v="64"/>
        <n v="134"/>
        <n v="55"/>
        <n v="4"/>
        <n v="27"/>
        <n v="10"/>
        <n v="215"/>
        <n v="16"/>
        <n v="6"/>
        <n v="54"/>
        <n v="69"/>
      </sharedItems>
    </cacheField>
    <cacheField name="Cantidad de versiones públicas Elaboradas" numFmtId="0">
      <sharedItems containsString="0" containsBlank="1" containsNumber="1" containsInteger="1" minValue="0" maxValue="134"/>
    </cacheField>
    <cacheField name="Tipo de solicitud" numFmtId="0">
      <sharedItems containsBlank="1"/>
    </cacheField>
    <cacheField name="Area a la que se turno la solicitud" numFmtId="0">
      <sharedItems/>
    </cacheField>
    <cacheField name="Area a la que se turno la solicitud (bis)" numFmtId="0">
      <sharedItems containsNonDate="0" containsString="0" containsBlank="1"/>
    </cacheField>
    <cacheField name=" fecha en la que se turno la solicitud" numFmtId="14">
      <sharedItems containsDate="1" containsBlank="1" containsMixedTypes="1" minDate="2016-01-07T00:00:00" maxDate="2016-10-11T00:00:00"/>
    </cacheField>
    <cacheField name="Oficio Unidad de Enlace" numFmtId="0">
      <sharedItems containsBlank="1"/>
    </cacheField>
    <cacheField name="No. Oficio del Área a UE" numFmtId="0">
      <sharedItems containsBlank="1"/>
    </cacheField>
    <cacheField name="Forma de termino y/o resultado." numFmtId="0">
      <sharedItems containsBlank="1"/>
    </cacheField>
    <cacheField name="Modo de ingreso" numFmtId="0">
      <sharedItems/>
    </cacheField>
    <cacheField name="Recursos de revisión" numFmtId="0">
      <sharedItems/>
    </cacheField>
    <cacheField name="Costos" numFmtId="0">
      <sharedItems/>
    </cacheField>
    <cacheField name="Observaciones y comentari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8">
  <r>
    <n v="1"/>
    <n v="-1"/>
    <n v="0"/>
    <x v="0"/>
    <x v="0"/>
    <d v="2016-01-06T00:00:00"/>
    <m/>
    <d v="2016-02-04T00:00:00"/>
    <d v="2016-01-22T00:00:00"/>
    <s v="Terminada"/>
    <n v="13"/>
    <x v="0"/>
    <s v="Calle: FELIX PALAVICINI / CIRCUNVALACION Y EXPERIENCIA_x000a_Número exterior: 2090 A_x000a_Número interior: _x000a_Colonia: Jardines Alcalde_x000a_Entidad federativa: Jalisco_x000a_Delegación o municipio: GUADALAJARA_x000a_Código postal: 44298"/>
    <s v="andrewilich@hotmail.com"/>
    <s v="INFOMEX"/>
    <s v="Solicitud de Información_x000a_Solicito copia en Disco CD de los siguientes documentos:_x000a_ Los 5 Discos compactos que integran el sistema de consulta de archivos de la subprocuraduría especial del caso Colosio._x000a_ Los 4 discos con el título “Vida Longitudinal de Mario Aburto Martínez”_x000a_ Copia en CD de las imágenes de los dos  videocasetes que titulan “Hubo o no hubo un segundo disparador”_x000a_ Copia en CD de las imágenes de las dos videocasetes que titulan: “Investigación Colosio”._x000a_ Copia en CD con el texto digitalizado titulado “Investigación del Homicidio de Luis Donaldo Colosio Murrieta”_x000a_Dichos documentos fueron trasladados desde la Procuraduría General de la República hasta este Archivo el día 7 de Noviembre del año 2000, por medio del acuerdo “04” , firmado por Luis Raúl González Pérez y la Doctora Estela González Cicero. _x000a_"/>
    <s v="Actividades_de_la_institución "/>
    <s v="b) Resultados de actividades sustantivas"/>
    <x v="0"/>
    <x v="0"/>
    <m/>
    <s v="Actividades de la institución o dependencia"/>
    <s v="Dirección del Archivo Histórico Central"/>
    <m/>
    <d v="2016-01-08T00:00:00"/>
    <s v="UE/013/2016 DE 08 DE ENERO DE 2016"/>
    <s v="DG/DAHC/007/2016 DE 11 DE ENERO DE 2016"/>
    <s v="ENTREGA DE INFORMACIÓN EN MEDIO ELECTRÓNICO"/>
    <s v="SOLICITUD ELECTRÓNICA"/>
    <s v="N/A"/>
    <s v="N/A"/>
    <m/>
  </r>
  <r>
    <n v="2"/>
    <n v="-1"/>
    <n v="0"/>
    <x v="1"/>
    <x v="0"/>
    <d v="2016-01-06T00:00:00"/>
    <m/>
    <d v="2016-02-04T00:00:00"/>
    <d v="2016-01-29T00:00:00"/>
    <s v="Terminada"/>
    <n v="18"/>
    <x v="1"/>
    <s v="Calle: SIN CALLE_x000a_Número exterior: 1_x000a_Número interior: _x000a_Colonia: Santa Bárbara_x000a_Entidad federativa: Jalisco_x000a_Delegación o municipio: ENCARNACION DE DIAZ_x000a_Código postal: 47295"/>
    <m/>
    <s v="INFOMEX"/>
    <s v="Hola, busco me proporcionen la siguiente información: 1. Toda la documentación, planos que tengan sobre la finca (rancho, hacienda, predio) &quot;Lo de Ávalos&quot; (en ocasiones lo escriben en mayúsculas y continuo &quot;LODEÁVALOS&quot;, en otras ocasiones solo continuo &quot;LodeÁvalos&quot; y otras &quot;Los Ávalos&quot;). Actualmente se encuentra en el municipio de Lagos de Moreno, estado de Jalisco. Antes en el Cantón de Lagos, estado de Jalisco. 2. Toda la documentación, planos que tengan sobre la finca: Hacienda de San Matías, municipio de Encarnación de Díaz, estado de Jalisco. (Antes Cantón de Lagos). 3. Toda la documentación, planos de la finca: Hacienda de Santa Bárbara, municipio de Encarnación de Díaz, estado de Jalisco. (Antes Cantón de Lagos, estado Jalisco). Esa hacienda también se llegó a conocer como Hacienda de Castro. Hoy en día sus tierras se repartieron a los ejidos de Santa Bárbara y Ejido de castro, ambos en el municipio de Encarnación de Díaz.  Saludos, gracias."/>
    <s v="Actividades_de_la_institución "/>
    <s v="b) Resultados de actividades sustantivas"/>
    <x v="0"/>
    <x v="0"/>
    <m/>
    <s v="Información generada o administrada por la dependencia o entidad"/>
    <s v="Dirección del Archivo Histórico Central"/>
    <m/>
    <d v="2016-01-07T00:00:00"/>
    <s v="UE/09/2016 DE 7 DE ENERO DE 2016"/>
    <s v="DG/DAHC/014/2016 DE 18 DE ENERO DE 2016"/>
    <s v="ENTREGA DE INFORMACIÓN EN MEDIO ELECTRÓNICO"/>
    <s v="SOLICITUD ELECTRÓNICA"/>
    <s v="N/A"/>
    <s v="N/A"/>
    <m/>
  </r>
  <r>
    <n v="3"/>
    <n v="-1"/>
    <n v="0"/>
    <x v="2"/>
    <x v="0"/>
    <d v="2016-01-06T00:00:00"/>
    <m/>
    <d v="2016-02-04T00:00:00"/>
    <d v="2016-01-29T00:00:00"/>
    <s v="Terminada"/>
    <n v="18"/>
    <x v="2"/>
    <s v="Calle: LAZARO CARDENAS_x000a_Número exterior: 19_x000a_Número interior: _x000a_Colonia: Pedregal_x000a_Entidad federativa: Hidalgo_x000a_Delegación o municipio: TIZAYUCA_x000a_Código postal: 43802_x000a_Teléfono: 7797960654"/>
    <m/>
    <s v="INFOMEX"/>
    <s v="FUNCIONARIOS DE LA ESTRUCTURA ORGÁNICA DEL H AYUNTAMIENTO DE ELOXOXHITALN, ESTADO DE HIDALGO"/>
    <s v="Estructura_orgánica"/>
    <s v="d) Otros*"/>
    <x v="0"/>
    <x v="0"/>
    <m/>
    <s v="OTROS RUBROS GENERALES*"/>
    <s v="Unidad de Enlace"/>
    <m/>
    <d v="2016-01-27T00:00:00"/>
    <s v="UE/R/122/2016 DE 27 DE ENERO DE 2016"/>
    <s v="N/A"/>
    <s v="ENTREGA DE INFORMACIÓN EN MEDIO ELECTRÓNICO"/>
    <s v="SOLICITUD ELECTRÓNICA"/>
    <s v="N/A"/>
    <s v="N/A"/>
    <m/>
  </r>
  <r>
    <n v="4"/>
    <n v="-1"/>
    <n v="0"/>
    <x v="3"/>
    <x v="0"/>
    <d v="2016-01-06T00:00:00"/>
    <m/>
    <d v="2016-02-04T00:00:00"/>
    <d v="2016-01-29T00:00:00"/>
    <s v="Terminada"/>
    <n v="18"/>
    <x v="3"/>
    <s v="Calle: SUR 4C_x000a_Número exterior: 31_x000a_Número interior: _x000a_Colonia: Agrícola Oriental_x000a_Entidad federativa: Distrito Federal_x000a_Delegación o municipio: IZTACALCO_x000a_Código postal: 08500_x000a_Teléfono: 5550081003"/>
    <s v="ernest.romero@hotmail.com"/>
    <s v="INFOMEX"/>
    <s v="Solicito copia simple del expediente administrativo de la instalación de servicio integral para imponer fotomultas, esto es: copia del posible contrato que se tenga con el Gobierno del Distrito Federal y la empresa que brinda el servicio de foto multas, así como los anexos técnicos que se deriven de dicho contrato y copia de todo el procedimiento licitorio y/o de adjudicación directa que se haya realizado para la contratación del servicio de fotomultas, entiéndase lo anterior como: (copia simple de las bases, junta de aclaraciones, presentación de propuestas, fallo)"/>
    <s v="Otros_Rubros_Generales"/>
    <s v="b) No es competencia de la unidad"/>
    <x v="0"/>
    <x v="0"/>
    <m/>
    <s v="OTROS RUBROS GENERALES*"/>
    <s v="Unidad de Enlace"/>
    <m/>
    <d v="2016-01-27T00:00:00"/>
    <s v="UE/R/122/2016 DE 27 DE ENERO DE 2016"/>
    <s v="N/A"/>
    <s v="ENTREGA DE INFORMACIÓN EN MEDIO ELECTRÓNICO"/>
    <s v="SOLICITUD ELECTRÓNICA"/>
    <s v="N/A"/>
    <s v="N/A"/>
    <m/>
  </r>
  <r>
    <n v="5"/>
    <n v="-1"/>
    <n v="0"/>
    <x v="4"/>
    <x v="0"/>
    <d v="2016-01-06T00:00:00"/>
    <m/>
    <d v="2016-02-04T00:00:00"/>
    <d v="2016-01-29T00:00:00"/>
    <s v="Terminada"/>
    <n v="18"/>
    <x v="4"/>
    <s v="Calle: 1_x000a_Número exterior: 1_x000a_Número interior: _x000a_Colonia: Adjuntas_x000a_Entidad federativa: Guanajuato_x000a_Delegación o municipio: MANUEL DOBLADO_x000a_Código postal: 36487_x000a_Teléfono: +524327440270"/>
    <s v="pecesitoazul666@hotmail.com"/>
    <s v="INFOMEX"/>
    <s v="Relación de los ex-presidentes de la república que están pensionados y a cuanto asciende la pensión mensual y anualmente."/>
    <s v="Otros_Rubros_Generales"/>
    <s v="b) No es competencia de la unidad"/>
    <x v="0"/>
    <x v="0"/>
    <m/>
    <s v="OTROS RUBROS GENERALES*"/>
    <s v="Unidad de Enlace"/>
    <m/>
    <d v="2016-01-27T00:00:00"/>
    <s v="UE/R/123/2016 DE 27 DE ENERO DE 2016"/>
    <s v="N/A"/>
    <s v="ENTREGA DE INFORMACIÓN EN MEDIO ELECTRÓNICO"/>
    <s v="SOLICITUD ELECTRÓNICA"/>
    <s v="N/A"/>
    <s v="N/A"/>
    <m/>
  </r>
  <r>
    <n v="6"/>
    <n v="-1"/>
    <n v="0"/>
    <x v="5"/>
    <x v="0"/>
    <d v="2016-01-06T00:00:00"/>
    <m/>
    <d v="2016-02-04T00:00:00"/>
    <d v="2016-02-04T00:00:00"/>
    <s v="Terminada"/>
    <n v="22"/>
    <x v="5"/>
    <s v="Calle: PROLONGACIÓN LÁZARO CÁRDENAS_x000a_Número exterior: 15_x000a_Número interior: 253_x000a_Colonia: Lomas de La Era_x000a_Entidad federativa: Distrito Federal_x000a_Delegación o municipio: ALVARO OBREGON_x000a_Código postal: 01860_x000a_Teléfono: 5558104768"/>
    <s v="claudiamardominguez@yahoo.com.mx"/>
    <s v="INFOMEX"/>
    <s v="Notas de la Dirección Federal de Seguridad (DFS) o dela Dirección General de Investigaciones Políticas y Sociales (DGIPS) del Archivo General de la Nación sobre el doctor Ignacio Chávez Sánchez"/>
    <s v="Actividades_de_la_institución "/>
    <s v="b) Resultados de actividades sustantivas"/>
    <x v="1"/>
    <x v="1"/>
    <n v="1"/>
    <s v="Actividades de la institución o dependencia"/>
    <s v="Dirección del Archivo Histórico Central"/>
    <m/>
    <d v="2016-01-07T00:00:00"/>
    <s v="UE/10/2016 DE 7 DE ENERO DE 2016"/>
    <s v="DG/DAHC/030/2016 DE 25 DE ENERO DE 2016"/>
    <s v="ENTREGA DE INFORMACIÓN EN MEDIO ELECTRÓNICO"/>
    <s v="SOLICITUD ELECTRÓNICA"/>
    <s v="N/A"/>
    <s v="N/A"/>
    <m/>
  </r>
  <r>
    <n v="7"/>
    <n v="-1"/>
    <n v="0"/>
    <x v="6"/>
    <x v="0"/>
    <d v="2016-01-06T00:00:00"/>
    <m/>
    <d v="2016-02-04T00:00:00"/>
    <d v="2016-02-02T00:00:00"/>
    <s v="Terminada"/>
    <n v="20"/>
    <x v="6"/>
    <s v="Calle: CAMINO VIEJO A LA PRESA_x000a_Número exterior: SN_x000a_Número interior: _x000a_Colonia: San Antonio Buenavista_x000a_Entidad federativa: México_x000a_Delegación o municipio: TOLUCA_x000a_Código postal: 50266"/>
    <s v="miguel.sunyol@itesm.mx"/>
    <s v="INFOMEX"/>
    <s v="Copia de las Leyes de Reforma"/>
    <s v="Actividades_de_la_institución "/>
    <s v="b) Resultados de actividades sustantivas"/>
    <x v="0"/>
    <x v="0"/>
    <m/>
    <s v="Actividades de la institución o dependencia"/>
    <s v="Dirección del Archivo Histórico Central"/>
    <m/>
    <d v="2016-01-07T00:00:00"/>
    <s v="UE/11/2016 DE 7 DE ENERO DE 2016"/>
    <s v="DG/DAHC/022/2016 DE 21 DE ENERO DE 2016"/>
    <s v="ENTREGA DE INFORMACIÓN EN MEDIO ELECTRÓNICO"/>
    <s v="SOLICITUD ELECTRÓNICA"/>
    <s v="N/A"/>
    <s v="N/A"/>
    <m/>
  </r>
  <r>
    <n v="8"/>
    <n v="-1"/>
    <n v="0"/>
    <x v="7"/>
    <x v="0"/>
    <d v="2016-01-06T00:00:00"/>
    <m/>
    <d v="2016-02-04T00:00:00"/>
    <d v="2016-01-29T00:00:00"/>
    <s v="Terminada"/>
    <n v="18"/>
    <x v="7"/>
    <s v="Calle: DR ATL_x000a_Número exterior: 228_x000a_Número interior: I-3_x000a_Colonia: Santa Maria La Ribera_x000a_Entidad federativa: Distrito Federal_x000a_Delegación o municipio: CUAUHTEMOC_x000a_Código postal: 06400_x000a_Teléfono: 5555414470"/>
    <s v="israelch789456@hotmail.com"/>
    <s v="INFOMEX"/>
    <s v="Listado de visitas  del Archivo General de la Nación a los Archivos de Concentración  de las dependencias y entidades de la Administración Pública Federal con objetivo de realizar las siguientes actividades diagnósticos, inspecciones, revisiones, auditorías, recomendaciones, durante el periodo 2014-2015. Registrando el concepto de la visita y la dirección del archivo."/>
    <s v="Actividades_de_la_institución "/>
    <s v="b) Resultados de actividades sustantivas"/>
    <x v="0"/>
    <x v="0"/>
    <m/>
    <s v="Actividades de la institución o dependencia"/>
    <s v="Dirección del Sistema Nacional de Archivos"/>
    <m/>
    <d v="2016-01-07T00:00:00"/>
    <s v="UE/12/2016 DE 7 DE ENERO DE 2016"/>
    <s v="DSNA/0057/2016 DE 13 DE ENERO DE 2016"/>
    <s v="ENTREGA DE INFORMACIÓN EN MEDIO ELECTRÓNICO"/>
    <s v="SOLICITUD ELECTRÓNICA"/>
    <s v="N/A"/>
    <s v="N/A"/>
    <m/>
  </r>
  <r>
    <n v="9"/>
    <n v="-1"/>
    <n v="0"/>
    <x v="8"/>
    <x v="0"/>
    <d v="2016-01-07T00:00:00"/>
    <m/>
    <d v="2016-01-21T00:00:00"/>
    <d v="2016-01-21T00:00:00"/>
    <s v="Terminada"/>
    <n v="11"/>
    <x v="8"/>
    <s v="Calle: CALLEJÓN MAXIMINO SANCHEZ_x000a_Número exterior: 316_x000a_Número interior: _x000a_Colonia: Samarkanda_x000a_Entidad federativa: Tabasco_x000a_Delegación o municipio: CENTRO_x000a_Código postal: 86281_x000a_Teléfono: 9931763316"/>
    <s v="k198an@hotmail.com"/>
    <s v="INFOMEX"/>
    <s v="La dirección, correo o número telefónico actual de mi padre  Rodolfo Sanchez Colín, perdí contacto desde hace mucho tiempo y como nos hemos cambiado de casa y de números tanto el como yo... Hemos perdido conexión "/>
    <s v="Otros_Rubros_Generales"/>
    <s v="b) No es competencia de la unidad"/>
    <x v="0"/>
    <x v="0"/>
    <m/>
    <s v="OTROS RUBROS GENERALES*"/>
    <s v="Unidad de Enlace"/>
    <m/>
    <d v="2016-01-21T00:00:00"/>
    <s v="UE/R/109/2016 DE 21 DE ENERO DE 2016"/>
    <s v="N/A"/>
    <s v="ENTREGA DE INFORMACIÓN EN MEDIO ELECTRÓNICO"/>
    <s v="SOLICITUD ELECTRÓNICA"/>
    <s v="N/A"/>
    <s v="N/A"/>
    <m/>
  </r>
  <r>
    <n v="10"/>
    <n v="-1"/>
    <n v="0"/>
    <x v="9"/>
    <x v="0"/>
    <d v="2016-01-08T00:00:00"/>
    <m/>
    <d v="2016-02-08T00:00:00"/>
    <d v="2016-02-08T00:00:00"/>
    <s v="Terminada"/>
    <n v="22"/>
    <x v="9"/>
    <s v="Calle: HERA_x000a_Número exterior: 67_x000a_Número interior: 3_x000a_Colonia: Crédito Constructor_x000a_Entidad federativa: Distrito Federal_x000a_Delegación o municipio: BENITO JUAREZ_x000a_Código postal: 03940_x000a_Teléfono: 55-4914.7420"/>
    <s v="dariomfritz@gmail.com"/>
    <s v="INFOMEX"/>
    <s v="Versiones públicas en el Archivo General de la Nación (AGN)"/>
    <s v="Actividades_de_la_institución "/>
    <s v="b) Resultados de actividades sustantivas"/>
    <x v="1"/>
    <x v="2"/>
    <n v="7"/>
    <s v="Actividades de la institución o dependencia"/>
    <s v="Dirección del Archivo Histórico Central"/>
    <m/>
    <d v="2016-01-07T00:00:00"/>
    <s v="UE/15/2016 DE 7 DE ENERO DE 2016"/>
    <s v="DG/DAHC/031/2016 DE 25 DE ENERO DE 2016"/>
    <s v="ENTREGA DE INFORMACIÓN EN MEDIO ELECTRÓNICO"/>
    <s v="SOLICITUD ELECTRÓNICA"/>
    <s v="N/A"/>
    <s v="N/A"/>
    <m/>
  </r>
  <r>
    <n v="11"/>
    <n v="-1"/>
    <n v="0"/>
    <x v="10"/>
    <x v="0"/>
    <d v="2016-01-08T00:00:00"/>
    <m/>
    <d v="2016-02-08T00:00:00"/>
    <d v="2016-01-29T00:00:00"/>
    <s v="Terminada"/>
    <n v="16"/>
    <x v="10"/>
    <s v="Calle: DARWIN_x000a_Número exterior: 68_x000a_Número interior: 403_x000a_Colonia: Anzures_x000a_Entidad federativa: Distrito Federal_x000a_Delegación o municipio: MIGUEL HIDALGO_x000a_Código postal: 11590"/>
    <s v="raflescabrera@gmail.com"/>
    <s v="INFOMEX"/>
    <s v="Solicito copias simples, en formato de versión pública, de los documentos que resguarde la Galería 1 del AGN sobre el C. Ricardo Mestre y/o Ricardo Mestre Ventura. Gracias."/>
    <s v="Actividades_de_la_institución "/>
    <s v="b) Resultados de actividades sustantivas"/>
    <x v="1"/>
    <x v="1"/>
    <n v="0"/>
    <s v="Actividades de la institución o dependencia"/>
    <s v="Dirección del Archivo Histórico Central"/>
    <m/>
    <d v="2016-01-27T00:00:00"/>
    <s v="UE/16/2016 DE 7 DE ENERO DE 2016"/>
    <s v="DG/DAHC/011/2016 DE 15 DE ENERO DE 2016"/>
    <s v="ENTREGA DE INFORMACIÓN EN MEDIO ELECTRÓNICO"/>
    <s v="SOLICITUD ELECTRÓNICA"/>
    <s v="N/A"/>
    <s v="N/A"/>
    <m/>
  </r>
  <r>
    <n v="12"/>
    <n v="-1"/>
    <n v="0"/>
    <x v="11"/>
    <x v="0"/>
    <d v="2016-01-11T00:00:00"/>
    <m/>
    <d v="2016-02-09T00:00:00"/>
    <d v="2016-01-29T00:00:00"/>
    <s v="Terminada"/>
    <n v="15"/>
    <x v="11"/>
    <s v="Calle: ISABEL LA CATÓLICA 400_x000a_Número exterior: 400_x000a_Número interior: _x000a_Colonia: San Sebastián_x000a_Entidad federativa: México_x000a_Delegación o municipio: TOLUCA_x000a_Código postal: 50150"/>
    <s v="kikishg@yahoo.com.mx"/>
    <s v="INFOMEX"/>
    <s v="Qué acciones ha llevado a cabo el Archivo General de la Nación en los archivos municipales del Estado de México con respecto a tres aspectos: Lineamientos para el rescate y organización de archivos, Asesorías técnicas para archivistas, Inventarios de archivos. De preferencia de 2012 a la fecha, si tienen datos anteriores también me son de utilidad."/>
    <s v="Actividades_de_la_institución "/>
    <s v="b) Resultados de actividades sustantivas"/>
    <x v="0"/>
    <x v="0"/>
    <m/>
    <s v="Actividades de la institución o dependencia"/>
    <s v="Dirección del Archivo Histórico Central"/>
    <m/>
    <d v="2016-01-12T00:00:00"/>
    <s v="UE/19/2016 DE 12 DE ENERO DE 2016"/>
    <s v="DG/DAHC/015/2016 DE 18 DE ENERO DE 2016"/>
    <s v="ENTREGA DE INFORMACIÓN EN MEDIO ELECTRÓNICO"/>
    <s v="SOLICITUD ELECTRÓNICA"/>
    <s v="N/A"/>
    <s v="N/A"/>
    <m/>
  </r>
  <r>
    <n v="13"/>
    <n v="-1"/>
    <n v="0"/>
    <x v="12"/>
    <x v="0"/>
    <d v="2016-01-12T00:00:00"/>
    <m/>
    <d v="2016-02-10T00:00:00"/>
    <d v="2016-02-10T00:00:00"/>
    <s v="Terminada"/>
    <n v="22"/>
    <x v="12"/>
    <s v="Calle: WISCONSIN_x000a_Número exterior: 63_x000a_Número interior: 301_x000a_Colonia: Napoles_x000a_Entidad federativa: Distrito Federal_x000a_Delegación o municipio: BENITO JUAREZ_x000a_Código postal: 03810"/>
    <s v="vpettina@colmex.mx"/>
    <s v="INFOMEX"/>
    <s v="Por medio de esta solicitud pido se me de acceso a la información que se encuentra en la Galería 1 del Archivo General de la Nación, Fondo Dirección Federal de Seguridad (DFS). En particular, solicito el acceso a  los siguientes expedientes de instituciones y personas: -Manuel Moreno Sánchez (1958-1964); Arturo Orona (1958-1964); B. M. Streltsov (1958-1964); Aleksander Shelnov (1958-1964); Banco Nacional de Comercio Exterior (1958-1964)"/>
    <s v="Actividades_de_la_institución "/>
    <s v="b) Resultados de actividades sustantivas"/>
    <x v="1"/>
    <x v="3"/>
    <n v="3"/>
    <s v="Actividades de la institución o dependencia"/>
    <s v="Dirección del Archivo Histórico Central"/>
    <m/>
    <d v="2016-01-12T00:00:00"/>
    <s v="UE/20/2016 DE 12 DE ENERO DE 2016"/>
    <s v="DG/DAHC/032/2016 DE 25 DE ENERO DE 2016"/>
    <s v="ENTREGA DE INFORMACIÓN EN MEDIO ELECTRÓNICO"/>
    <s v="SOLICITUD ELECTRÓNICA"/>
    <s v="N/A"/>
    <s v="N/A"/>
    <m/>
  </r>
  <r>
    <n v="14"/>
    <n v="-1"/>
    <n v="0"/>
    <x v="13"/>
    <x v="0"/>
    <d v="2016-01-13T00:00:00"/>
    <m/>
    <d v="2016-02-11T00:00:00"/>
    <d v="2016-02-11T00:00:00"/>
    <s v="Terminada"/>
    <n v="22"/>
    <x v="10"/>
    <s v="Calle: DARWIN_x000a_Número exterior: 68_x000a_Número interior: 403_x000a_Colonia: Anzures_x000a_Entidad federativa: Distrito Federal_x000a_Delegación o municipio: MIGUEL HIDALGO_x000a_Código postal: 11590"/>
    <s v="raflescabrera@gmail.com"/>
    <s v="INFOMEX"/>
    <s v="Solicito copias, en formato de versión pública, de los documentos que tenga el AGN en su Galería 1 del poeta de nacionalidad cubana Roberto Fernández Retamar."/>
    <s v="Actividades_de_la_institución "/>
    <s v="b) Resultados de actividades sustantivas"/>
    <x v="1"/>
    <x v="1"/>
    <n v="1"/>
    <s v="Actividades de la institución o dependencia"/>
    <s v="Dirección del Archivo Histórico Central"/>
    <m/>
    <d v="2016-01-14T00:00:00"/>
    <s v="UE/21/2016 DE 14 DE ENERO DE 2016"/>
    <s v="DG/DAHC/038/2016 DE 27 DE ENERO DE 2016"/>
    <s v="ENTREGA DE INFORMACIÓN EN MEDIO ELECTRÓNICO"/>
    <s v="SOLICITUD ELECTRÓNICA"/>
    <s v="N/A"/>
    <s v="N/A"/>
    <m/>
  </r>
  <r>
    <n v="15"/>
    <n v="-1"/>
    <n v="0"/>
    <x v="14"/>
    <x v="0"/>
    <d v="2016-01-13T00:00:00"/>
    <m/>
    <d v="2016-02-11T00:00:00"/>
    <d v="2016-02-11T00:00:00"/>
    <s v="Terminada"/>
    <n v="22"/>
    <x v="10"/>
    <s v="Calle: DARWIN_x000a_Número exterior: 68_x000a_Número interior: 403_x000a_Colonia: Anzures_x000a_Entidad federativa: Distrito Federal_x000a_Delegación o municipio: MIGUEL HIDALGO_x000a_Código postal: 11590"/>
    <s v="raflescabrera@gmail.com"/>
    <s v="INFOMEX"/>
    <s v="Solicito copias simple, en formato de versión pública, de los documentos que tenga este AGN en su galería 1 sobre el C. Rodrigo García Treviño."/>
    <s v="Actividades_de_la_institución "/>
    <s v="b) Resultados de actividades sustantivas"/>
    <x v="1"/>
    <x v="1"/>
    <n v="1"/>
    <s v="Actividades de la institución o dependencia"/>
    <s v="Dirección del Archivo Histórico Central"/>
    <m/>
    <d v="2016-01-14T00:00:00"/>
    <s v="UE/23/2016 DE 14 DE ENERO DE 2016"/>
    <s v="DG/DAHC/040/2016 DE 27 DE ENERO DE 2016"/>
    <s v="ENTREGA DE INFORMACIÓN EN MEDIO ELECTRÓNICO"/>
    <s v="SOLICITUD ELECTRÓNICA"/>
    <s v="N/A"/>
    <s v="N/A"/>
    <m/>
  </r>
  <r>
    <n v="16"/>
    <n v="-1"/>
    <n v="0"/>
    <x v="15"/>
    <x v="0"/>
    <d v="2016-01-13T00:00:00"/>
    <m/>
    <d v="2016-02-11T00:00:00"/>
    <d v="2016-01-29T00:00:00"/>
    <s v="Terminada"/>
    <n v="13"/>
    <x v="10"/>
    <s v="Calle: DARWIN_x000a_Número exterior: 68_x000a_Número interior: 403_x000a_Colonia: Anzures_x000a_Entidad federativa: Distrito Federal_x000a_Delegación o municipio: MIGUEL HIDALGO_x000a_Código postal: 11590"/>
    <s v="raflescabrera@gmail.com"/>
    <s v="INFOMEX"/>
    <s v="Solicito copias simples, en formato de versión pública, de los documentos que tenga el AGN en su Galería 1 del C. Pedro Sáenz y/o Pedro Sáenz Cepeda. Gracias."/>
    <s v="Actividades_de_la_institución "/>
    <s v="b) Resultados de actividades sustantivas"/>
    <x v="1"/>
    <x v="1"/>
    <n v="0"/>
    <s v="Actividades de la institución o dependencia"/>
    <s v="Dirección del Archivo Histórico Central"/>
    <m/>
    <d v="2016-01-14T00:00:00"/>
    <s v="UE/24/2016 DE 14 DE ENERO DE 2016"/>
    <s v="DG/DAHC/019/2016 DE 19 DE ENERO DE 2016"/>
    <s v="ENTREGA DE INFORMACIÓN EN MEDIO ELECTRÓNICO"/>
    <s v="SOLICITUD ELECTRÓNICA"/>
    <s v="N/A"/>
    <s v="N/A"/>
    <m/>
  </r>
  <r>
    <n v="17"/>
    <n v="-1"/>
    <n v="0"/>
    <x v="16"/>
    <x v="0"/>
    <d v="2015-12-13T00:00:00"/>
    <m/>
    <d v="2016-01-25T00:00:00"/>
    <d v="2016-01-25T00:00:00"/>
    <s v="Terminada"/>
    <n v="31"/>
    <x v="13"/>
    <s v="Calle: DANTE_x000a_Número Exterior: 14_x000a_Número Interior: _x000a_Colonia: Anzures_x000a_País: MÉXICO_x000a_Entidad Federativa: DISTRITO FEDERAL_x000a_Delegación o Municipio: MIGUEL HIDALGO                                           Código Postal : 11590_x000a_Teléfono: 555 87 6396"/>
    <s v="tomoo.terada@gmail.com"/>
    <s v="INFOMEX"/>
    <s v="Solicito el acceso a la caja 125 de la DFS y a los documentos contenidos en ella, caja mencionada por el señor Jorge Carrasco Araizaga, empleado de la revista Proceso, en su texto &quot;Elena Garro, delatora del movimiento estudiantil del 68, según la DFS&quot;, texto publicado el 21 de abril de 2015, y que se puede consultar en línea en el enlace: http://www.proceso.com.mx/?p=401874. El señor Carrasco no proporciona, precisa, los datos exactos de en qué parte del Archivo General de la Nación se encuentra esa caja, por ejemplo en qué Galería se encontraría."/>
    <s v="Actividades_de_la_institución "/>
    <s v="b) Resultados de actividades sustantivas"/>
    <x v="1"/>
    <x v="1"/>
    <n v="1"/>
    <s v="Actividades de la institución o dependencia"/>
    <s v="Dirección del Archivo Histórico Central"/>
    <m/>
    <d v="2016-01-14T00:00:00"/>
    <s v="UE/025/2016 DE 14 DE ENERO DE 2016"/>
    <s v="DG/DAHC/024/2016 DE 22 DE ENERO DE 2016"/>
    <s v="PRORROGA"/>
    <s v="SOLICITUD ELECTRÓNICA"/>
    <s v="N/A"/>
    <s v="N/A"/>
    <m/>
  </r>
  <r>
    <n v="18"/>
    <n v="-1"/>
    <n v="0"/>
    <x v="17"/>
    <x v="0"/>
    <d v="2016-01-15T00:00:00"/>
    <m/>
    <d v="2016-01-29T00:00:00"/>
    <d v="2016-01-29T00:00:00"/>
    <s v="Terminada"/>
    <n v="11"/>
    <x v="14"/>
    <s v="Calle: UNIDAD MORELOS 1_x000a_Número exterior: 13_x000a_Número interior: 13_x000a_Colonia: Morelos_x000a_Entidad federativa: Distrito Federal_x000a_Delegación o municipio: VENUSTIANO CARRANZA_x000a_Código postal: 15270_x000a_Teléfono: 5516958326"/>
    <s v="lic_abrahambm@outlook.com"/>
    <s v="INFOMEX"/>
    <s v="Solicito copia certificada, del certificado de defunción o documento público de las causas de muerte, del señor, Fernando Borja Huizar."/>
    <s v="Actividades_de_la_institución "/>
    <s v="b) Resultados de actividades sustantivas"/>
    <x v="0"/>
    <x v="0"/>
    <m/>
    <s v="Actividades de la institución o dependencia"/>
    <s v="Dirección del Archivo Histórico Central"/>
    <m/>
    <d v="2016-01-20T00:00:00"/>
    <s v="UE/28/2016 DE 20 DE ENERO DE 2016"/>
    <s v="DG/DAHC/042/2016 DE 28 DE ENERO DE 2016"/>
    <s v="ENTREGA DE INFORMACIÓN EN MEDIO ELECTRÓNICO"/>
    <s v="SOLICITUD ELECTRÓNICA"/>
    <s v="N/A"/>
    <s v="N/A"/>
    <m/>
  </r>
  <r>
    <n v="19"/>
    <n v="-1"/>
    <n v="0"/>
    <x v="18"/>
    <x v="0"/>
    <d v="2016-01-15T00:00:00"/>
    <m/>
    <d v="2016-02-29T00:00:00"/>
    <d v="2016-01-29T00:00:00"/>
    <s v="Terminada"/>
    <n v="11"/>
    <x v="15"/>
    <s v="Calle: SANTOS DEGOLLADO_x000a_Número exterior: 26_x000a_Número interior: _x000a_Colonia: Huauchinango Centro_x000a_Entidad federativa: Puebla_x000a_Delegación o municipio: HUAUCHINANGO_x000a_Código postal: 73170_x000a_Teléfono: 776 76 8 71 55"/>
    <s v="coniphe@hotmail.com"/>
    <s v="INFOMEX"/>
    <s v="MI PAPA SE DIO CUENTA NTE LA RENAPO QUE TIENE DOS REGISTROS UNO EN PUEBLA Y OTRO EN EL D.F., TIENE QUE ANULAR UNA DE LAS DOS Y LO VA HACER CON EL REGISTRO QUE TIENE EN EL D.F.. PARA TODOS SUS TRAMITES HA UTILIZADO EL DE PUEBLA. A DONDE DEBO ACUDIR PARA REALIZAR EL TRAMITE?EL REGISTRO EN EL D. F. ES EN LA DELEGACION CUAUHTEMOC"/>
    <s v="Otros_Rubros_Generales"/>
    <s v="b) No es competencia de la unidad"/>
    <x v="0"/>
    <x v="0"/>
    <m/>
    <s v="OTROS RUBROS GENERALES*"/>
    <s v="Unidad de Enlace"/>
    <m/>
    <d v="2016-01-27T00:00:00"/>
    <s v="UE/R/129/2016 DE 27 DE ENERO DE 2016"/>
    <s v="N/A"/>
    <s v="ENTREGA DE INFORMACIÓN EN MEDIO ELECTRÓNICO"/>
    <s v="SOLICITUD ELECTRÓNICA"/>
    <s v="N/A"/>
    <s v="N/A"/>
    <m/>
  </r>
  <r>
    <n v="20"/>
    <n v="-1"/>
    <n v="0"/>
    <x v="19"/>
    <x v="0"/>
    <d v="2016-01-18T00:00:00"/>
    <m/>
    <d v="2016-02-16T00:00:00"/>
    <d v="2016-01-29T00:00:00"/>
    <s v="Terminada"/>
    <n v="10"/>
    <x v="16"/>
    <s v="Calle: AGUSTIN RIVERA_x000a_Número exterior: 643_x000a_Número interior: _x000a_Colonia: Alcalde Barranquitas_x000a_Entidad federativa: Jalisco_x000a_Delegación o municipio: GUADALAJARA_x000a_Código postal: 44270_x000a_Teléfono: 3312022272"/>
    <s v="miry_elgra@hotmail.com"/>
    <s v="INFOMEX"/>
    <s v="Listado de proveedores en publicidad del Gobierno de Guadalajara, Jalisco."/>
    <s v="Otros_Rubros"/>
    <s v="h)  Otros*"/>
    <x v="0"/>
    <x v="0"/>
    <m/>
    <s v="OTROS RUBROS GENERALES*"/>
    <s v="Unidad de Enlace"/>
    <m/>
    <d v="2016-01-27T00:00:00"/>
    <s v="UE/R/130/2016 DE 27 DE ENERO DE 2016"/>
    <s v="N/A"/>
    <s v="ENTREGA DE INFORMACIÓN EN MEDIO ELECTRÓNICO"/>
    <s v="SOLICITUD ELECTRÓNICA"/>
    <s v="N/A"/>
    <s v="N/A"/>
    <m/>
  </r>
  <r>
    <n v="21"/>
    <n v="-1"/>
    <n v="0"/>
    <x v="20"/>
    <x v="0"/>
    <d v="2016-01-18T00:00:00"/>
    <m/>
    <d v="2016-02-16T00:00:00"/>
    <d v="2016-02-03T00:00:00"/>
    <s v="Terminada"/>
    <n v="13"/>
    <x v="17"/>
    <s v="Calle: COLINA ANDALUCIA_x000a_Número exterior: 17_x000a_Número interior: _x000a_Colonia: Colinas San José_x000a_Entidad federativa: Baja California Sur_x000a_Delegación o municipio: CABOS, LOS_x000a_Código postal: 23427_x000a_Teléfono: 6241221738"/>
    <s v="vladimirmoyron@gmail.com"/>
    <s v="INFOMEX"/>
    <s v="Titulo de propiedad numero 15 a nombre de MARIANO OJEDA, del predio de nombre &quot;EL SAUCITO&quot;, sobre una extensión de 1 sitio de ganado mayor, ubicado en el Municipio de Los Cabos, Baja California Sur, de fecha 23 de febrero de 1823, expedido por el entonces jefe político MANUEL RUIZ, cuto titulo se encuentra dentro de los TITULOS DE PROPIEDAD RATIFICADOS POR EL GOBIERNO DE BENITO JUAREZ Y CUYA FECHA DE EXPEDICION ES 31 DE DICIEMBRE DE 1859."/>
    <s v="Actividades_de_la_institución "/>
    <s v="b) Resultados de actividades sustantivas"/>
    <x v="0"/>
    <x v="0"/>
    <m/>
    <s v="Actividades de la institución o dependencia"/>
    <s v="Dirección del Archivo Histórico Central"/>
    <m/>
    <d v="2016-01-20T00:00:00"/>
    <s v="UE/29/2016 DE 20 DE ENERO DE 2016"/>
    <s v="DG/DAHC/051/2016 DE 02 DE FEBRERO DE 2016"/>
    <s v="ENTREGA DE INFORMACIÓN EN MEDIO ELECTRÓNICO"/>
    <s v="SOLICITUD ELECTRÓNICA"/>
    <s v="N/A"/>
    <s v="N/A"/>
    <m/>
  </r>
  <r>
    <n v="22"/>
    <n v="-1"/>
    <n v="0"/>
    <x v="21"/>
    <x v="0"/>
    <d v="2016-01-18T00:00:00"/>
    <m/>
    <d v="2016-03-01T00:00:00"/>
    <d v="2016-02-02T00:00:00"/>
    <s v="Terminada"/>
    <n v="12"/>
    <x v="18"/>
    <s v="Calle: PREHISPÁNICA_x000a_Número exterior: MZ. 69 LT. 19_x000a_Número interior: _x000a_Colonia: La Joyita_x000a_Entidad federativa: México_x000a_Delegación o municipio: CUAUTITLAN IZCALLI_x000a_Código postal: 54744"/>
    <s v="alinlopezmartinez86@gmail.com"/>
    <s v="INFOMEX"/>
    <s v="Solicito los datos de la Historia Laboral del Sr. Herminio López López y su número de Seguridad Social.Solicito está informacion para hacer un cambio en la fecha de nacimiento que se realizo mis registro, al hacer este tramite me dieron la solicitud de corrección de datos en la cual trae el campo obligatorio  de datos de la historia laboral."/>
    <s v="Otros_Rubros_Generales"/>
    <s v="b) No es competencia de la unidad"/>
    <x v="0"/>
    <x v="0"/>
    <m/>
    <s v="OTROS RUBROS GENERALES*"/>
    <s v="Unidad de Enlace"/>
    <m/>
    <d v="2016-01-27T00:00:00"/>
    <s v="UE/R/131/2016 DE 27 DE ENERO DE 2016"/>
    <s v="N/A"/>
    <s v="ENTREGA DE INFORMACIÓN EN MEDIO ELECTRÓNICO"/>
    <s v="SOLICITUD ELECTRÓNICA"/>
    <s v="N/A"/>
    <s v="N/A"/>
    <m/>
  </r>
  <r>
    <n v="23"/>
    <n v="-1"/>
    <n v="0"/>
    <x v="22"/>
    <x v="0"/>
    <d v="2016-01-19T00:00:00"/>
    <m/>
    <d v="2016-02-17T00:00:00"/>
    <d v="2016-02-03T00:00:00"/>
    <s v="Terminada"/>
    <n v="12"/>
    <x v="19"/>
    <s v="Calle: C. SAN JUAN_x000a_Número exterior: 2_x000a_Número interior: 1_x000a_Colonia: San Pablo_x000a_Entidad federativa: México_x000a_Delegación o municipio: CHIMALHUACAN_x000a_Código postal: 56334_x000a_Teléfono: 55-40-03-95-37"/>
    <m/>
    <s v="INFOMEX"/>
    <s v="Con fundamento en el Artículo 33, Artículo 1, Artículo 2, Artículo 3 párrafo III, y párrafo V, y párrafo XIV, Artículo 5, Artículo 6, Articulo 7, Párrafo IX, Párrafo XIII,  Párrafo XIV,  Párrafo XV, Párrafo XVI, Párrafo XVII,  Artículo 8,  Artículo 9,  Artículo 10, Artículo 12, Artículo 27, Artículo 28, , Artículo 40,  Artículo 44, Artículo 49, Artículo 50, Artículo 63. De la LEY FEDERAL DE TRANSPARENCIA Y ACCESO A LA INFORMACIÓN PÚBLICA GUBERNAMENTAL De la manera más respetuosa solicito: 1.-Solicito se me den los planos adjuntos que se refieren en el contrato de compraventa celebrado entre el C Luis Delgado 1° y el ejecutivo federal publicado en el diario oficial de la federación con fecha de 27 de Octubre de 1923, en el que se comprometen el C Luis Delgado a comprar  el lote  # 4 de la Manzana 14 Zona III, del  fraccionamiento de los terrenos nacionales procedentes de la desecación del lago de Texcoco y el ejecutivo federal se compromete a vender este lote con una superficie de tres hectáreas en el municipio de Chimalhuacán, Estado de México y sus colindancias se encuentran en el plano adjunto que estamos solicitando. Dicho contrato es firmado el 21 de septiembre de 1923 en representación del ejecutivo federal el subsecretario de agricultura y fomento R.P Denegri y por la parte compradora los CC Luis Delgado 1° y Luis Delgado 2°. Para mayor precisión solicitamos el plano de la manzana 14 zona III del Fraccionamiento de los terrenos nacionales procedentes de la desecación del lago de Texcoco en el municipio de Chimalhuacán, vigente o valido en la fecha de la firma del contrato. "/>
    <s v="Actividades_de_la_institución "/>
    <s v="b) Resultados de actividades sustantivas"/>
    <x v="0"/>
    <x v="0"/>
    <m/>
    <s v="Actividades de la institución o dependencia"/>
    <s v="Dirección del Archivo Histórico Central"/>
    <m/>
    <d v="2016-01-20T00:00:00"/>
    <s v="UE/30/2016 DE 20 DE ENERO DE 2016"/>
    <s v="DG/DAHC/052/2016 DE 02 DE FEBRERO DE 2016"/>
    <s v="ENTREGA DE INFORMACIÓN EN MEDIO ELECTRÓNICO"/>
    <s v="SOLICITUD ELECTRÓNICA"/>
    <s v="N/A"/>
    <s v="N/A"/>
    <m/>
  </r>
  <r>
    <n v="24"/>
    <n v="-1"/>
    <n v="0"/>
    <x v="23"/>
    <x v="0"/>
    <d v="2016-01-19T00:00:00"/>
    <m/>
    <d v="2016-02-17T00:00:00"/>
    <d v="2016-02-02T00:00:00"/>
    <s v="Terminada"/>
    <n v="11"/>
    <x v="10"/>
    <s v="Calle: DARWIN_x000a_Número exterior: 68_x000a_Número interior: 403_x000a_Colonia: Anzures_x000a_Entidad federativa: Distrito Federal_x000a_Delegación o municipio: MIGUEL HIDALGO_x000a_Código postal: 11590"/>
    <s v="raflescabrera@gmail.com"/>
    <s v="INFOMEX"/>
    <s v="Solicito copias simples, en formato de versión pública, de los documentos que tenga este AGN en la Galería 1 sobre los C. Manuel Esquivel Obregón Moreno y José Toribio Esquivel Obregón Moreno. Gracias."/>
    <s v="Actividades_de_la_institución "/>
    <s v="b) Resultados de actividades sustantivas"/>
    <x v="1"/>
    <x v="4"/>
    <n v="0"/>
    <s v="Actividades de la institución o dependencia"/>
    <s v="Dirección del Archivo Histórico Central"/>
    <m/>
    <d v="2016-01-20T00:00:00"/>
    <s v="UE/31/2016 DE 20 DE ENERO DE 2016"/>
    <s v="DG/DAHC/033/2016 DE 25 DE ENERO DE 2016"/>
    <s v="ENTREGA DE INFORMACIÓN EN MEDIO ELECTRÓNICO"/>
    <s v="SOLICITUD ELECTRÓNICA"/>
    <s v="N/A"/>
    <s v="N/A"/>
    <m/>
  </r>
  <r>
    <n v="25"/>
    <n v="-1"/>
    <n v="0"/>
    <x v="24"/>
    <x v="0"/>
    <d v="2016-01-19T00:00:00"/>
    <m/>
    <d v="2016-02-17T00:00:00"/>
    <d v="2016-02-17T00:00:00"/>
    <s v="Terminada"/>
    <n v="22"/>
    <x v="10"/>
    <s v="Calle: DARWIN_x000a_Número Exterior: 68_x000a_Número Interior: 403_x000a_Colonia: Anzures_x000a_País: MÉXICO_x000a_Entidad Federativa: DISTRITO FEDERAL_x000a_Delegación o Municipio: MIGUEL HIDALGO_x000a_Código Postal : 11590"/>
    <s v="raflescabrera@gmail.com"/>
    <s v="INFOMEX"/>
    <s v="Solicito copias simples, en formato de versión pública, de los documentos que tenga este AGN en la Galería 1 sobre el poeta cubano Roberto Fernández Retamar. Gracias."/>
    <s v="Actividades_de_la_institución "/>
    <s v="b) Resultados de actividades sustantivas"/>
    <x v="1"/>
    <x v="1"/>
    <n v="1"/>
    <s v="Actividades de la institución o dependencia"/>
    <s v="Dirección del Archivo Histórico Central"/>
    <m/>
    <d v="2016-01-20T00:00:00"/>
    <s v="UE/32/2016 DE 20 DE ENERO DE 2016"/>
    <s v="DG/DAHC/039/2016 DE 27 DE ENERO DE 2016"/>
    <s v="ENTREGA DE INFORMACIÓN EN MEDIO ELECTRÓNICO"/>
    <s v="SOLICITUD ELECTRÓNICA"/>
    <s v="N/A"/>
    <s v="N/A"/>
    <m/>
  </r>
  <r>
    <n v="26"/>
    <n v="-1"/>
    <n v="0"/>
    <x v="25"/>
    <x v="0"/>
    <d v="2016-01-20T00:00:00"/>
    <m/>
    <d v="2016-02-18T00:00:00"/>
    <d v="2016-02-02T00:00:00"/>
    <s v="Terminada"/>
    <n v="10"/>
    <x v="20"/>
    <s v="Calle: PEDRO J. MÉNDEZ_x000a_Número exterior: 4_x000a_Número interior: _x000a_Colonia: Altavista_x000a_Entidad federativa: San Luis Potosí_x000a_Delegación o municipio: CIUDAD VALLES_x000a_Código postal: 79050"/>
    <s v="palestra_2002@hotmail.com"/>
    <s v="INFOMEX"/>
    <s v="Relación de documentos que hablen sobre Ciudad Valles, San Luis Potosí"/>
    <s v="Actividades_de_la_institución "/>
    <s v="d) Otros*"/>
    <x v="0"/>
    <x v="0"/>
    <m/>
    <s v="Actividades de la institución o dependencia"/>
    <s v="Dirección del Archivo Histórico Central"/>
    <m/>
    <d v="2016-01-20T00:00:00"/>
    <s v="UE/33/2016 DE 20 DE ENERO DE 2016"/>
    <s v="DG/DAHC/043/2016 DE 28 DE ENERO DE 2016"/>
    <s v="ENTREGA DE INFORMACIÓN EN MEDIO ELECTRÓNICO"/>
    <s v="SOLICITUD ELECTRÓNICA"/>
    <s v="N/A"/>
    <s v="N/A"/>
    <m/>
  </r>
  <r>
    <n v="27"/>
    <n v="-1"/>
    <n v="0"/>
    <x v="26"/>
    <x v="0"/>
    <d v="2016-01-20T00:00:00"/>
    <m/>
    <d v="2016-02-18T00:00:00"/>
    <d v="2016-02-05T00:00:00"/>
    <s v="Terminada"/>
    <n v="13"/>
    <x v="21"/>
    <s v="Calle: CHAPULTEPEC_x000a_Número exterior: 1_x000a_Número interior: _x000a_Colonia: Juárez_x000a_Entidad federativa: Distrito Federal_x000a_Delegación o municipio: CUAUHTEMOC_x000a_Código postal: 06600"/>
    <m/>
    <s v="INFOMEX"/>
    <s v="¿Funcionario que dio la orden al ejercito de realizar maniobras en la plaza de las tres culturas el día 2 de octubre de 1968?"/>
    <s v="Actividades_de_la_institución "/>
    <s v="d) Otros*"/>
    <x v="0"/>
    <x v="0"/>
    <m/>
    <s v="Actividades de la institución o dependencia"/>
    <s v="Dirección del Archivo Histórico Central"/>
    <m/>
    <d v="2016-01-22T00:00:00"/>
    <s v="UE/53/2016 DE 22 DE ENERO DE 2016"/>
    <s v="DG/DAHC/054/2016 DE 03 DE FEBRERO DE 2016"/>
    <s v="ENTREGA DE INFORMACIÓN EN MEDIO ELECTRÓNICO"/>
    <s v="SOLICITUD ELECTRÓNICA"/>
    <s v="N/A"/>
    <s v="N/A"/>
    <m/>
  </r>
  <r>
    <n v="28"/>
    <n v="-1"/>
    <n v="0"/>
    <x v="27"/>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DFS  Esteban Guzmán Salgado (alías el borrego)."/>
    <s v="Actividades_de_la_institución "/>
    <s v="b) Resultados de actividades sustantivas"/>
    <x v="1"/>
    <x v="1"/>
    <n v="0"/>
    <s v="Actividades de la institución o dependencia"/>
    <s v="Dirección del Archivo Histórico Central"/>
    <m/>
    <d v="2016-01-22T00:00:00"/>
    <s v="UE/36/2016 DE 22 DE ENERO DE 2016"/>
    <s v="DG/DAHC/064/2016 DE 09 DE FEBRERO DE 2016"/>
    <s v="ENTREGA DE INFORMACIÓN EN MEDIO ELECTRÓNICO"/>
    <s v="SOLICITUD ELECTRÓNICA"/>
    <s v="N/A"/>
    <s v="N/A"/>
    <m/>
  </r>
  <r>
    <n v="29"/>
    <n v="-1"/>
    <n v="0"/>
    <x v="28"/>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DFS Daniel Acuña Figueroa."/>
    <s v="Actividades_de_la_institución "/>
    <s v="b) Resultados de actividades sustantivas"/>
    <x v="1"/>
    <x v="1"/>
    <n v="0"/>
    <s v="Actividades de la institución o dependencia"/>
    <s v="Dirección del Archivo Histórico Central"/>
    <m/>
    <d v="2016-01-22T00:00:00"/>
    <s v="UE/37/2016 DE 22 DE ENERO DE 2016"/>
    <s v="DG/DAHC/065/2016 DE 09 DE FEBRERO DE 2016"/>
    <s v="ENTREGA DE INFORMACIÓN EN MEDIO ELECTRÓNICO"/>
    <s v="SOLICITUD ELECTRÓNICA"/>
    <s v="N/A"/>
    <s v="N/A"/>
    <m/>
  </r>
  <r>
    <n v="30"/>
    <n v="-1"/>
    <n v="0"/>
    <x v="29"/>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FS Rafael Aguilar Guajardo"/>
    <s v="Actividades_de_la_institución "/>
    <s v="b) Resultados de actividades sustantivas"/>
    <x v="1"/>
    <x v="1"/>
    <n v="0"/>
    <s v="Actividades de la institución o dependencia"/>
    <s v="Dirección del Archivo Histórico Central"/>
    <m/>
    <d v="2016-01-22T00:00:00"/>
    <s v="UE/38/2016 DE 22 DE ENERO DE 2016"/>
    <s v="DG/DAHC/066/2016 DE 09 DE FEBRERO DE 2016"/>
    <s v="ENTREGA DE INFORMACIÓN EN MEDIO ELECTRÓNICO"/>
    <s v="SOLICITUD ELECTRÓNICA"/>
    <s v="N/A"/>
    <s v="N/A"/>
    <m/>
  </r>
  <r>
    <n v="31"/>
    <n v="-1"/>
    <n v="0"/>
    <x v="30"/>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FS José Abizaid Gracián"/>
    <s v="Actividades_de_la_institución "/>
    <s v="b) Resultados de actividades sustantivas"/>
    <x v="1"/>
    <x v="1"/>
    <n v="0"/>
    <s v="Actividades de la institución o dependencia"/>
    <s v="Dirección del Archivo Histórico Central"/>
    <m/>
    <d v="2016-01-22T00:00:00"/>
    <s v="UE/39/2016 DE 22 DE ENERO DE 2016"/>
    <s v="DG/DAHC/067/2016 DE 09 DE FEBRERO DE 2016"/>
    <s v="ENTREGA DE INFORMACIÓN EN MEDIO ELECTRÓNICO"/>
    <s v="SOLICITUD ELECTRÓNICA"/>
    <s v="N/A"/>
    <s v="N/A"/>
    <m/>
  </r>
  <r>
    <n v="32"/>
    <n v="-1"/>
    <n v="0"/>
    <x v="31"/>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FS Tomás Morlett  Bórquez"/>
    <s v="Actividades_de_la_institución "/>
    <s v="b) Resultados de actividades sustantivas"/>
    <x v="1"/>
    <x v="1"/>
    <n v="0"/>
    <s v="Actividades de la institución o dependencia"/>
    <s v="Dirección del Archivo Histórico Central"/>
    <m/>
    <d v="2016-01-22T00:00:00"/>
    <s v="UE/40/2016 DE 22 DE ENERO DE 2016"/>
    <s v="DG/DAHC/068/2016 DE 09 DE FEBRERO DE 2016"/>
    <s v="ENTREGA DE INFORMACIÓN EN MEDIO ELECTRÓNICO"/>
    <s v="SOLICITUD ELECTRÓNICA"/>
    <s v="N/A"/>
    <s v="N/A"/>
    <m/>
  </r>
  <r>
    <n v="33"/>
    <n v="-1"/>
    <n v="0"/>
    <x v="32"/>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DFS Federico Castell del Oro"/>
    <s v="Actividades_de_la_institución "/>
    <s v="b) Resultados de actividades sustantivas"/>
    <x v="1"/>
    <x v="1"/>
    <n v="0"/>
    <s v="Actividades de la institución o dependencia"/>
    <s v="Dirección del Archivo Histórico Central"/>
    <m/>
    <d v="2016-01-22T00:00:00"/>
    <s v="UE/41/2016 DE 22 DE ENERO DE 2016"/>
    <s v="DG/DAHC/069/2016 DE 09 DE FEBRERO DE 2016"/>
    <s v="ENTREGA DE INFORMACIÓN EN MEDIO ELECTRÓNICO"/>
    <s v="SOLICITUD ELECTRÓNICA"/>
    <s v="N/A"/>
    <s v="N/A"/>
    <m/>
  </r>
  <r>
    <n v="34"/>
    <n v="-1"/>
    <n v="0"/>
    <x v="33"/>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Policía Judicial Federal Víctor Manuel López Rayón"/>
    <s v="Actividades_de_la_institución "/>
    <s v="b) Resultados de actividades sustantivas"/>
    <x v="1"/>
    <x v="1"/>
    <n v="0"/>
    <s v="Actividades de la institución o dependencia"/>
    <s v="Dirección del Archivo Histórico Central"/>
    <m/>
    <d v="2016-01-22T00:00:00"/>
    <s v="UE/42/2016 DE 22 DE ENERO DE 2016"/>
    <s v="DG/DAHC/070/2016 DE 09 DE FEBRERO DE 2016"/>
    <s v="ENTREGA DE INFORMACIÓN EN MEDIO ELECTRÓNICO"/>
    <s v="SOLICITUD ELECTRÓNICA"/>
    <s v="N/A"/>
    <s v="N/A"/>
    <m/>
  </r>
  <r>
    <n v="35"/>
    <n v="-1"/>
    <n v="0"/>
    <x v="34"/>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Policía Judicial Federal Juan Rulfo Solorio"/>
    <s v="Actividades_de_la_institución "/>
    <s v="b) Resultados de actividades sustantivas"/>
    <x v="1"/>
    <x v="1"/>
    <n v="0"/>
    <s v="Actividades de la institución o dependencia"/>
    <s v="Dirección del Archivo Histórico Central"/>
    <m/>
    <d v="2016-01-22T00:00:00"/>
    <s v="UE/43/2016 DE 22 DE ENERO DE 2016"/>
    <s v="DG/DAHC/071/2016 DE 09 DE FEBRERO DE 2016"/>
    <s v="ENTREGA DE INFORMACIÓN EN MEDIO ELECTRÓNICO"/>
    <s v="SOLICITUD ELECTRÓNICA"/>
    <s v="N/A"/>
    <s v="N/A"/>
    <m/>
  </r>
  <r>
    <n v="36"/>
    <n v="-1"/>
    <n v="0"/>
    <x v="35"/>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l agente de la Policía Judicial Federal Raúl López Álvarez"/>
    <s v="Actividades_de_la_institución "/>
    <s v="b) Resultados de actividades sustantivas"/>
    <x v="1"/>
    <x v="1"/>
    <n v="0"/>
    <s v="Actividades de la institución o dependencia"/>
    <s v="Dirección del Archivo Histórico Central"/>
    <m/>
    <d v="2016-01-22T00:00:00"/>
    <s v="UE/44/2016 DE 22 DE ENERO DE 2016"/>
    <s v="DG/DAHC/072/2016 DE 09 DE FEBRERO DE 2016"/>
    <s v="ENTREGA DE INFORMACIÓN EN MEDIO ELECTRÓNICO"/>
    <s v="SOLICITUD ELECTRÓNICA"/>
    <s v="N/A"/>
    <s v="N/A"/>
    <m/>
  </r>
  <r>
    <n v="37"/>
    <n v="-1"/>
    <n v="0"/>
    <x v="36"/>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Policía Judicial Federal Gerardo Torres Lepe"/>
    <s v="Actividades_de_la_institución "/>
    <s v="b) Resultados de actividades sustantivas"/>
    <x v="1"/>
    <x v="1"/>
    <n v="0"/>
    <s v="Actividades de la institución o dependencia"/>
    <s v="Dirección del Archivo Histórico Central"/>
    <m/>
    <d v="2016-01-22T00:00:00"/>
    <s v="UE/45/2016 DE 22 DE ENERO DE 2016"/>
    <s v="DG/DAHC/073/2016 DE 09 DE FEBRERO DE 2016"/>
    <s v="ENTREGA DE INFORMACIÓN EN MEDIO ELECTRÓNICO"/>
    <s v="SOLICITUD ELECTRÓNICA"/>
    <s v="N/A"/>
    <s v="N/A"/>
    <m/>
  </r>
  <r>
    <n v="38"/>
    <n v="-1"/>
    <n v="0"/>
    <x v="37"/>
    <x v="0"/>
    <d v="2016-01-21T00:00:00"/>
    <m/>
    <d v="2016-02-19T00:00:00"/>
    <d v="2016-02-12T00:00:00"/>
    <s v="Terminada"/>
    <n v="17"/>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Policía Judicial Armando Pavón Reyes"/>
    <s v="Actividades_de_la_institución "/>
    <s v="b) Resultados de actividades sustantivas"/>
    <x v="1"/>
    <x v="1"/>
    <n v="0"/>
    <s v="Actividades de la institución o dependencia"/>
    <s v="Dirección del Archivo Histórico Central"/>
    <m/>
    <d v="2016-01-22T00:00:00"/>
    <s v="UE/046/2016 DE 22 DE ENERO DE 2016"/>
    <s v="DG/DAHC/074/2016 DE 09 DE FEBRERO DE 2016"/>
    <s v="ENTREGA DE INFORMACIÓN EN MEDIO ELECTRÓNICO"/>
    <s v="SOLICITUD ELECTRÓNICA"/>
    <s v="N/A"/>
    <s v="N/A"/>
    <m/>
  </r>
  <r>
    <n v="39"/>
    <n v="-1"/>
    <n v="0"/>
    <x v="38"/>
    <x v="0"/>
    <d v="2016-01-21T00:00:00"/>
    <m/>
    <d v="2016-02-19T00:00:00"/>
    <d v="2016-02-19T00:00:00"/>
    <s v="Terminada"/>
    <n v="22"/>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al Archivo General de la Nación la información existente en el acervo de la Dirección Federal de Seguridad, la información que pueda existir de la organización Antorcha Campesina, Antorcha Revolucionaria"/>
    <s v="Actividades_de_la_institución "/>
    <s v="b) Resultados de actividades sustantivas"/>
    <x v="1"/>
    <x v="1"/>
    <n v="1"/>
    <s v="Actividades de la institución o dependencia"/>
    <s v="Dirección del Archivo Histórico Central"/>
    <m/>
    <d v="2016-01-22T00:00:00"/>
    <s v="UE/47/2016 DE 22 DE ENERO DE 2016"/>
    <s v="DG/DAHC/104/2016 DE 18 DE FEBRERO DE 2016"/>
    <s v="ENTREGA DE INFORMACIÓN EN MEDIO ELECTRÓNICO"/>
    <s v="SOLICITUD ELECTRÓNICA"/>
    <s v="N/A"/>
    <s v="N/A"/>
    <m/>
  </r>
  <r>
    <n v="40"/>
    <n v="-1"/>
    <n v="0"/>
    <x v="39"/>
    <x v="0"/>
    <d v="2016-01-21T00:00:00"/>
    <m/>
    <d v="2016-02-19T00:00:00"/>
    <d v="2016-02-19T00:00:00"/>
    <s v="Terminada"/>
    <n v="22"/>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al Archivo General de la Nación la información que podría existir en el acervo de la Dirección Federal de Seguridad del afamado delincuente Efraín Alcaraz Montes de Oca alias  El Carrizos."/>
    <s v="Actividades_de_la_institución "/>
    <s v="b) Resultados de actividades sustantivas"/>
    <x v="1"/>
    <x v="1"/>
    <n v="1"/>
    <s v="Actividades de la institución o dependencia"/>
    <s v="Dirección del Archivo Histórico Central"/>
    <m/>
    <d v="2016-01-22T00:00:00"/>
    <s v="UE/48/2016 DE 22 DE ENERO DE 2016"/>
    <s v="DG/DAHC/082/2016 DE 2016 DE 9 DE FEBRERO DE 2016"/>
    <s v="ENTREGA DE INFORMACIÓN EN MEDIO ELECTRÓNICO"/>
    <s v="SOLICITUD ELECTRÓNICA"/>
    <s v="N/A"/>
    <s v="N/A"/>
    <m/>
  </r>
  <r>
    <n v="41"/>
    <n v="-1"/>
    <n v="0"/>
    <x v="40"/>
    <x v="0"/>
    <d v="2016-01-21T00:00:00"/>
    <m/>
    <d v="2016-02-19T00:00:00"/>
    <d v="2016-02-19T00:00:00"/>
    <s v="Terminada"/>
    <n v="22"/>
    <x v="23"/>
    <s v="Calle: TEZOQUIPA_x000a_Número exterior: 91_x000a_Número interior: 102_x000a_Colonia: La Joya_x000a_Entidad federativa: Distrito Federal_x000a_Delegación o municipio: TLALPAN_x000a_Código postal: 14090_x000a_Teléfono: 5539380638"/>
    <s v="camiloelund@berkeley.edu"/>
    <s v="INFOMEX"/>
    <s v="Barry Winograd Barbara Rhine Daniel Lund Joan Andersson Cedric Belfrage Victor Rabinowitz National Lawyers Guild [ó Gremio Nacional de Abogados de EEUU] Asociación Americana de Juristas [ó American Association of Jurists] Asociación Inter Americana de Abogados [ó Inter American Bar Association] Asociación Internacional de Abogados Democráticos [ó International Association of Democratic Lawyers] Asociación Nacional de Abogados Democráticos"/>
    <s v="Actividades_de_la_institución "/>
    <s v="d) Otros*"/>
    <x v="1"/>
    <x v="2"/>
    <n v="4"/>
    <s v="Actividades de la institución o dependencia"/>
    <s v="Dirección del Archivo Histórico Central"/>
    <m/>
    <d v="2016-01-22T00:00:00"/>
    <s v="UE/49/2016 DE 22 DE ENERO DE 2016"/>
    <s v="DG/DAHC/083/2016 DE 09 DE FEBRERO DE 2016"/>
    <s v="ENTREGA DE INFORMACIÓN EN MEDIO ELECTRÓNICO"/>
    <s v="SOLICITUD ELECTRÓNICA"/>
    <s v="N/A"/>
    <s v="N/A"/>
    <m/>
  </r>
  <r>
    <n v="42"/>
    <n v="-1"/>
    <n v="0"/>
    <x v="41"/>
    <x v="0"/>
    <d v="2016-01-22T00:00:00"/>
    <m/>
    <d v="2016-02-22T00:00:00"/>
    <d v="2016-02-19T00:00:00"/>
    <s v="Terminada"/>
    <n v="21"/>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DFS Rafael Muñoz Tavera"/>
    <s v="Actividades_de_la_institución "/>
    <s v="b) Resultados de actividades sustantivas"/>
    <x v="1"/>
    <x v="1"/>
    <n v="0"/>
    <s v="Actividades de la institución o dependencia"/>
    <s v="Dirección del Archivo Histórico Central"/>
    <m/>
    <d v="2016-01-22T00:00:00"/>
    <s v="UE/50/2016 DE 22 DE ENERO DE 2016"/>
    <s v="DG/DAHC/075/2016 DE 09 DE FEBRERO DE 2016"/>
    <s v="ENTREGA DE INFORMACIÓN EN MEDIO ELECTRÓNICO"/>
    <s v="SOLICITUD ELECTRÓNICA"/>
    <s v="N/A"/>
    <s v="N/A"/>
    <m/>
  </r>
  <r>
    <n v="43"/>
    <n v="-1"/>
    <n v="0"/>
    <x v="42"/>
    <x v="0"/>
    <d v="2016-01-22T00:00:00"/>
    <m/>
    <d v="2016-02-22T00:00:00"/>
    <d v="2016-02-12T00:00:00"/>
    <s v="Terminada"/>
    <n v="16"/>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DFS José Alberto Vázquez Castillo"/>
    <s v="Actividades_de_la_institución "/>
    <s v="b) Resultados de actividades sustantivas"/>
    <x v="1"/>
    <x v="1"/>
    <n v="0"/>
    <s v="Actividades de la institución o dependencia"/>
    <s v="Dirección del Archivo Histórico Central"/>
    <m/>
    <d v="2016-01-22T00:00:00"/>
    <s v="UE/51/2016 DE 22 DE ENERO DE 2016"/>
    <s v="DG/DAHC/076/2016 DE 09 DE FEBRERO DE 2016"/>
    <s v="ENTREGA DE INFORMACIÓN EN MEDIO ELECTRÓNICO"/>
    <s v="SOLICITUD ELECTRÓNICA"/>
    <s v="N/A"/>
    <s v="N/A"/>
    <m/>
  </r>
  <r>
    <n v="44"/>
    <n v="-1"/>
    <n v="0"/>
    <x v="43"/>
    <x v="0"/>
    <d v="2016-01-22T00:00:00"/>
    <m/>
    <d v="2016-01-22T00:00:00"/>
    <d v="2016-02-12T00:00:00"/>
    <s v="Terminada"/>
    <n v="16"/>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irección Federal de Seguridad (DFS) resguardado en la galería número 1 del Archivo General de la Nación del agente de la DFS José Alberto Vázquez Castillo"/>
    <s v="Actividades_de_la_institución "/>
    <s v="b) Resultados de actividades sustantivas"/>
    <x v="1"/>
    <x v="1"/>
    <n v="0"/>
    <s v="Actividades de la institución o dependencia"/>
    <s v="Dirección del Archivo Histórico Central"/>
    <m/>
    <d v="2016-01-22T00:00:00"/>
    <s v="UE/52/2016 DE 22 DE ENERO DE 2016"/>
    <s v="DG/DAHC/077/2016 DE 09 DE FEBRERO DE 2016"/>
    <s v="ENTREGA DE INFORMACIÓN EN MEDIO ELECTRÓNICO"/>
    <s v="SOLICITUD ELECTRÓNICA"/>
    <s v="N/A"/>
    <s v="N/A"/>
    <m/>
  </r>
  <r>
    <n v="45"/>
    <n v="-1"/>
    <n v="0"/>
    <x v="44"/>
    <x v="0"/>
    <d v="2016-01-25T00:00:00"/>
    <m/>
    <d v="2016-02-23T00:00:00"/>
    <d v="2016-02-12T00:00:00"/>
    <s v="Terminada"/>
    <n v="15"/>
    <x v="23"/>
    <s v="Calle: TEZOQUIPA_x000a_Número exterior: 91_x000a_Número interior: 102_x000a_Colonia: La Joya_x000a_Entidad federativa: Distrito Federal_x000a_Delegación o municipio: TLALPAN_x000a_Código postal: 14090_x000a_Teléfono: 5539380638"/>
    <s v="camiloelund@berkeley.edu"/>
    <s v="INFOMEX"/>
    <s v="Comite en Defensa de Prisioneros Politicos; Frente Socialista de Abogados;  Black Panther Party [Panteras Negras de EEUU]"/>
    <s v="Actividades_de_la_institución "/>
    <s v="b) Resultados de actividades sustantivas"/>
    <x v="1"/>
    <x v="5"/>
    <n v="0"/>
    <s v="Actividades de la institución o dependencia"/>
    <s v="Dirección del Archivo Histórico Central"/>
    <m/>
    <d v="2016-01-26T00:00:00"/>
    <s v="UE/55/2016 DE 26 DE ENERO DE 2016"/>
    <s v="DG/DAHC/078/2016 DE 09 DE FEBRERO DE 2016"/>
    <s v="ENTREGA DE INFORMACIÓN EN MEDIO ELECTRÓNICO"/>
    <s v="SOLICITUD ELECTRÓNICA"/>
    <s v="N/A"/>
    <s v="N/A"/>
    <m/>
  </r>
  <r>
    <n v="46"/>
    <n v="-1"/>
    <n v="0"/>
    <x v="45"/>
    <x v="0"/>
    <d v="2016-01-26T00:00:00"/>
    <m/>
    <d v="2016-02-24T00:00:00"/>
    <d v="2016-02-02T00:00:00"/>
    <s v="Terminada"/>
    <n v="6"/>
    <x v="24"/>
    <s v="Calle: TICUL_x000a_Número exterior: 220_x000a_Número interior: _x000a_Colonia: Jardines del Ajusco_x000a_Entidad federativa: Distrito Federal_x000a_Delegación o municipio: TLALPAN_x000a_Código postal: 14200"/>
    <s v="pablomm10@hotmail.com"/>
    <s v="INFOMEX"/>
    <s v="¿ Cuanto gana nuestro señor presidente ?"/>
    <s v="Otros_Rubros_Generales"/>
    <s v="b) No es competencia de la unidad"/>
    <x v="0"/>
    <x v="0"/>
    <m/>
    <s v="OTROS RUBROS GENERALES*"/>
    <s v="Unidad de Enlace"/>
    <m/>
    <d v="2016-01-27T00:00:00"/>
    <s v="UE/R/134/2016 DE 27 DE ENERO DE 2016"/>
    <s v="N/A"/>
    <s v="ENTREGA DE INFORMACIÓN EN MEDIO ELECTRÓNICO"/>
    <s v="SOLICITUD ELECTRÓNICA"/>
    <s v="N/A"/>
    <s v="N/A"/>
    <m/>
  </r>
  <r>
    <n v="47"/>
    <n v="-1"/>
    <n v="0"/>
    <x v="46"/>
    <x v="0"/>
    <d v="2016-01-26T00:00:00"/>
    <m/>
    <d v="2016-02-24T00:00:00"/>
    <d v="2016-01-27T00:00:00"/>
    <s v="Terminada"/>
    <n v="2"/>
    <x v="25"/>
    <s v="Calle: CARLOS SANTANA_x000a_Número Exterior: 38_x000a_Número Interior: _x000a_Colonia: Moctezuma 1a Sección_x000a_País: MÉXICO_x000a_Entidad Federativa: DISTRITO FEDERAL_x000a_Delegación o Municipio: VENUSTIANO CARRANZA_x000a_Código Postal : 15500"/>
    <s v="emilioaguirre130@gmail.com"/>
    <s v="INFOMEX"/>
    <s v="quiero saber informacion sobre salarios de servidores publicos"/>
    <s v="Remuneraciones"/>
    <s v="a) Sueldos"/>
    <x v="0"/>
    <x v="0"/>
    <m/>
    <s v="Remuneraciones"/>
    <s v="Unidad de Enlace"/>
    <m/>
    <d v="2016-01-26T00:00:00"/>
    <s v="UE/R/117/2016 DE 26 DE ENERO DE 2016"/>
    <s v="N/A"/>
    <s v="REQUERIMIENTO DE INFORMACIÓN ADICIONAL"/>
    <s v="SOLICITUD ELECTRÓNICA"/>
    <s v="N/A"/>
    <s v="N/A"/>
    <m/>
  </r>
  <r>
    <n v="48"/>
    <n v="-1"/>
    <n v="0"/>
    <x v="47"/>
    <x v="0"/>
    <d v="2016-01-26T00:00:00"/>
    <m/>
    <d v="2016-02-24T00:00:00"/>
    <d v="2016-02-02T00:00:00"/>
    <s v="Terminada"/>
    <n v="4"/>
    <x v="26"/>
    <s v="Calle: CAMINO A SANTA TERESA_x000a_Número exterior: 480 E_x000a_Número interior: 7_x000a_Colonia: Bosques del Pedregal_x000a_Entidad federativa: Distrito Federal_x000a_Delegación o municipio: TLALPAN_x000a_Código postal: 14738"/>
    <m/>
    <s v="INFOMEX"/>
    <s v="¿Quienes son presidentes municipales de yucatan?"/>
    <s v="Otros_Rubros_Generales"/>
    <s v="b) No es competencia de la unidad"/>
    <x v="0"/>
    <x v="0"/>
    <m/>
    <s v="OTROS RUBROS GENERALES*"/>
    <s v="Unidad de Enlace"/>
    <m/>
    <d v="2016-01-27T00:00:00"/>
    <s v="UE/R/133/2016 DE 27 DE ENERO DE 2016"/>
    <s v="N/A"/>
    <s v="ENTREGA DE INFORMACIÓN EN MEDIO ELECTRÓNICO"/>
    <s v="SOLICITUD ELECTRÓNICA"/>
    <s v="N/A"/>
    <s v="N/A"/>
    <m/>
  </r>
  <r>
    <n v="49"/>
    <n v="-1"/>
    <n v="0"/>
    <x v="48"/>
    <x v="0"/>
    <d v="2016-01-26T00:00:00"/>
    <m/>
    <d v="2016-02-24T00:00:00"/>
    <d v="2016-02-24T00:00:00"/>
    <s v="Terminada"/>
    <n v="22"/>
    <x v="22"/>
    <s v="Calle: MEXICALI_x000a_Número Exterior: 4_x000a_Número Interior: _x000a_Colonia: Valle Ceylan_x000a_País: MÉXICO_x000a_Entidad Federativa: MÉXICO_x000a_Delegación o Municipio: TLALNEPANTLA DE BAZ_x000a_Código Postal : 54150_x000a_Teléfono: 5553889894"/>
    <s v="anuardo13@yahoo.com.mx"/>
    <s v="INFOMEX"/>
    <s v="Solicito la información que pueda existir en relación al tema de combate al narcotráfico y/o narcotraficantes existentes en el fondo DFS que actualmente se resguarda en la galería número 1 del Archivo General de la Nación."/>
    <s v="Actividades_de_la_institución "/>
    <s v="b) Resultados de actividades sustantivas"/>
    <x v="1"/>
    <x v="1"/>
    <n v="1"/>
    <s v="Actividades de la institución o dependencia"/>
    <s v="Dirección del Archivo Histórico Central"/>
    <m/>
    <d v="2016-01-26T00:00:00"/>
    <s v="UE/56/2016 DE 26 DE ENERO DE 2016"/>
    <s v="DG/DAHC/084/2016 DE 09 DE FEBRERO DE 2016"/>
    <s v="LA INFORMACIÓN ESTÁ DISPONIBLE PÚBLICAMENTE"/>
    <s v="SOLICITUD ELECTRÓNICA"/>
    <s v="N/A"/>
    <s v="N/A"/>
    <m/>
  </r>
  <r>
    <n v="50"/>
    <n v="-1"/>
    <n v="0"/>
    <x v="49"/>
    <x v="0"/>
    <d v="2016-01-26T00:00:00"/>
    <m/>
    <d v="2016-02-24T00:00:00"/>
    <d v="2016-02-24T00:00:00"/>
    <s v="Terminada"/>
    <n v="22"/>
    <x v="22"/>
    <s v="Calle: MEXICALI_x000a_Número Exterior: 4_x000a_Número Interior: _x000a_Colonia: Valle Ceylan_x000a_País: MÉXICO_x000a_Entidad Federativa: MÉXICO_x000a_Delegación o Municipio: TLALNEPANTLA DE BAZ_x000a_Código Postal : 54150_x000a_Teléfono: 5553889894"/>
    <s v="anuardo13@yahoo.com.mx"/>
    <s v="INFOMEX"/>
    <s v="Solicito la información que pudiera existir sobre bandas de crimen organizado, organización u organizaciones de narcotraficantes, existente en el acervo de la DFS ubicado en la galería 1 del Archivo General de la Nación."/>
    <s v="Actividades_de_la_institución "/>
    <s v="b) Resultados de actividades sustantivas"/>
    <x v="1"/>
    <x v="1"/>
    <n v="1"/>
    <s v="Actividades de la institución o dependencia"/>
    <s v="Dirección del Archivo Histórico Central"/>
    <m/>
    <d v="2016-01-26T00:00:00"/>
    <s v="UE/57/2016 DE 26 DE ENERO DE 2016"/>
    <s v="DG/DAHC/085/2016 DE 09 DE FEBRERO DE "/>
    <s v="LA INFORMACIÓN ESTÁ DISPONIBLE PÚBLICAMENTE"/>
    <s v="SOLICITUD ELECTRÓNICA"/>
    <s v="N/A"/>
    <s v="N/A"/>
    <m/>
  </r>
  <r>
    <n v="51"/>
    <n v="-1"/>
    <n v="0"/>
    <x v="50"/>
    <x v="0"/>
    <d v="2016-01-26T00:00:00"/>
    <m/>
    <d v="2016-02-24T00:00:00"/>
    <d v="2016-02-12T00:00:00"/>
    <s v="Terminada"/>
    <n v="14"/>
    <x v="22"/>
    <s v="Calle: MEXICALI_x000a_Número Exterior: 4_x000a_Número Interior: _x000a_Colonia: Valle Ceylan_x000a_País: MÉXICO_x000a_Entidad Federativa: MÉXICO_x000a_Delegación o Municipio: TLALNEPANTLA DE BAZ_x000a_Código Postal : 54150_x000a_Teléfono: 5553889894"/>
    <s v="anuardo13@yahoo.com.mx"/>
    <s v="INFOMEX"/>
    <s v="Solicito la información que exista sobre Jaime Torres Espinoza quien fungió como agente de la PGR existente en el acervo DFS ubicado en la galería número 1 del Archivo General de la Nación"/>
    <s v="Actividades_de_la_institución "/>
    <s v="b) Resultados de actividades sustantivas"/>
    <x v="1"/>
    <x v="1"/>
    <n v="0"/>
    <s v="Actividades de la institución o dependencia"/>
    <s v="Dirección del Archivo Histórico Central"/>
    <m/>
    <d v="2016-01-28T00:00:00"/>
    <s v="UE/58/2016 DE 28 DE ENERO DE 2016"/>
    <s v="DG/DAHC/079/2016 DE 09 DE FEBRERO DE 2016"/>
    <s v="ENTREGA DE INFORMACIÓN EN MEDIO ELECTRÓNICO"/>
    <s v="SOLICITUD ELECTRÓNICA"/>
    <s v="N/A"/>
    <s v="N/A"/>
    <m/>
  </r>
  <r>
    <n v="52"/>
    <n v="-1"/>
    <n v="0"/>
    <x v="51"/>
    <x v="0"/>
    <d v="2016-01-26T00:00:00"/>
    <m/>
    <d v="2016-02-24T00:00:00"/>
    <d v="2016-02-12T00:00:00"/>
    <s v="Terminada"/>
    <n v="14"/>
    <x v="22"/>
    <s v="Calle: MEXICALI_x000a_Número Exterior: 4_x000a_Número Interior: _x000a_Colonia: Valle Ceylan_x000a_País: MÉXICO_x000a_Entidad Federativa: MÉXICO_x000a_Delegación o Municipio: TLALNEPANTLA DE BAZ_x000a_Código Postal : 54150_x000a_Teléfono: 5553889894"/>
    <s v="anuardo13@yahoo.com.mx"/>
    <s v="INFOMEX"/>
    <s v="Solicito la información que exista sobre Aaron Juárez Jimenez quien fungió como agente de la PGR existente en el acervo DFS ubicado en la galería número 1 del Archivo General de la Nación"/>
    <s v="Actividades_de_la_institución "/>
    <s v="b) Resultados de actividades sustantivas"/>
    <x v="1"/>
    <x v="1"/>
    <n v="0"/>
    <s v="Actividades de la institución o dependencia"/>
    <s v="Dirección del Archivo Histórico Central"/>
    <m/>
    <d v="2016-01-28T00:00:00"/>
    <s v="UE/59/2016 DE 28 DE ENERO DE 2016"/>
    <s v="DG/DAHC/080/2016 DE 09 DE FEBRERO DE 2016"/>
    <s v="ENTREGA DE INFORMACIÓN EN MEDIO ELECTRÓNICO"/>
    <s v="SOLICITUD ELECTRÓNICA"/>
    <s v="N/A"/>
    <s v="N/A"/>
    <m/>
  </r>
  <r>
    <n v="53"/>
    <n v="-1"/>
    <n v="0"/>
    <x v="52"/>
    <x v="0"/>
    <d v="2016-01-26T00:00:00"/>
    <m/>
    <d v="2016-02-24T00:00:00"/>
    <d v="2016-02-02T00:00:00"/>
    <s v="Terminada"/>
    <n v="6"/>
    <x v="27"/>
    <s v="Calle: EMILIANO ZAPATA_x000a_Número exterior: 166_x000a_Número interior: _x000a_Colonia: Tehuitzingo_x000a_Entidad federativa: Puebla_x000a_Delegación o municipio: TEHUITZINGO_x000a_Código postal: 74800_x000a_Teléfono: 2227427527"/>
    <s v="cardosoalfredo123@gmail.com"/>
    <s v="INFOMEX"/>
    <s v="beneficios de libertad en el estado de puebla."/>
    <s v="Otros_Rubros_Generales"/>
    <s v="b) No es competencia de la unidad"/>
    <x v="0"/>
    <x v="0"/>
    <m/>
    <s v="OTROS RUBROS GENERALES*"/>
    <s v="Unidad de Enlace"/>
    <m/>
    <d v="2016-01-28T00:00:00"/>
    <s v="UE/R/135/2016 DE 28 DE ENERO DE 2016"/>
    <s v="N/A"/>
    <s v="ENTREGA DE INFORMACIÓN EN MEDIO ELECTRÓNICO"/>
    <s v="SOLICITUD ELECTRÓNICA"/>
    <s v="N/A"/>
    <s v="N/A"/>
    <m/>
  </r>
  <r>
    <n v="54"/>
    <n v="-1"/>
    <n v="0"/>
    <x v="53"/>
    <x v="0"/>
    <d v="2016-01-27T00:00:00"/>
    <m/>
    <d v="2016-02-25T00:00:00"/>
    <d v="2016-02-02T00:00:00"/>
    <s v="Terminada"/>
    <n v="5"/>
    <x v="28"/>
    <s v="Calle: FRESAS_x000a_Número exterior: 13_x000a_Número interior: _x000a_Colonia: Del Valle Centro_x000a_Entidad federativa: Distrito Federal_x000a_Delegación o municipio: BENITO JUAREZ_x000a_Código postal: 03100_x000a_Teléfono: 56362076"/>
    <s v="mcartur@hotmail.com"/>
    <s v="INFOMEX"/>
    <s v="La información que se solicita en las siguientes líneas se refiere al período comprendido del 1 de diciembre de 2006 a la fecha oficial de recepción de la presente y se refiere a todo documentos que contenga información relacionada con el  Grupo Financiero Banorte S.A.B. de C.V., Banco Mercantil del Norte, S.A., Institución de Banca Múltiple Grupo Financiero Banorte, Arrendadora y Factor Banorte, S.A. de C.V. Sofom, E.R., Almacenadora Banorte, S.A. de C.V., Casa de Bolsa Banorte Ixe, S.A. de C.V. Grupo Financiero Banorte, Banorte-Ixe Tarjetas, S.A. de C.V. Sofom, E.R. Sólida Administradora de Portafolios, S.A. de C.V. Sofom E.R. (que en adelante se referirá, sólo como Banorte), así como con Banco Interacciones, Sociedad Anónima, Institución de Banca Múltiple, Grupo Financiero Interacciones, Interacciones Casa de Bolsa y Aseguradora Interacciones (en adelante, sólo Interacciones):  Solicito copia de los contratos, convenios o cualquier acuerdo de voluntades, relativos a financiamiento y asesoría a proyectos de infraestructura física y social contratados  con Banorte e Interacciones. Solicito copias de contratos, convenios o cualquier acuerdo de voluntades relativos a la contratación de créditos, financiamiento, fideicomiso o cualquier designación que implique endeudamiento, contratados, convenidos, pactados o que impliquen la participación de Banorte e Interacciones.  Solicita copia de contratos, convenios o cualquier acuerdo de voluntades, por concepto de seguros y fianzas contratados con Banorte e Interacciones. La información solicitada en las líneas anteriores, deberá contener con montos contratados, procedimiento de selección de Banorte, plazos a pagar e intereses y, en su caso, ventajas económicas asignadas a los mencionados Banorte e Interacciones."/>
    <s v="Otros_Rubros_Generales"/>
    <s v="b) No es competencia de la unidad"/>
    <x v="0"/>
    <x v="0"/>
    <m/>
    <s v="OTROS RUBROS GENERALES*"/>
    <s v="Unidad de Enlace"/>
    <m/>
    <d v="2016-01-28T00:00:00"/>
    <s v="UE/R/136/2016 DE 28 DE ENERO DE 2016"/>
    <s v="N/A"/>
    <s v="ENTREGA DE INFORMACIÓN EN MEDIO ELECTRÓNICO"/>
    <s v="SOLICITUD ELECTRÓNICA"/>
    <s v="N/A"/>
    <s v="N/A"/>
    <m/>
  </r>
  <r>
    <n v="55"/>
    <n v="-1"/>
    <n v="0"/>
    <x v="54"/>
    <x v="0"/>
    <d v="2016-01-27T00:00:00"/>
    <m/>
    <d v="2016-02-25T00:00:00"/>
    <d v="2016-02-02T00:00:00"/>
    <s v="Terminada"/>
    <n v="5"/>
    <x v="29"/>
    <s v="Calle: VEREDA_x000a_Número exterior: 70_x000a_Número interior: _x000a_Colonia: Jardines del Pedregal_x000a_Entidad federativa: Distrito Federal_x000a_Delegación o municipio: ALVARO OBREGON_x000a_Código postal: 01900_x000a_Teléfono: 55 56522524"/>
    <s v="betorodr00@gmail.com"/>
    <s v="INFOMEX"/>
    <s v="Me encantaría saber un par de cosas.Tres presidentes municipales de Chihuahhua, de cada partido (PRI, PRD, PAN). Posteriormente me gustaría saber cual es el salario de cada uno de ellos"/>
    <s v="Otros_Rubros_Generales"/>
    <s v="b) No es competencia de la unidad"/>
    <x v="0"/>
    <x v="0"/>
    <m/>
    <s v="OTROS RUBROS GENERALES*"/>
    <s v="Unidad de Enlace"/>
    <m/>
    <d v="2016-01-28T00:00:00"/>
    <s v="UE/R/138/2016 DE 28 DE ENERO DE 2016"/>
    <s v="N/A"/>
    <s v="ENTREGA DE INFORMACIÓN EN MEDIO ELECTRÓNICO"/>
    <s v="SOLICITUD ELECTRÓNICA"/>
    <s v="N/A"/>
    <s v="N/A"/>
    <m/>
  </r>
  <r>
    <n v="56"/>
    <n v="-1"/>
    <n v="0"/>
    <x v="55"/>
    <x v="0"/>
    <d v="2016-01-27T00:00:00"/>
    <m/>
    <d v="2016-02-25T00:00:00"/>
    <d v="2016-02-02T00:00:00"/>
    <s v="Terminada"/>
    <n v="5"/>
    <x v="24"/>
    <s v="Calle: TICUL_x000a_Número exterior: 220_x000a_Número interior: _x000a_Colonia: Jardines del Ajusco_x000a_Entidad federativa: Distrito Federal_x000a_Delegación o municipio: TLALPAN_x000a_Código postal: 14200"/>
    <s v="pablomm10@hotmail.com"/>
    <s v="INFOMEX"/>
    <s v="Me gustaria saber el sueldo de los siguien funcionarios públicos: -General Teran- Enrique Cesar Delgado Cantu PRI -Doctor Gonzalez- Juan Jose Costilla Vila  PT PRD -Galeana- Juan Antonio Mendez Bazaldua PRI San Pedro Garza- Roberto Ugo Ruiz Cortes PAN -General Escobedo- Clara Luz Flores Carrales PRI -San Nicolas de los Garza- Victor Oswaldo Fuentes Solis Hecho       PAN -Linares- Fernando Adame Doria    PAN"/>
    <s v="Otros_Rubros_Generales"/>
    <s v="b) No es competencia de la unidad"/>
    <x v="0"/>
    <x v="0"/>
    <m/>
    <s v="OTROS RUBROS GENERALES*"/>
    <s v="Unidad de Enlace"/>
    <m/>
    <d v="2016-01-28T00:00:00"/>
    <s v="UE/R/139/2016 DE 28 DE ENERO DE 2016"/>
    <s v="N/A"/>
    <s v="ENTREGA DE INFORMACIÓN EN MEDIO ELECTRÓNICO"/>
    <s v="SOLICITUD ELECTRÓNICA"/>
    <s v="N/A"/>
    <s v="N/A"/>
    <m/>
  </r>
  <r>
    <n v="57"/>
    <n v="-1"/>
    <n v="0"/>
    <x v="56"/>
    <x v="0"/>
    <d v="2016-01-27T00:00:00"/>
    <m/>
    <d v="2016-02-25T00:00:00"/>
    <d v="2016-02-02T00:00:00"/>
    <s v="Terminada"/>
    <n v="5"/>
    <x v="30"/>
    <s v="Calle: AV. SAN JERÓNIMO_x000a_Número exterior: 962_x000a_Número interior: 5_x000a_Colonia: San Jerónimo Lídice_x000a_Entidad federativa: Distrito Federal_x000a_Delegación o municipio: MAGDALENA CONTRERAS, LA_x000a_Código postal: 10200_x000a_Teléfono: (55) 56816114"/>
    <s v="sebasmrg07@gmail.com"/>
    <s v="INFOMEX"/>
    <s v="Por este medio me permito pedirles los sueldos de las siguientes personas: Ismael Martínez Cruz, Alberto Sánchez González, Perfecto Hernández Bautista, Gregorio Hernández Serrano, Julio Cesar Hernández Jiménez, Mariano Escorcia Gómez, Francisco Casas Chávez, Cipriano Charrez Pedroza y Adán Solís Moreno. Cabe mencionar que estas personas son Presidentes Municipales de el estado de Hidalgo."/>
    <s v="Otros_Rubros_Generales"/>
    <s v="b) No es competencia de la unidad"/>
    <x v="0"/>
    <x v="0"/>
    <m/>
    <s v="OTROS RUBROS GENERALES*"/>
    <s v="Unidad de Enlace"/>
    <m/>
    <d v="2016-01-28T00:00:00"/>
    <s v="UE/R/140/2016 DE 28 DE ENERO DE 2016"/>
    <s v="N/A"/>
    <s v="ENTREGA DE INFORMACIÓN EN MEDIO ELECTRÓNICO"/>
    <s v="SOLICITUD ELECTRÓNICA"/>
    <s v="N/A"/>
    <s v="N/A"/>
    <m/>
  </r>
  <r>
    <n v="58"/>
    <n v="-1"/>
    <n v="0"/>
    <x v="57"/>
    <x v="0"/>
    <d v="2016-01-27T00:00:00"/>
    <m/>
    <d v="2016-02-25T00:00:00"/>
    <d v="2016-02-02T00:00:00"/>
    <s v="Terminada"/>
    <n v="5"/>
    <x v="31"/>
    <s v="Calle: CRATER_x000a_Número exterior: 329_x000a_Número interior: 1_x000a_Colonia: Jardines del Pedregal_x000a_Entidad federativa: Distrito Federal_x000a_Delegación o municipio: ALVARO OBREGON_x000a_Código postal: 01900_x000a_Teléfono: 56522314"/>
    <s v="jcoellodlc@gmail.com"/>
    <s v="INFOMEX"/>
    <s v="Hola, quisiera saber cuales son los salarios de algunos presidentes municipales de chiapas: - Luis Fernando Castellanos Cal y Mayor - Patricio Eli Matías Salas - Gerardo Moreno Aguilar - Beatriz Dominga Pérez López - Alejandro Aquiles Patrinos Fernández - Cesár Espinosa Morales"/>
    <s v="Otros_Rubros_Generales"/>
    <s v="b) No es competencia de la unidad"/>
    <x v="0"/>
    <x v="0"/>
    <m/>
    <s v="OTROS RUBROS GENERALES*"/>
    <s v="Unidad de Enlace"/>
    <m/>
    <d v="2016-01-28T00:00:00"/>
    <s v="UE/R/141/2016 DE 28 DE ENERO DE 2016"/>
    <s v="N/A"/>
    <s v="ENTREGA DE INFORMACIÓN EN MEDIO ELECTRÓNICO"/>
    <s v="SOLICITUD ELECTRÓNICA"/>
    <s v="N/A"/>
    <s v="N/A"/>
    <m/>
  </r>
  <r>
    <n v="59"/>
    <n v="-1"/>
    <n v="0"/>
    <x v="58"/>
    <x v="0"/>
    <d v="2016-01-27T00:00:00"/>
    <m/>
    <d v="2016-02-25T00:00:00"/>
    <d v="2016-02-25T00:00:00"/>
    <s v="Terminada"/>
    <n v="22"/>
    <x v="32"/>
    <s v="Calle: Pedregal_x000a_Número Exterior: 24_x000a_Número Interior: PISO 12_x000a_Colonia: Molino del Rey_x000a_País: MÉXICO_x000a_Entidad Federativa: DISTRITO FEDERAL_x000a_Delegación o Municipio: MIGUEL HIDALGO_x000a_Código Postal : 11040"/>
    <s v="Jimena.GonzalezSarabia-Castro@bakermckenzie.com"/>
    <s v="INFOMEX"/>
    <s v="Quiero saber si el Archivo General de la Nación ha realizado algún contrato con la Academia Mexicana de Genealogía y Heráldica con motivo del registro de un micro fil y si es así solicito una copia en versión pública de dicho contrato para su consulta."/>
    <s v="Información_referente_a_contratos"/>
    <s v="c) Servicios contratados"/>
    <x v="0"/>
    <x v="0"/>
    <m/>
    <s v="Actividades de la institución o dependencia"/>
    <s v="Dirección de Asuntos Jurídicos y Archivísticos"/>
    <m/>
    <d v="2016-02-23T00:00:00"/>
    <m/>
    <m/>
    <s v="FUERA DE TIEMPO"/>
    <s v="SOLICITUD ELECTRÓNICA"/>
    <s v="N/A"/>
    <s v="N/A"/>
    <m/>
  </r>
  <r>
    <n v="60"/>
    <n v="-1"/>
    <n v="0"/>
    <x v="59"/>
    <x v="0"/>
    <d v="2016-01-27T00:00:00"/>
    <m/>
    <d v="2016-02-25T00:00:00"/>
    <d v="2016-02-25T00:00:00"/>
    <s v="Terminada"/>
    <n v="22"/>
    <x v="0"/>
    <s v="Calle: FELIX PALAVICINI / CIRCUNVALACION Y EXPERIENCIA_x000a_Número exterior: 2090 A_x000a_Número interior: _x000a_Colonia: Jardines Alcalde_x000a_Entidad federativa: Jalisco_x000a_Delegación o municipio: GUADALAJARA_x000a_Código postal: 44298"/>
    <s v="andrewilich@hotmail.com"/>
    <s v="INFOMEX"/>
    <s v="Copia simple del expediente: Sócrates Campos Lemus, de la Galería 1."/>
    <s v="Actividades_de_la_institución "/>
    <s v="b) Resultados de actividades sustantivas"/>
    <x v="1"/>
    <x v="1"/>
    <n v="1"/>
    <s v="Actividades de la institución o dependencia"/>
    <s v="Dirección del Archivo Histórico Central"/>
    <m/>
    <d v="2016-01-28T00:00:00"/>
    <s v="UE/63/2016 DE 28 DE ENERO DE 2016"/>
    <s v="DG/DAHC/097/2016 DE 15 DE FEBRERO DE 2016"/>
    <s v="LA INFORMACIÓN ESTÁ DISPONIBLE PÚBLICAMENTE"/>
    <s v="SOLICITUD ELECTRÓNICA"/>
    <s v="N/A"/>
    <s v="N/A"/>
    <m/>
  </r>
  <r>
    <n v="61"/>
    <n v="-1"/>
    <n v="0"/>
    <x v="60"/>
    <x v="0"/>
    <d v="2016-01-27T00:00:00"/>
    <m/>
    <d v="2016-02-25T00:00:00"/>
    <d v="2016-02-17T00:00:00"/>
    <s v="Terminada"/>
    <n v="16"/>
    <x v="33"/>
    <s v="Calle: LAGUNA DE TAMIAHUA_x000a_Número Exterior: 24_x000a_Número Interior: _x000a_Colonia: Agua Azul Sección Pirules_x000a_País: MÉXICO_x000a_Entidad Federativa: MÉXICO_x000a_Delegación o Municipio: NEZAHUALCOYOTL_x000a_Código Postal : 57510_x000a_Teléfono: 5532352210"/>
    <s v="jesus.lopez1968@yahoo.com.mx"/>
    <s v="INFOMEX"/>
    <s v="Por este medio solicto de la manera mas atenta se me indique mediante documento oficial cual fue el presupuesto del Archivo General de la Nación en el año 2013, y en que se gasto este presupuesto."/>
    <s v="Gastos"/>
    <s v="a) Gastos operativos"/>
    <x v="0"/>
    <x v="0"/>
    <m/>
    <s v="Información generada o administrada por la dependencia o entidad"/>
    <s v="Dirección de Administración"/>
    <m/>
    <d v="2016-01-28T00:00:00"/>
    <s v="UE/064/2016 DE 28 DE ENERO DE 2016"/>
    <s v="DG/DGAA/DA/069/2016 DE 04 DE FEBRERO DE 2016"/>
    <s v="ENTREGA DE INFORMACIÓN EN MEDIO ELECTRÓNICO"/>
    <s v="SOLICITUD ELECTRÓNICA"/>
    <s v="N/A"/>
    <s v="N/A"/>
    <m/>
  </r>
  <r>
    <n v="62"/>
    <n v="-1"/>
    <n v="0"/>
    <x v="61"/>
    <x v="0"/>
    <d v="2016-01-28T00:00:00"/>
    <m/>
    <d v="2016-02-26T00:00:00"/>
    <d v="2016-02-02T00:00:00"/>
    <s v="Terminada"/>
    <n v="4"/>
    <x v="34"/>
    <s v="Calle: PRESA_x000a_Número exterior: 92_x000a_Número interior: 2_x000a_Colonia: San Jerónimo Lídice_x000a_Entidad federativa: Distrito Federal_x000a_Delegación o municipio: MAGDALENA CONTRERAS, LA_x000a_Código postal: 10200_x000a_Teléfono: 525537318186"/>
    <s v="gcarbonells@icloud.com"/>
    <s v="INFOMEX"/>
    <s v="Me gustaría saber los sueldos de los siguientes presidentes municipales de Querétaro: Marcos Aguilar Vega: Querétaro Mauricio Kuri González: Corregidora Mario Calzada Mercado: El Marqués José Alejandro Ochoa Valencia: Colón Guillermo Vega Guerrero: San Juan del Río Rosendo Anaya Aguilar: Amealco  Beatriz Magdalena León Sotelo: Pedro Escobedo  León Enrique Bolaño Mendoza: Cadereyta de Montes Anayely Álvarez Soto: San Joaquín "/>
    <s v="Otros_Rubros_Generales"/>
    <s v="b) No es competencia de la unidad"/>
    <x v="0"/>
    <x v="0"/>
    <m/>
    <s v="OTROS RUBROS GENERALES*"/>
    <s v="Unidad de Enlace"/>
    <m/>
    <d v="2016-01-28T00:00:00"/>
    <s v="UE/R/142/2016 DE 28 DE ENERO DE 2016"/>
    <s v="N/A"/>
    <s v="ENTREGA DE INFORMACIÓN EN MEDIO ELECTRÓNICO"/>
    <s v="SOLICITUD ELECTRÓNICA"/>
    <s v="N/A"/>
    <s v="N/A"/>
    <m/>
  </r>
  <r>
    <n v="63"/>
    <n v="-1"/>
    <n v="0"/>
    <x v="62"/>
    <x v="0"/>
    <d v="2016-01-28T00:00:00"/>
    <m/>
    <d v="2016-02-26T00:00:00"/>
    <d v="2016-02-02T00:00:00"/>
    <s v="Terminada"/>
    <n v="4"/>
    <x v="35"/>
    <s v="Calle: AGUA_x000a_Número exterior: 365_x000a_Número interior: 3_x000a_Colonia: Jardines del Pedregal_x000a_Entidad federativa: Distrito Federal_x000a_Delegación o municipio: ALVARO OBREGON_x000a_Código postal: 01900_x000a_Teléfono: 5556459363"/>
    <m/>
    <s v="INFOMEX"/>
    <s v="Hola, soy un estudiante de secundaria y me gustaria saber lo siguiente. Es para un trabajo. ¿Cuál es el salario de los siguientes presidentes municipales de Queretaro: Elfego Torres Balderas, Alejandro Arteaga Cabrera, Luis Antonio Macías Trejo, Gilberto García Valdez, Luis Antonio Zapata Guerrero, Edgar Montes Benítez, Fabián Pineda Morales y Saúl Gilardo Trejo Altamirano?"/>
    <s v="Otros_Rubros_Generales"/>
    <s v="b) No es competencia de la unidad"/>
    <x v="0"/>
    <x v="0"/>
    <m/>
    <s v="OTROS RUBROS GENERALES*"/>
    <s v="Unidad de Enlace"/>
    <m/>
    <d v="2016-01-28T00:00:00"/>
    <s v="UE/R/143/2016 DE 28 DE ENERO DE 2016"/>
    <s v="N/A"/>
    <s v="ENTREGA DE INFORMACIÓN EN MEDIO ELECTRÓNICO"/>
    <s v="SOLICITUD ELECTRÓNICA"/>
    <s v="N/A"/>
    <s v="N/A"/>
    <m/>
  </r>
  <r>
    <n v="64"/>
    <n v="-1"/>
    <n v="0"/>
    <x v="63"/>
    <x v="0"/>
    <d v="2016-01-28T00:00:00"/>
    <m/>
    <d v="2016-02-26T00:00:00"/>
    <d v="2016-02-02T00:00:00"/>
    <s v="Terminada"/>
    <n v="4"/>
    <x v="36"/>
    <s v="Calle: FRATERNIDAD_x000a_Número exterior: 79_x000a_Número interior: LAUREL B 11_x000a_Colonia: San Angel_x000a_Entidad federativa: Distrito Federal_x000a_Delegación o municipio: ALVARO OBREGON_x000a_Código postal: 01000_x000a_Teléfono: 55504195"/>
    <s v="jajabbour00@hotmail.com"/>
    <s v="INFOMEX"/>
    <s v="Quiero saber el sueldo de todos los presidentes municipales del Distrito Federal"/>
    <s v="Otros_Rubros_Generales"/>
    <s v="b) No es competencia de la unidad"/>
    <x v="0"/>
    <x v="0"/>
    <m/>
    <s v="OTROS RUBROS GENERALES*"/>
    <s v="Unidad de Enlace"/>
    <m/>
    <d v="2016-01-28T00:00:00"/>
    <s v="UE/R/144/2016 DE 28 DE ENERO DE 2016"/>
    <s v="N/A"/>
    <s v="ENTREGA DE INFORMACIÓN EN MEDIO ELECTRÓNICO"/>
    <s v="SOLICITUD ELECTRÓNICA"/>
    <s v="N/A"/>
    <s v="N/A"/>
    <m/>
  </r>
  <r>
    <n v="65"/>
    <n v="-1"/>
    <n v="0"/>
    <x v="64"/>
    <x v="0"/>
    <d v="2016-01-29T00:00:00"/>
    <m/>
    <d v="2016-02-29T00:00:00"/>
    <d v="2016-02-17T00:00:00"/>
    <s v="Terminada"/>
    <n v="14"/>
    <x v="37"/>
    <s v="Calle: RÍO CHURUBUSCO_x000a_Número Exterior: 590_x000a_Número Interior: _x000a_Colonia: Del Carmen_x000a_País: MÉXICO_x000a_Entidad Federativa: DISTRITO FEDERAL_x000a_Delegación o Municipio: COYOACAN_x000a_Código Postal : 04100_x000a_Teléfono: (55)55549194"/>
    <s v="infomex@contralinea.com.mx"/>
    <s v="INFOMEX"/>
    <s v="Solicito conocer cuánto dinero erogó la dependencia en total para el concepto 3600 (partidas 36101 y 36201), Servicios de Comunicación Social y Publicidad, durante el año 2015. Desglosar por campaña, monto, medio de comunicación (y/o proveedor) contratado, vigencia de la publicación o publicaciones."/>
    <s v="Información_referente_a_contratos"/>
    <s v="c) Servicios contratados"/>
    <x v="0"/>
    <x v="0"/>
    <m/>
    <s v="Información generada o administrada por la dependencia o entidad"/>
    <s v="Dirección de Administración"/>
    <m/>
    <d v="2016-02-02T00:00:00"/>
    <s v="UE/067/2016 DE 02 DE FEBRERO DE 2016"/>
    <s v="DG/DGAA/DA/070/2016 DE 04 DE FEBRERO DE 2016"/>
    <s v="LA INFORMACIÓN ESTÁ DISPONIBLE PÚBLICAMENTE"/>
    <s v="SOLICITUD ELECTRÓNICA"/>
    <s v="N/A"/>
    <s v="N/A"/>
    <m/>
  </r>
  <r>
    <n v="66"/>
    <n v="-1"/>
    <n v="0"/>
    <x v="65"/>
    <x v="1"/>
    <d v="2016-02-02T00:00:00"/>
    <m/>
    <d v="2016-03-01T00:00:00"/>
    <d v="2016-02-03T00:00:00"/>
    <s v="Terminada"/>
    <n v="2"/>
    <x v="38"/>
    <s v="Calle: CDA. CUARZO_x000a_Número exterior: 17_x000a_Número interior: _x000a_Colonia: Bosques del Pedregal_x000a_Entidad federativa: Chiapas_x000a_Delegación o municipio: SAN CRISTOBAL DE LAS CASAS_x000a_Código postal: 29213_x000a_Teléfono: 9671283129"/>
    <s v="hzarateluis@gmail.com"/>
    <s v="INFOMEX"/>
    <s v="1.- Cuál es la definición oficial sobre &quot;uso de suelo&quot; respecto al proceso de ordenamiento ecológico general del territorio y regional y respecto también de los ordenamientos territoriales de injerencia federal.  2.- Dicho termino &quot;uso de suelo&quot; aplica de alguna manera sobre el espacio aéreo o las aguas nacionales en virtud de que son bienes nacionales respecto a los ordenamientos general del territorio, marino y regional"/>
    <s v="Otros_Rubros_Generales"/>
    <s v="b) No es competencia de la unidad"/>
    <x v="0"/>
    <x v="0"/>
    <m/>
    <s v="OTROS RUBROS GENERALES*"/>
    <s v="Unidad de Enlace"/>
    <m/>
    <d v="2016-02-02T00:00:00"/>
    <s v="UE/R/148/2016 DE 02 DE FEBRERO DE 2016"/>
    <s v="N/A"/>
    <s v="ENTREGA DE INFORMACIÓN EN MEDIO ELECTRÓNICO"/>
    <s v="SOLICITUD ELECTRÓNICA"/>
    <s v="N/A"/>
    <s v="N/A"/>
    <m/>
  </r>
  <r>
    <n v="67"/>
    <n v="-1"/>
    <n v="0"/>
    <x v="66"/>
    <x v="1"/>
    <d v="2016-02-02T00:00:00"/>
    <m/>
    <d v="2016-03-01T00:00:00"/>
    <d v="2016-02-05T00:00:00"/>
    <s v="Terminada"/>
    <n v="4"/>
    <x v="39"/>
    <s v="Calle: INSURGENTES SUR_x000a_Número exterior: 4060_x000a_Número interior: _x000a_Colonia: Tlalpan_x000a_Entidad federativa: Distrito Federal_x000a_Delegación o municipio: TLALPAN_x000a_Código postal: 14000"/>
    <s v="ruiz.euler@gmail.com"/>
    <s v="INFOMEX"/>
    <s v="Solicito porfavor el texto de los Informes Presidenciales desde el presentado por el C. Presidente Venustiano Carranza el 1o de septiembre de 1917, hasta el de 2006. Favor de enviar en formato digital en archivo de procesador de texto, no en pdf."/>
    <s v="Actividades_de_la_institución "/>
    <s v="b) Resultados de actividades sustantivas"/>
    <x v="0"/>
    <x v="0"/>
    <m/>
    <s v="Información generada o administrada por la dependencia o entidad"/>
    <s v="Dirección del Archivo Histórico Central"/>
    <m/>
    <d v="2016-02-02T00:00:00"/>
    <s v="UE/68/2016 DE 02 DE FEBRERO DE 2016"/>
    <s v="N/A"/>
    <s v="LA INFORMACIÓN ESTÁ DISPONIBLE PÚBLICAMENTE"/>
    <s v="SOLICITUD ELECTRÓNICA"/>
    <s v="N/A"/>
    <s v="N/A"/>
    <m/>
  </r>
  <r>
    <n v="68"/>
    <n v="-1"/>
    <n v="0"/>
    <x v="67"/>
    <x v="1"/>
    <d v="2016-02-02T00:00:00"/>
    <m/>
    <d v="2016-03-01T00:00:00"/>
    <d v="2016-02-05T00:00:00"/>
    <s v="Terminada"/>
    <n v="4"/>
    <x v="40"/>
    <s v="Calle: ADIVINO_x000a_Número exterior: 279_x000a_Número interior: 279_x000a_Colonia: Alto Valle_x000a_Entidad federativa: Sonora_x000a_Delegación o municipio: HERMOSILLO_x000a_Código postal: 83106_x000a_Teléfono: 6621035955"/>
    <s v="jarc_100@hotmail.com"/>
    <s v="INFOMEX"/>
    <s v="expedientes de Jose Vasconcelos  que tengan que ver con la SEP"/>
    <s v="Actividades_de_la_institución "/>
    <s v="b) Resultados de actividades sustantivas"/>
    <x v="0"/>
    <x v="0"/>
    <m/>
    <s v="Actividades de la institución o dependencia"/>
    <s v="Dirección del Archivo Histórico Central"/>
    <m/>
    <d v="2016-02-02T00:00:00"/>
    <s v="UE/69/2016 DE 02 DE FEBRERO DE 2016"/>
    <s v="DG/DAHC/056/2016 DE 03 DE FEBRERO DE 2016"/>
    <s v="LA INFORMACIÓN ESTÁ DISPONIBLE PÚBLICAMENTE"/>
    <s v="SOLICITUD ELECTRÓNICA"/>
    <s v="N/A"/>
    <s v="N/A"/>
    <m/>
  </r>
  <r>
    <n v="69"/>
    <n v="-1"/>
    <n v="0"/>
    <x v="68"/>
    <x v="1"/>
    <d v="2016-02-02T00:00:00"/>
    <m/>
    <d v="2016-03-01T00:00:00"/>
    <d v="2016-02-05T00:00:00"/>
    <s v="Terminada"/>
    <n v="4"/>
    <x v="40"/>
    <s v="Calle: ADIVINO_x000a_Número exterior: 279_x000a_Número interior: 279_x000a_Colonia: Alto Valle_x000a_Entidad federativa: Sonora_x000a_Delegación o municipio: HERMOSILLO_x000a_Código postal: 83106_x000a_Teléfono: 6621035955"/>
    <s v="jarc_100@hotmail.com"/>
    <s v="INFOMEX"/>
    <s v="correspondencia de  Alvaro Obregon  y Jose  Vasconcelos en los tiempos de 1917 a 1925"/>
    <s v="Actividades_de_la_institución "/>
    <s v="b) Resultados de actividades sustantivas"/>
    <x v="0"/>
    <x v="0"/>
    <m/>
    <s v="Actividades de la institución o dependencia"/>
    <s v="Dirección del Archivo Histórico Central"/>
    <m/>
    <d v="2016-02-02T00:00:00"/>
    <s v="UE/70/2016 DE 02 DE FEBRERO DE 2016"/>
    <s v="DG/DAHC/057/2016 DE 03 DE FEBRERO DE 2016"/>
    <s v="LA INFORMACIÓN ESTÁ DISPONIBLE PÚBLICAMENTE"/>
    <s v="SOLICITUD ELECTRÓNICA"/>
    <s v="N/A"/>
    <s v="N/A"/>
    <m/>
  </r>
  <r>
    <n v="70"/>
    <n v="-1"/>
    <n v="0"/>
    <x v="69"/>
    <x v="1"/>
    <d v="2016-02-02T00:00:00"/>
    <m/>
    <d v="2016-03-01T00:00:00"/>
    <d v="2016-02-08T00:00:00"/>
    <s v="Terminada"/>
    <n v="5"/>
    <x v="41"/>
    <s v="Calle: MARABIAS_x000a_Número exterior: 55_x000a_Número interior: _x000a_Colonia: Jardines en la Monta¿¿a_x000a_Entidad federativa: Distrito Federal_x000a_Delegación o municipio: TLALPAN_x000a_Código postal: 14210"/>
    <s v="roberto.daniel@hotmail.com"/>
    <s v="INFOMEX"/>
    <s v="Quisiera los sueldos de las siguientes personas: Gerardina Valeriano Blas Jose Javier Vicaña Jimenez Hector Santiago Aragon Victor Amado Lopez Hernandez  Misael Soriano Chavez Sonia Gonzales Playas Leonardo Gonzales Zarate Jaciel Garcia Ruiz Pedro Ruiz Gonzales"/>
    <s v="Estructura_orgánica"/>
    <s v="b) Directorio"/>
    <x v="0"/>
    <x v="0"/>
    <m/>
    <s v="Estructura orgánica"/>
    <s v="Dirección de Administración"/>
    <m/>
    <d v="2016-02-03T00:00:00"/>
    <s v="UE/71/2016 DE 03 DE FEBRERO DE 2016"/>
    <s v="DG/DGAA/DA/068/2016 DE 04 DE FEBRERO DE 2016"/>
    <s v="ENTREGA DE INFORMACIÓN EN MEDIO ELECTRÓNICO"/>
    <s v="SOLICITUD ELECTRÓNICA"/>
    <s v="N/A"/>
    <s v="N/A"/>
    <m/>
  </r>
  <r>
    <n v="71"/>
    <n v="-1"/>
    <n v="0"/>
    <x v="70"/>
    <x v="1"/>
    <d v="2016-02-02T00:00:00"/>
    <m/>
    <d v="2016-03-01T00:00:00"/>
    <d v="2016-02-04T00:00:00"/>
    <s v="Terminada"/>
    <n v="3"/>
    <x v="42"/>
    <s v="Calle: DUQUE_x000a_Número exterior: 2_x000a_Número interior: 5_x000a_Colonia: Cerro Del Marques_x000a_Entidad federativa: México_x000a_Delegación o municipio: VALLE DE CHALCO SOLIDARIDAD_x000a_Código postal: 56614_x000a_Teléfono: 5515285925"/>
    <s v="jorge.silva@soldaenergy.com"/>
    <s v="INFOMEX"/>
    <s v="¿Cuantas tierras ejidales existen en México? ¿Cuantos dialectos se hablan en México? ¿Cuáles son las zonas en las que las hablan y el número de personas que habla cada dialecto? ¿Cuál es el porcentaje de tierra en México que es propiedad social? ¿Cuál es el porcentaje de tierra en México que es propiedad privada? ¿Cuál es el porcentaje de tierra en México que es propiedad pública? Copia de los convenios que se celebraron entre la SEDATU y  la SENER ¿Cuáles son las empresas que ganaron las licitaciones del 15 de diciembre referente a la reforma energética?  ¿Cuáles son las empresas que hasta el momento han ganado las licitaciones y cuáles son las zonas  y sus características? ¿Cuáles son los nombres de los pozos a explorar? Cuantas  comunidades existen en los espacios que se ganaran la licitación? De estas comunidades ¿existen personas que hablan dialectos? en caso de ser así, ¿cuántas son y cuáles son sus principales actividades productivas o laborales? Historia de los primeros asentamientos de comunidades en las zonas licitadas para el uso y extracción de hidrocarburos "/>
    <s v="Otros_Rubros"/>
    <s v="a) Comunidades indígenas"/>
    <x v="0"/>
    <x v="0"/>
    <m/>
    <s v="OTROS RUBROS GENERALES*"/>
    <s v="Unidad de Enlace"/>
    <m/>
    <d v="2016-02-03T00:00:00"/>
    <s v="UE/R/149/2016 DE 03 DE FEBRERO DE 2016"/>
    <s v="N/A"/>
    <s v="ENTREGA DE INFORMACIÓN EN MEDIO ELECTRÓNICO"/>
    <s v="SOLICITUD ELECTRÓNICA"/>
    <s v="N/A"/>
    <s v="N/A"/>
    <m/>
  </r>
  <r>
    <n v="72"/>
    <n v="-1"/>
    <n v="0"/>
    <x v="71"/>
    <x v="1"/>
    <d v="2016-02-03T00:00:00"/>
    <m/>
    <d v="2016-03-02T00:00:00"/>
    <d v="2016-03-02T00:00:00"/>
    <s v="Terminada"/>
    <n v="21"/>
    <x v="43"/>
    <s v="Calle: PUERTO LA PAZ_x000a_Número exterior: 92_x000a_Número interior: _x000a_Colonia: Ampliación Casas Alemán_x000a_Entidad federativa: Distrito Federal_x000a_Delegación o municipio: GUSTAVO A. MADERO_x000a_Código postal: 07580"/>
    <s v="teohua@gmail.com"/>
    <s v="INFOMEX"/>
    <s v="Solicito acceso a las fotografías originales y datos personales que se encuentran en los expedientes de los siguientes sujetos:  Corral García Salvador Corral García José de Jesús  Corral García Luis Miguel  Piedra Ibarra Jesús Esparza Flores José Luis Castillo Mata Aurora Castillo Mata Argelia Cruz Sánchez Tiburcio Crespo Díaz Miguel Ángel Gorostiola Toriz Carlos Jiménez Sarmiento Carlos  Calzada Flores Eugenia Pérez Rayón Francisco Alfonso Andrade Vallejo María Margarita Marcelina Orozco Michel Antonio Torralba Álvarez Lázaro López Rodríguez José Fernando Herrera Álvarez Ángel Manuel Salas García José Guadalupe Armienta Zaragoza Armando Alapisco Lizárraga José Manuel Alemán Velázquez Carlos García Castro Luis Francisco Amarillas Palafox Manuel Malo Galindo Javier Liz Márquez Roberto Eguía Ramírez Duarte Juan Manuel Montoya Ortiz Cruz Elena Martínez Magdaleno Alma Celia Ávila López Rodolfo Montiel Nava Oscar Lara Contreras Patricia Caraballo Bolín María Constancia Mendoza Ubiarco Lucio González García José Hugo Galarza Campos Leticia Mares Montaño Alejandro Ramírez Flores Alberto Solís Rodríguez Cesar Antonio López López Sergio Contreras Gutiérrez Pedro Cartagena López Mario Álvaro Cerecer Gómez Ismael Cota Rodríguez Cirilo Carrillo Saucedo Rosario Calzada Flores Lucia Cruz Santiago Irma Yolanda Galaviz Navarro Ramón García Valenzuela Irineo Hernández Deras Juan Manuel Hernández García Concepción Jiménez Sarmiento Alejandro Jiménez Sarmiento Antonio Jiménez Sarmiento Carlos Jiménez Sarmiento Lilia Medina Gastelum María Alicia Sánchez Carrillo Reynaldo Rodríguez Salazar Alfredo Sánchez Gómez María de los Ángeles Sarmiento de Jiménez Gloria Porfirio Muñoz Ledo  Sánchez Vázquez Miguel Ángel Mercado Espinoza Francisco Fotografías originales del informe titulado Estado de Sinaloa, fechado el 4 de mayo de 1977, con la siguiente ubicación: 11-235-77, L-44, fojas 12 a 20 (referido en el legajo # 9 de la versión pública de la Liga Comunista 23 de Septiembre, con la foliación 262 a 269) "/>
    <s v="Actividades_de_la_institución "/>
    <s v="b) Resultados de actividades sustantivas"/>
    <x v="1"/>
    <x v="6"/>
    <n v="64"/>
    <s v="Actividades de la institución o dependencia"/>
    <s v="Dirección del Archivo Histórico Central"/>
    <m/>
    <d v="2016-02-03T00:00:00"/>
    <s v="UE/72/2016 DE 03 DE FEBRERO DE 2016"/>
    <s v="DG/DAHC/125/2016 DE 29 DE FEBRERO DE 2016"/>
    <s v="ENTREGA DE INFORMACIÓN EN MEDIO ELECTRÓNICO"/>
    <s v="SOLICITUD ELECTRÓNICA"/>
    <s v="N/A"/>
    <s v="N/A"/>
    <m/>
  </r>
  <r>
    <n v="73"/>
    <n v="-1"/>
    <n v="0"/>
    <x v="72"/>
    <x v="1"/>
    <d v="2016-02-03T00:00:00"/>
    <m/>
    <d v="2016-03-02T00:00:00"/>
    <d v="2016-03-02T00:00:00"/>
    <s v="Terminada"/>
    <n v="21"/>
    <x v="43"/>
    <s v="Calle: PUERTO LA PAZ_x000a_Número exterior: 92_x000a_Número interior: _x000a_Colonia: Ampliación Casas Alemán_x000a_Entidad federativa: Distrito Federal_x000a_Delegación o municipio: GUSTAVO A. MADERO_x000a_Código postal: 07580"/>
    <s v="teohua@gmail.com"/>
    <s v="INFOMEX"/>
    <s v="Solicito acceso a las fotografías originales y datos personales que se encuentran en los expedientes de los siguientes sujetos:  Jiménez Galván José de Jesús Coutiño Gordillo Javier Guichar Gutiérrez Juan  Pérez Gasque Raúl Pérez Hernández Bartolo Sáenz Garza Elisa Irina Gaytán Saldívar Javier Domínguez Rodríguez Gabriel Domínguez Rodríguez Plutarco Espinoza Lucero Benito Coronel Chavarría Florencio Navarro Fierro Olga Soto Cervantes Lorenzo Varela Varela Jorge Ávila González José de Jesús Silva Aréstegui Gilberto Jiménez Alvarado Leonardo Armenta Sotelo Roque Vargas Pérez Carmen López Chavarría Raymundo Hernández Vargas Eduardo Lara Vergara Mario Alonso Maldonado Santos Benjamín Ramos Eusebio Gonzalo Parra Ramos Ana María Tecla Parra Adolfo Tecla Parra Artemisa Tecla Parra Violeta Contreras Paniagua Jorge Gonzalo Alvarado Prieto Mario Escobedo Ocaña Austreberta Hilda Mendoza Galos Juan Carlos Chong Santiago Fernando Javier Echeverría Valdez Eduardo Hernández Hernández Eduardo Hernández Solís Miguel Ángel Hernández Padrón Rubén Reyes García Roque Uriarte Barboa Jesús Abel Castro Hierczorek Antonio Bernardo Curiel Velázquez José Antonio Gutiérrez Hernández María Teresa Santamaría Ceballos Francisco Javier Lugo López Aureliano Ramírez Carrasco Jesús Vargas Alcalá Eduardo Acevedo Ortiz Celestino López Chavarría Gerardo Avilés Rojas Epifanio Gámiz García Jacobo Castro Hernández Petronilo Castro Molina Guadalupe Baena Román Filemón Chalma de la Cruz Rubén García Chalma Francisco Castillo Iturio Margarito Castro Castillo Maurilio Galeana Santiago Joel Castro Molina Fabiola Castro Molina Eleazar Cabañas Alvarado Humberto Alarcón Téllez Genaro Díaz Frías Carlos Estrada Camarillo Abel Flores Alarcón Olivia Hernández Brito Victoria Iturio Perdón Matías Jiménez Muñoz María Concepción Leyva Fierro José López Sollano Jaime Peñaloza Silva Eusebio Arenas San Juan Cándido Arenas Bautista Marcelo Villaburu Ibarra Eduardo Candelario Arias de la Cruz Víctor Larumbe Rafael Ávila Saavedra Daniel Bautista Andalón Guillermo Briseño Delgado Felipe de Jesús Cedillo Díaz Pedro Cervantes Flores José Guadalupe Contreras Navarro Joaquín Godínez López Juan Godínez Martínez Jesús Miguel Guzmán Cervantes Alfonso Madrigal Sahagún Ricardo Mayoral Jáuregui Reyes Meza Enríquez Saúl Ramírez Rojas Donaciano Sánchez Vázquez Miguel Ángel Solorio Ortega Gabriel Torres Ontiveros José Luis Cervera García Ricardo Raúl Hermosillo González Carlos Esparza Gutiérrez Manuel Peña Ramos José Alfredo Salas Obregón Ignacio Arturo Sayeg Neváres José Ramírez Duarte Rafael Cardona Medel Ramón García Zavala Hortensia Lugo Nava Jorge Badillo Zapata Marcelo Monroy Olivar Ramón Roldán Ávila Cirilo Andrade Gonzaga Rubén Cruz Espinoza José Luis Solana Macías Carlos Guzmán Cruz Amaser Guzmán Cruz Armando Guzmán Cruz Solón Adanabe Guzmán Cruz Venustiano Guzmán Cruz Jesús Álvarez García Víctor Miguel González Ríos Alfonso Castañeda Salazar Ariel Solana Macías Carlos López Herrera Alberto Garza Espinoza Cesar Rodríguez García Juan José Salas Ramos Ramiro Melo Palacios Gustavo Lozano Cantú Pedro José José García Simón José García Wenceslao Pineda Henestrosa Víctor Martínez López Juan Córdoba Lustre Arnulfo Martínez Huerta Lourdes Barrón Caldera José Herrera Sánchez Ignacio Herrera Sánchez Juan de Dios López Gaytán Henry Rocha de Herrera Cristina Rojas Gaxiola Manuel Salazar Aguiluz Leonardo "/>
    <s v="Actividades_de_la_institución "/>
    <s v="b) Resultados de actividades sustantivas"/>
    <x v="1"/>
    <x v="7"/>
    <n v="134"/>
    <s v="Actividades de la institución o dependencia"/>
    <s v="Dirección del Archivo Histórico Central"/>
    <m/>
    <d v="2016-02-03T00:00:00"/>
    <s v="UE/73/2016 DE 03 DE FEBRERO DE 2016"/>
    <s v="DG/DAHC/126/2016 DE 29 DE FEBRERO DE 2016"/>
    <s v="ENTREGA DE INFORMACIÓN EN MEDIO ELECTRÓNICO"/>
    <s v="SOLICITUD ELECTRÓNICA"/>
    <s v="N/A"/>
    <s v="N/A"/>
    <m/>
  </r>
  <r>
    <n v="74"/>
    <n v="-1"/>
    <n v="0"/>
    <x v="73"/>
    <x v="1"/>
    <d v="2016-02-03T00:00:00"/>
    <m/>
    <d v="2016-03-02T00:00:00"/>
    <d v="2016-03-02T00:00:00"/>
    <s v="Terminada"/>
    <n v="21"/>
    <x v="43"/>
    <s v="Calle: PUERTO LA PAZ_x000a_Número exterior: 92_x000a_Número interior: _x000a_Colonia: Ampliación Casas Alemán_x000a_Entidad federativa: Distrito Federal_x000a_Delegación o municipio: GUSTAVO A. MADERO_x000a_Código postal: 07580"/>
    <s v="teohua@gmail.com"/>
    <s v="INFOMEX"/>
    <s v="Solicito acceso a las fotografías originales y datos personales que se encuentran en los expedientes de los siguientes sujetos:  Sandoval Héctor David Sicairos Angulo José Guadalupe Valenzuela Rojo Miguel Ángel Alapisco Lizárraga José Manuel Arballo Zamudio Víctor Manuel Arroyo López Gilberto Carbajal Pérez Juan Elenes Valenzuela Jorge Guillermo Estrada Martínez Felipe Flores Carrasco Juan Germán García Castro Luis Francisco García Rivera Ramón Hernández Borrego Edmundo Herrera Álvarez Ángel Manuel  Grijalva Galaviz José Arana Murillo Marco Antonio Cota Valdés Vidal Alcantar Aispuro Francisco Javier Corral Cota Adolfo Barras Valenzuela Juan Enrique Esquer Corral Gonzalo Mendoza Sosa Ana Luz Mendoza Sosa Sara Morales Valerio Ángel López Barrón Cosme León Díaz Arnoldo Héctor Manríquez Pérez Francisco Javier Martínez Meza Jesús Cutberto Salas García José Guadalupe  Salas García Saúl Samaniego Sámano Alejo Valdés Avitia José Alfredo Villalba Guerrero Isidro Ávila Angulo Héctor Manuel Morales Valerio Miguel Ángel Miguel Anaya Joel Orlando Marcelo Serafín Juárez Fernández Zamora Valentín Guzmán González Rufino Carrasco Martínez Carmen Teresa Aragón Cosme Eulalio López de la Torre Joel Vázquez Castellanos Alberto Ramos Watanabe Araceli Jiménez Alvarado Leonardo Jiménez Alvarado Victoria Jiménez Alvarado María Elisa Ochoa Ortiz José Alberto Reyes Peláez Juan Fernando Gaytán Saldívar Laura Elena José Luis Martínez Pérez Elín Santiago Muñoz"/>
    <s v="Actividades_de_la_institución "/>
    <s v="b) Resultados de actividades sustantivas"/>
    <x v="1"/>
    <x v="8"/>
    <n v="55"/>
    <s v="Actividades de la institución o dependencia"/>
    <s v="Dirección del Archivo Histórico Central"/>
    <m/>
    <d v="2016-02-03T00:00:00"/>
    <s v="UE/74/2016 DE 03 DE FEBRERO DE 2016"/>
    <s v="DG/DAHC/127/2016 DE 29 DE FEBRERO DE 2016"/>
    <s v="ENTREGA DE INFORMACIÓN EN MEDIO ELECTRÓNICO"/>
    <s v="SOLICITUD ELECTRÓNICA"/>
    <s v="N/A"/>
    <s v="N/A"/>
    <m/>
  </r>
  <r>
    <n v="75"/>
    <n v="-1"/>
    <n v="0"/>
    <x v="74"/>
    <x v="1"/>
    <d v="2016-02-03T00:00:00"/>
    <m/>
    <d v="2016-03-02T00:00:00"/>
    <d v="2016-02-17T00:00:00"/>
    <s v="Terminada"/>
    <n v="11"/>
    <x v="44"/>
    <s v="Calle: PINO SUAREZ_x000a_Número Exterior: 1718_x000a_Número Interior: A_x000a_Colonia: Ciudad Victoria Centro_x000a_País: MÉXICO_x000a_Entidad Federativa: TAMAULIPAS_x000a_Delegación o Municipio: VICTORIA_x000a_Código Postal : 87000_x000a_Teléfono: 8341707875"/>
    <s v="carlos.gtz.01@hotmail.com"/>
    <s v="INFOMEX"/>
    <s v="Necesito el Decreto Presidencial, o acuerdo de la Federación, o instrumento utilizado por el cual Tamaulipas y Coahuila, ceden parte de su territorio a Nuevo León, para que éste último posea frontera con el Estado de Texas, de EE.UU. y los mapas antiguos donde Tamaulipas colindaba con Coahuila"/>
    <s v="Actividades_de_la_institución "/>
    <s v="b) Resultados de actividades sustantivas"/>
    <x v="0"/>
    <x v="0"/>
    <m/>
    <s v="Actividades de la institución o dependencia"/>
    <s v="Dirección del Archivo Histórico Central"/>
    <m/>
    <d v="2016-02-04T00:00:00"/>
    <s v="UE/76/2016 DE 04 DE FEBRERO DE 2016"/>
    <s v="DG/DAHC/090/2016 DE 09 DE FEBRERO DE 2016"/>
    <s v="LA INFORMACIÓN ESTÁ DISPONIBLE PÚBLICAMENTE"/>
    <s v="SOLICITUD ELECTRÓNICA"/>
    <s v="N/A"/>
    <s v="N/A"/>
    <m/>
  </r>
  <r>
    <n v="76"/>
    <n v="-1"/>
    <n v="0"/>
    <x v="75"/>
    <x v="1"/>
    <d v="2016-02-04T00:00:00"/>
    <m/>
    <d v="2016-03-03T00:00:00"/>
    <d v="2016-02-05T00:00:00"/>
    <s v="Terminada"/>
    <n v="2"/>
    <x v="45"/>
    <s v="Calle: BARRANCA DEL MUERTO_x000a_Número exterior: 208_x000a_Número interior: 102_x000a_Colonia: Guadalupe Inn_x000a_Entidad federativa: Distrito Federal_x000a_Delegación o municipio: ALVARO OBREGON_x000a_Código postal: 01020_x000a_Teléfono: 5556627371"/>
    <s v="mkanafany@hotmail.com"/>
    <s v="INFOMEX"/>
    <s v="Solicito la información correspondiente a la delimitación del territorio correspondiente a la Delegación Benito Juárez o su correspondiente en consecuencia de la reciente reforma por virtud de la cual ha sido modificada la naturaleza jurídica del anterior Distrito Federal, y actual Ciudad de México.  A su vez, de manera más particular, solicito información sobre el camellón que se encuentra sobre la calle Barranca del Muerto, entre Manuel M. Ponce / Félix Parra e Insurgentes.  La petición anterior está fundamentada en las siguientes razones: Dicho camellón se encuentra en una zona difusa de territorio, pues no queda claro si pertenece a la Delegación Álvaro Obregón o a la Delegación Benito Juárez; éste mismo se ha encontrado en mal estado durante años, y no ha habido cambio hasta que fue &quot;adoptado&quot; por el INFONAVIT quien se mejoró su aspecto, iluminación y cuidado. Sin embargo, aún quedan partes del mismo que se encuentran en mala situación."/>
    <s v="Otros_Rubros_Generales"/>
    <s v="b) No es competencia de la unidad"/>
    <x v="0"/>
    <x v="0"/>
    <m/>
    <s v="OTROS RUBROS GENERALES*"/>
    <s v="Unidad de Enlace"/>
    <m/>
    <d v="2016-02-05T00:00:00"/>
    <s v="UE/R/157/2016 DE 05 DE FEBRERO DE 2016"/>
    <s v="N/A"/>
    <s v="ENTREGA DE INFORMACIÓN EN MEDIO ELECTRÓNICO"/>
    <s v="SOLICITUD ELECTRÓNICA"/>
    <s v="N/A"/>
    <s v="N/A"/>
    <m/>
  </r>
  <r>
    <n v="77"/>
    <n v="-1"/>
    <n v="0"/>
    <x v="76"/>
    <x v="1"/>
    <d v="2016-02-05T00:00:00"/>
    <m/>
    <d v="2016-03-04T00:00:00"/>
    <d v="2016-02-17T00:00:00"/>
    <s v="Terminada"/>
    <n v="9"/>
    <x v="46"/>
    <s v="Calle: AV PEDRO HENRIQUEZ_x000a_Número exterior: 1_x000a_Número interior: 1_x000a_Colonia: Pedregal de Santo Domingo_x000a_Entidad federativa: Distrito Federal_x000a_Delegación o municipio: COYOACAN_x000a_Código postal: 04369_x000a_Teléfono: 5522909718"/>
    <s v="aomame413@gmail.com"/>
    <s v="INFOMEX"/>
    <s v="Versión pública de Gilberto Balam Pereira, preso en Lecumberri en 1966."/>
    <s v="Actividades_de_la_institución "/>
    <s v="b) Resultados de actividades sustantivas"/>
    <x v="1"/>
    <x v="1"/>
    <n v="0"/>
    <s v="Actividades de la institución o dependencia"/>
    <s v="Dirección del Archivo Histórico Central"/>
    <m/>
    <s v="08/002/2016"/>
    <s v="UE/79/2016 DE 08 DE FEBRERO DE 2016"/>
    <s v="DG/DAHC/096/2016 DE 12 DE FEBRERO DE 2016"/>
    <s v="ENTREGA DE INFORMACIÓN EN MEDIO ELECTRÓNICO"/>
    <s v="SOLICITUD ELECTRÓNICA"/>
    <s v="N/A"/>
    <s v="N/A"/>
    <m/>
  </r>
  <r>
    <n v="78"/>
    <n v="-1"/>
    <n v="0"/>
    <x v="77"/>
    <x v="1"/>
    <d v="2016-02-05T00:00:00"/>
    <m/>
    <d v="2016-03-04T00:00:00"/>
    <d v="2016-03-03T00:00:00"/>
    <s v="Terminada"/>
    <n v="20"/>
    <x v="46"/>
    <s v="Calle: AV PEDRO HENRIQUEZ_x000a_Número exterior: 1_x000a_Número interior: 1_x000a_Colonia: Pedregal de Santo Domingo_x000a_Entidad federativa: Distrito Federal_x000a_Delegación o municipio: COYOACAN_x000a_Código postal: 04369_x000a_Teléfono: 5522909718"/>
    <s v="aomame413@gmail.com"/>
    <s v="INFOMEX"/>
    <s v="Versión pública Yolanda Ortiz Ascencio."/>
    <s v="Actividades_de_la_institución "/>
    <s v="b) Resultados de actividades sustantivas"/>
    <x v="1"/>
    <x v="1"/>
    <n v="1"/>
    <s v="Actividades de la institución o dependencia"/>
    <s v="Dirección del Archivo Histórico Central"/>
    <m/>
    <d v="2016-02-08T00:00:00"/>
    <s v="UE/80/2016 DE 08 DE FEBRERO DE 2016"/>
    <s v="DG/DAHC/101/2016 DE 18 DE FEBRERO DE 2016"/>
    <s v="ENTREGA DE INFORMACIÓN EN MEDIO ELECTRÓNICO"/>
    <s v="SOLICITUD ELECTRÓNICA"/>
    <s v="N/A"/>
    <s v="N/A"/>
    <m/>
  </r>
  <r>
    <n v="79"/>
    <n v="-1"/>
    <n v="0"/>
    <x v="78"/>
    <x v="1"/>
    <d v="2016-02-08T00:00:00"/>
    <m/>
    <d v="2016-03-07T00:00:00"/>
    <d v="2016-02-08T00:00:00"/>
    <s v="Terminada"/>
    <n v="1"/>
    <x v="47"/>
    <s v="Calle: CENTRAL PONIENTE S/N_x000a_Número exterior: 1_x000a_Número interior: _x000a_Colonia: Colinas del Rey I_x000a_Entidad federativa: Chiapas_x000a_Delegación o municipio: TAPACHULA_x000a_Código postal: 30729_x000a_Teléfono: 5564127212"/>
    <s v="osusrsa@gmail.com"/>
    <s v="INFOMEX"/>
    <s v="SABER CUALES SON LOS PASOS A SEGUIR PARA QUE SE NOS PEMITA ELEGIR A NUESTRO DELEGADO Y AGENTE MUNICIPAL"/>
    <s v="Otros_Rubros_Generales"/>
    <s v="b) No es competencia de la unidad"/>
    <x v="0"/>
    <x v="0"/>
    <m/>
    <s v="OTROS RUBROS GENERALES*"/>
    <s v="Unidad de Enlace"/>
    <m/>
    <s v="08/02/20156"/>
    <s v="UE/R/158/2016 DE 08 DE FEBRERO DE 2016"/>
    <s v="N/A"/>
    <s v="ENTREGA DE INFORMACIÓN EN MEDIO ELECTRÓNICO"/>
    <s v="SOLICITUD ELECTRÓNICA"/>
    <s v="N/A"/>
    <s v="N/A"/>
    <m/>
  </r>
  <r>
    <n v="80"/>
    <n v="-1"/>
    <n v="0"/>
    <x v="79"/>
    <x v="1"/>
    <d v="2016-02-08T00:00:00"/>
    <m/>
    <d v="2016-03-07T00:00:00"/>
    <d v="2016-02-08T00:00:00"/>
    <s v="Terminada"/>
    <n v="1"/>
    <x v="47"/>
    <s v="Calle: CENTRAL PONIENTE S/N_x000a_Número exterior: 1_x000a_Número interior: _x000a_Colonia: Colinas del Rey I_x000a_Entidad federativa: Chiapas_x000a_Delegación o municipio: TAPACHULA_x000a_Código postal: 30729_x000a_Teléfono: 5564127212"/>
    <s v="osusrsa@gmail.com"/>
    <s v="INFOMEX"/>
    <s v="COMO PUEDE PUERTO MADERO MPIO. DE TAPACHULA CHIAPAS SER MUNICIPIO LIBRE, CUALES SON LOS PASOS A SEGUIR Y/O PROCEDIMIENTOS"/>
    <s v="Otros_Rubros"/>
    <s v="c) Programas Sociales"/>
    <x v="0"/>
    <x v="0"/>
    <m/>
    <s v="OTROS RUBROS GENERALES*"/>
    <s v="Unidad de Enlace"/>
    <m/>
    <d v="2016-02-08T00:00:00"/>
    <s v="UE/R/159/2016 DE 08 DE FEBRERO DE 2016"/>
    <s v="N/A"/>
    <s v="ENTREGA DE INFORMACIÓN EN MEDIO ELECTRÓNICO"/>
    <s v="SOLICITUD ELECTRÓNICA"/>
    <s v="N/A"/>
    <s v="N/A"/>
    <m/>
  </r>
  <r>
    <n v="81"/>
    <n v="-1"/>
    <n v="0"/>
    <x v="80"/>
    <x v="1"/>
    <d v="2016-02-08T00:00:00"/>
    <m/>
    <d v="2016-03-07T00:00:00"/>
    <d v="2016-02-17T00:00:00"/>
    <s v="Terminada"/>
    <n v="8"/>
    <x v="48"/>
    <s v="Calle: CRUZ VERDE_x000a_Número exterior: 115_x000a_Número interior: _x000a_Colonia: Lomas Quebradas_x000a_Entidad federativa: Distrito Federal_x000a_Delegación o municipio: MAGDALENA CONTRERAS, LA_x000a_Código postal: 10000"/>
    <s v="armandordzc@gmail.com"/>
    <s v="INFOMEX"/>
    <s v="1. Los videos grabados (hayan sido televisados o no) de las ceremonias de traspaso del Poder Ejecutivo Federal de los Estados Unidos Mexicanos, correspondientes todos, a la fecha 1° de diciembre de los siguientes trece años:  1) 1940 2) 1946; 3) 1952; 4) 1958; 5) 1964; 6) 1970; 7) 1976; 8) 1982; 9) 1988; 10) 1994; 11) 2000; 12) 2006; y 13) 2012.  2. Los videos que contienen los informes presidenciales (rendición de cuentas del estado que guarda la administración pública federal), correspondientes a los trece últimos presidentes de la república, desde el rendido en 1941. Hayan sido televisados o no; hechos públicos en su momento o no. La mayoría de ellos fueron rendidos en la misma fecha: 1 de septiembre de los años que más adelante se señalan, salvo algunos del presidente Carlos Salinas de Gortari, que fueron rendidos el 1 de noviembre. Son los siguientes que se enlistan:  1) Presidente Manuel Ávila Camacho.- Los de 1941, 1942, 1943, 1944, 1945 y 1946; 2) Presidente Miguel Alemán Valdés.- Los de 1947, 1948, 1949, 1950, 1951 y 1952; 3) Presidente Adolfo Ruiz Cortines.- Los de 1953, 1954, 1955, 1956, 1957 y 1958; 4) Presidente Adolfo López Mateos.- Los de 1959, 1960, 1961, 1962, 1963 y 1964; 5) Presidente Gustavo Díaz Ordaz Bolaños Cacho.- Los de 1965, 1966, 1967, 1968, 1969 y 1970; 6) Presidente Luis Echeverría Álvarez.- Los de 1971, 1972, 1973, 1974, 1975 y 1976; 7) Presidente José López Portillo y Pacheco.- Los de 1977, 1978, 1979, 1980, 1981 y 1982; 8) Presidente Miguel de la Madrid Hurtado.- Los de 1983, 1984, 1985, 1986, 1987 y 1988; 9) Presidente Carlos Salinas de Gortari.- Los de 1989, 1990, 1991, 1992, 1993, y 1994; 10) Presidente Ernesto Zedillo Ponce de León.- Los de 1995, 1996, 1997, 1998, 1999 y 2000; 11) Presidente Vicente Fox Quesada.- Los de 2001, 2002, 2003, 2004, 2005 y 2006 (en este último caso, el mensaje presidencial televisado en cadena nacional, en virtud de que el presidente no pudo ingresar al Palacio Legislativo de San Lázaro); 12) Presidente Felipe Calderón Hinojosa (los mensajes ofrecidos dentro del recinto de Palacio Nacional, con motivo de los informes de gobierno), en los años 2007, 2008, 2009, 2010, 2011 y 2012; y 13) Presidente Enrique Peña Nieto (los mensajes ofrecidos dentro del recinto de Palacio Nacional, con motivo de los informes de gobierno), en los años 2013, 2014 y 2015."/>
    <s v="Actividades_de_la_institución "/>
    <s v="b) Resultados de actividades sustantivas"/>
    <x v="0"/>
    <x v="0"/>
    <m/>
    <s v="Actividades de la institución o dependencia"/>
    <s v="Dirección del Archivo Histórico Central"/>
    <m/>
    <d v="2016-02-08T00:00:00"/>
    <s v="UE/82/2016 DE 08 DE FEBRERO DE 2016"/>
    <s v="DG/DAHC/093/2016 DE 12 DE FEBRERO DE 2016"/>
    <s v="LA INFORMACIÓN ESTÁ DISPONIBLE PÚBLICAMENTE"/>
    <s v="SOLICITUD ELECTRÓNICA"/>
    <s v="N/A"/>
    <s v="N/A"/>
    <m/>
  </r>
  <r>
    <n v="82"/>
    <n v="-1"/>
    <n v="0"/>
    <x v="81"/>
    <x v="1"/>
    <d v="2016-02-09T00:00:00"/>
    <m/>
    <d v="2016-03-08T00:00:00"/>
    <d v="2016-02-17T00:00:00"/>
    <s v="Terminada"/>
    <n v="7"/>
    <x v="49"/>
    <s v="Calle: LAGUNA DE MAYRAN_x000a_Número exterior: 166_x000a_Número interior: O-1004_x000a_Colonia: Anahuac I Sección_x000a_Entidad federativa: Distrito Federal_x000a_Delegación o municipio: MIGUEL HIDALGO_x000a_Código postal: 11320_x000a_Teléfono: 5562785402"/>
    <s v="variaspublicaciones@gmail.com"/>
    <s v="INFOMEX"/>
    <s v="Quiero consultar la orden de trabajo que se dictó para la publicación del poema o libro ¡No pasarán!, libro de Octavio Paz publicado en 1936 con las siguientes características: &quot;Esta edición que consta de tres mil quinientos ejemplares, terminada en los Talleres Gráficos de la Nación, fue cedida al Frente Popular Español, en México, en prenda de simpatía para el pueblo de España, en la lucha desigual y heroica que actualmente sostiene&quot;. Ya hice la consulta a Talleres Gráficos y dicen que no cuentan con la información, y considerando que depende de la Secretaría de Gobernación, ésta tendría que saber quién tiene acceso o estuvo a cargo de la información que solicito, esta última dijo que no es su competencia y respondió un es del Archivo General de la Nación."/>
    <s v="Actividades_de_la_institución "/>
    <s v="d) Otros*"/>
    <x v="0"/>
    <x v="0"/>
    <m/>
    <s v="Actividades de la institución o dependencia"/>
    <s v="Dirección del Archivo Histórico Central"/>
    <m/>
    <d v="2016-02-09T00:00:00"/>
    <s v="UE/83/2016 DE 09 DE FEBRERO DE 2016"/>
    <s v="DG/DAHC/094/2016 DE 12 DE FEBRERO DE 2016"/>
    <s v="LA INFORMACIÓN ESTÁ DISPONIBLE PÚBLICAMENTE"/>
    <s v="SOLICITUD ELECTRÓNICA"/>
    <s v="N/A"/>
    <s v="N/A"/>
    <m/>
  </r>
  <r>
    <n v="83"/>
    <n v="-1"/>
    <n v="0"/>
    <x v="82"/>
    <x v="1"/>
    <d v="2016-02-09T00:00:00"/>
    <m/>
    <d v="2016-03-08T00:00:00"/>
    <d v="2016-03-04T00:00:00"/>
    <s v="Terminada"/>
    <n v="19"/>
    <x v="50"/>
    <s v="Calle: SUR 26_x000a_Número Exterior: 14_x000a_Número Interior: _x000a_Colonia: Nuevo Paseo de San Agustín 1a Secc_x000a_País: MÉXICO_x000a_Entidad Federativa: MÉXICO_x000a_Delegación o Municipio: ECATEPEC_x000a_Código Postal : 55130_x000a_Teléfono: (01-55)55699553"/>
    <s v="gibran.elprofeta@gmail.com"/>
    <s v="INFOMEX"/>
    <s v="1. El nombre de cada uno de los Titulares del Archivo General de la Nación, desde su creación hasta la fecha. 2. El periodo de tiempo correspondiente en el que dichos Titulares ocuparon su cargo en el Archivo General de la Nación."/>
    <s v="Estructura_orgánica"/>
    <s v="a) Organigrama"/>
    <x v="0"/>
    <x v="0"/>
    <m/>
    <s v="Estructura orgánica"/>
    <s v="Dirección de Administración"/>
    <m/>
    <d v="2016-02-09T00:00:00"/>
    <s v="UE/120/2016 DE 23 DE FEBRERO DE 2016"/>
    <s v="DG/DGAA/DA/082/2016 DE 17 DE FEBRERO DE 2016            ______________                   DG/DAHC/124/2016 DE 29 DE FEBRERO DE 2016"/>
    <s v="LA INFORMACIÓN ESTÁ DISPONIBLE PÚBLICAMENTE"/>
    <s v="SOLICITUD ELECTRÓNICA"/>
    <s v="N/A"/>
    <s v="N/A"/>
    <m/>
  </r>
  <r>
    <n v="84"/>
    <n v="-1"/>
    <n v="0"/>
    <x v="83"/>
    <x v="1"/>
    <d v="2016-02-10T00:00:00"/>
    <m/>
    <d v="2016-03-09T00:00:00"/>
    <d v="2016-02-12T00:00:00"/>
    <s v="Terminada"/>
    <n v="3"/>
    <x v="51"/>
    <s v="Calle: LAVA_x000a_Número Exterior: 279_x000a_Número Interior: 1_x000a_Colonia: Jardines del Pedregal_x000a_País: MÉXICO_x000a_Entidad Federativa: DISTRITO FEDERAL_x000a_Delegación o Municipio: ALVARO OBREGON_x000a_Código Postal : 01900"/>
    <s v="adraguirre732@gmail.com"/>
    <s v="INFOMEX"/>
    <s v="Solicito el sueldo de los Presidentes municipales de Abalá: Azael Ayala, Acancéh: Guadalupe Zapata, Baca: Joaquin Xuffi, Bokoba: Lizbeth Sosa, Chemax: Gaspar Balam, Conkal: Jorge Perez, Dzan: Roberto Ku, Muxupip: Armando Ake y Progreso : Jose Cortez. Todos encontrados en el estado de Yucatan."/>
    <s v="Otros_Rubros_Generales"/>
    <s v="b) No es competencia de la unidad"/>
    <x v="0"/>
    <x v="0"/>
    <m/>
    <s v="OTROS RUBROS GENERALES*"/>
    <s v="Unidad de Enlace"/>
    <m/>
    <d v="2016-10-10T00:00:00"/>
    <s v="UE/R/163/2016 DE 10 DE FEBRERO DE 2016"/>
    <s v="N/A"/>
    <s v="ENTREGA DE INFORMACIÓN EN MEDIO ELECTRÓNICO"/>
    <s v="SOLICITUD ELECTRÓNICA"/>
    <s v="N/A"/>
    <s v="N/A"/>
    <m/>
  </r>
  <r>
    <n v="85"/>
    <n v="-1"/>
    <n v="0"/>
    <x v="84"/>
    <x v="1"/>
    <d v="2016-02-10T00:00:00"/>
    <m/>
    <d v="2016-03-09T00:00:00"/>
    <d v="2016-03-03T00:00:00"/>
    <s v="Terminada"/>
    <n v="17"/>
    <x v="52"/>
    <s v="Calle: VISTA A LA CATEDRAL_x000a_Número Exterior: 3001_x000a_Número Interior: _x000a_Colonia: Mirador del Tesoro _x000a_País: MÉXICO_x000a_Entidad Federativa: JALISCO_x000a_Delegación o Municipio: TLAQUEPAQUE_x000a_Código Postal : 45608"/>
    <s v="maaraac@hotmail.com"/>
    <s v="INFOMEX"/>
    <s v="Solicito me orienten para conseguir expediente judiciales de índole criminal antiguos aproxima de 1890 a 1920"/>
    <s v="Actividades_de_la_institución "/>
    <s v="b) Resultados de actividades sustantivas"/>
    <x v="0"/>
    <x v="0"/>
    <m/>
    <s v="Actividades de la institución o dependencia"/>
    <s v="Dirección del Archivo Histórico Central"/>
    <m/>
    <d v="2016-02-10T00:00:00"/>
    <s v="UE/85/2016 DE 10 DE FEBRERO DE 2016"/>
    <s v="DG/DAHC/122/2016 DE 01 DE MARZO DE 2016"/>
    <s v="LA INFORMACIÓN ESTÁ DISPONIBLE PÚBLICAMENTE"/>
    <s v="SOLICITUD ELECTRÓNICA"/>
    <s v="N/A"/>
    <s v="N/A"/>
    <m/>
  </r>
  <r>
    <n v="86"/>
    <n v="-1"/>
    <n v="0"/>
    <x v="85"/>
    <x v="1"/>
    <d v="2016-02-10T00:00:00"/>
    <m/>
    <d v="2016-03-09T00:00:00"/>
    <d v="2016-02-22T00:00:00"/>
    <s v="Terminada"/>
    <n v="9"/>
    <x v="7"/>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Catálogo de Disposición Documenta vigente del Archivo General de la Nación,l su metodología de elaboración y fichas de las siguientes series documentales: 4C.3,4C.5,8C.16,10C.3,12C.9,12C.17."/>
    <s v="Actividades_de_la_institución "/>
    <s v="a) Programa de trabajo"/>
    <x v="0"/>
    <x v="0"/>
    <m/>
    <s v="Actividades de la institución o dependencia"/>
    <s v="Coordinación de Archivos"/>
    <m/>
    <d v="2016-02-11T00:00:00"/>
    <s v="UE/87/2016 DE 11 DE FEBRERO DE 2016"/>
    <s v="DGAA/DDI/CA/02/2016 DE 17 DE FEBRERO DE 2016"/>
    <s v="LA INFORMACIÓN ESTÁ DISPONIBLE PÚBLICAMENTE"/>
    <s v="SOLICITUD ELECTRÓNICA"/>
    <s v="N/A"/>
    <s v="N/A"/>
    <m/>
  </r>
  <r>
    <n v="87"/>
    <n v="-1"/>
    <n v="0"/>
    <x v="86"/>
    <x v="1"/>
    <d v="2016-02-11T00:00:00"/>
    <m/>
    <d v="2016-03-10T00:00:00"/>
    <d v="2016-02-17T00:00:00"/>
    <s v="Terminada"/>
    <n v="5"/>
    <x v="53"/>
    <s v="Calle: BRILLANTE_x000a_Número Exterior: 13_x000a_Número Interior: 6_x000a_Colonia: Tepeximilpa La Paz_x000a_País: MÉXICO_x000a_Entidad Federativa: DISTRITO FEDERAL_x000a_Delegación o Municipio: TLALPAN_x000a_Código Postal : 14427_x000a_Teléfono: 5510823490"/>
    <s v="omarglezt@gmail.com"/>
    <s v="INFOMEX"/>
    <s v="Informes de gobierno del estado de Tamaulipas del año 1988 hasta el 2012."/>
    <s v="Otros_Rubros_Generales"/>
    <s v="b) No es competencia de la unidad"/>
    <x v="0"/>
    <x v="0"/>
    <m/>
    <s v="OTROS RUBROS GENERALES*"/>
    <s v="Unidad de Enlace"/>
    <m/>
    <d v="2016-02-15T00:00:00"/>
    <s v="UE/R/187/2016 DE 15 DE FEBRERO DE 2016"/>
    <s v="N/A"/>
    <s v="ENTREGA DE INFORMACIÓN EN MEDIO ELECTRÓNICO"/>
    <s v="SOLICITUD ELECTRÓNICA"/>
    <s v="N/A"/>
    <s v="N/A"/>
    <m/>
  </r>
  <r>
    <n v="88"/>
    <n v="-1"/>
    <n v="0"/>
    <x v="87"/>
    <x v="1"/>
    <d v="2016-02-11T00:00:00"/>
    <m/>
    <d v="2016-03-10T00:00:00"/>
    <d v="2016-02-17T00:00:00"/>
    <s v="Terminada"/>
    <n v="5"/>
    <x v="54"/>
    <s v="Calle: COBALTO_x000a_Número Exterior: 46_x000a_Número Interior: 6F_x000a_Colonia: Jardines del Pedregal_x000a_País: MÉXICO_x000a_Entidad Federativa: DISTRITO FEDERAL_x000a_Delegación o Municipio: ALVARO OBREGON_x000a_Código Postal : 01900_x000a_Teléfono: 25859225"/>
    <m/>
    <s v="INFOMEX"/>
    <s v="Le quiero solicitar los sueldos de los siguientes presidentes municipales de Michoacán: PAN: 1. C. Rogelio Ayala Cortés, presidente de Acuitzio 2. C. Juan Pérez Anaya, presidente de Anganguengo 3. C. Irma Moreno Martínez, presidenta de Ario de Rosales PRI: 1. C. Cesar Ojeda Pérez, presidente de Angamacutiro 2. Lic. Ricardo Briseño Oliveros, presidente de Briseñas 3. C. Luis Torres Chávez, presidente de BuenaVista PRD: 1.C. Raúl Prieto Gómez, presidente de Charo 2.C. Rafael García Zamora, presidente de Coalcomán 3.C. Ana Lilia Manzo Martínez, presidenta de Cojumatlán Espero su respuesta, gracias."/>
    <s v="Otros_Rubros_Generales"/>
    <s v="b) No es competencia de la unidad"/>
    <x v="0"/>
    <x v="0"/>
    <m/>
    <s v="OTROS RUBROS GENERALES*"/>
    <s v="Unidad de Enlace"/>
    <m/>
    <d v="2016-02-15T00:00:00"/>
    <s v="UE/R/188/2016 DE 15 DE FEBRERO DE 2016"/>
    <s v="N/A"/>
    <s v="ENTREGA DE INFORMACIÓN EN MEDIO ELECTRÓNICO"/>
    <s v="SOLICITUD ELECTRÓNICA"/>
    <s v="N/A"/>
    <s v="N/A"/>
    <m/>
  </r>
  <r>
    <n v="89"/>
    <n v="-1"/>
    <n v="0"/>
    <x v="88"/>
    <x v="1"/>
    <d v="2016-02-12T00:00:00"/>
    <m/>
    <d v="2016-03-11T00:00:00"/>
    <d v="2016-02-17T00:00:00"/>
    <s v="Terminada"/>
    <n v="4"/>
    <x v="55"/>
    <s v="Calle: OCOTEPEC_x000a_Número Exterior: 34_x000a_Número Interior: 5_x000a_Colonia: San Jerónimo Lídice_x000a_País: MÉXICO_x000a_Entidad Federativa: DISTRITO FEDERAL_x000a_Delegación o Municipio: MAGDALENA CONTRERAS, LA_x000a_Código Postal : 10200_x000a_Teléfono: 525519648984"/>
    <s v="patolozd@gmail.com"/>
    <s v="INFOMEX"/>
    <s v="Me gustaría conocer los sueldos de los siguientes presidentes municipales del Estado de Tamaulipas: MATAMOROS (PAN) C. Norma Leticia Salazar Vargas, NUEVO LAREDO (PAN) C. Carlos Cantú Rosas, MIQUIHUANA (PAN) C. Baltazar Vargas Rangel, MIGUEL ALEMÁN (PAN) C. Ramiro Cortés Barrera, ANTIGUO MORELOS (PAN) C. José Guadalupe Tinajero Castro, ALTAMIRA (PRI) C. Armando López Flores, CD. VICTORIA (PRI) C. Alejandro Etienne Llano, GUERRERO (PRI) C. Nathllely Contreras Villarreal, REYNOSA (PRI) C. José Elías Leal y TAMPICO (PRI) C. Gustavo Torres Salinas."/>
    <s v="Otros_Rubros_Generales"/>
    <s v="b) No es competencia de la unidad"/>
    <x v="0"/>
    <x v="0"/>
    <m/>
    <s v="OTROS RUBROS GENERALES*"/>
    <s v="Unidad de Enlace"/>
    <m/>
    <d v="2016-02-15T00:00:00"/>
    <s v="UE/R/189/2016 DE 15 DE FEBRERO DE 2016"/>
    <s v="N/A"/>
    <s v="ENTREGA DE INFORMACIÓN EN MEDIO ELECTRÓNICO"/>
    <s v="SOLICITUD ELECTRÓNICA"/>
    <s v="N/A"/>
    <s v="N/A"/>
    <m/>
  </r>
  <r>
    <n v="90"/>
    <n v="-1"/>
    <n v="0"/>
    <x v="89"/>
    <x v="1"/>
    <d v="2016-02-12T00:00:00"/>
    <m/>
    <d v="2016-03-11T00:00:00"/>
    <d v="2016-02-17T00:00:00"/>
    <s v="Terminada"/>
    <m/>
    <x v="56"/>
    <s v="Calle: EX-HACIENDA SANTA CATARINA MÁRTIR_x000a_Número Exterior: S/N_x000a_Número Interior: _x000a_Colonia: Tlaxcalancingo_x000a_País: MÉXICO_x000a_Entidad Federativa: PUEBLA_x000a_Delegación o Municipio: SAN ANDRES CHOLULA_x000a_Código Postal : 72820"/>
    <m/>
    <s v="INFOMEX"/>
    <s v="¿quisiera conocer el numero de archivos obtenidos a lo largo de el año 2015"/>
    <s v="Actividades_de_la_institución "/>
    <s v="b) Resultados de actividades sustantivas"/>
    <x v="0"/>
    <x v="0"/>
    <m/>
    <s v="Actividades de la institución o dependencia"/>
    <s v="Unidad de Enlace"/>
    <m/>
    <d v="2016-02-15T00:00:00"/>
    <s v="UE/R/190/2016 DE 15 DE FEBRERO DE 2016"/>
    <s v="N/A"/>
    <s v="REQUERIMIENTO DE INFORMACIÓN ADICIONAL"/>
    <s v="SOLICITUD ELECTRÓNICA"/>
    <s v="N/A"/>
    <s v="N/A"/>
    <m/>
  </r>
  <r>
    <n v="91"/>
    <n v="-1"/>
    <n v="0"/>
    <x v="90"/>
    <x v="1"/>
    <d v="2016-02-12T00:00:00"/>
    <m/>
    <d v="2016-03-11T00:00:00"/>
    <d v="2016-03-03T00:00:00"/>
    <s v="Terminada"/>
    <n v="15"/>
    <x v="57"/>
    <s v="Calle: AV PRIMERO DE MAYO_x000a_Número Exterior: B-63_x000a_Número Interior: AG.36_x000a_Colonia: _x000a_País: CHILE_x000a_Entidad Federativa: SANTIAGO_x000a_Delegación o Municipio: SANTIAGO_x000a_Código Postal : 17091"/>
    <s v="jonathan_obscuras@yahoo.com"/>
    <s v="INFOMEX"/>
    <s v="deseo que se me informe acerca del proceso de selección para personal operativo y que labora en los diferentes archivos del AGN asi como el perfil requirente para tal efecto, y si existe algun convenio con el sector privado para eventual traslado de su documentación hacia el AGN"/>
    <s v="Estructura_orgánica"/>
    <s v="a) Organigrama"/>
    <x v="0"/>
    <x v="0"/>
    <m/>
    <s v="Estructura orgánica"/>
    <s v="Dirección de Asuntos Jurídicos y Archivísticos"/>
    <m/>
    <d v="2016-02-16T00:00:00"/>
    <s v="UE/089/2016 DE 16 DE FEBRERO DE 2016    _______________   UE/090/2016 DE 18 DE FEBRERO DE 2016"/>
    <s v="DG/DGAA/DAJ/047/2016 DE 23 DE FEBRERO DE 2016                       ____________        DG/DGAA/DA/101/2016 DE 22 DE FEBRERO DE 2016"/>
    <s v="ENTREGA DE INFORMACIÓN EN MEDIO ELECTRÓNICO"/>
    <s v="SOLICITUD ELECTRÓNICA"/>
    <s v="N/A"/>
    <s v="N/A"/>
    <m/>
  </r>
  <r>
    <n v="92"/>
    <n v="-1"/>
    <n v="0"/>
    <x v="91"/>
    <x v="1"/>
    <d v="2016-02-12T00:00:00"/>
    <m/>
    <d v="2016-03-11T00:00:00"/>
    <d v="2016-03-03T00:00:00"/>
    <s v="Terminada"/>
    <n v="15"/>
    <x v="58"/>
    <s v="Calle: MTZ. DEL RIO_x000a_Número Exterior: 71_x000a_Número Interior: B-301_x000a_Colonia: Centro Medico Siglo XXI                                                              País: MÉXICO_x000a_Entidad Federativa: DISTRITO FEDERAL_x000a_Delegación o Municipio: CUAUHTEMOC_x000a_Código Postal : 06725_x000a_Teléfono: 5569722283"/>
    <s v="iusmaryan_moreno@live.com"/>
    <s v="INFOMEX"/>
    <s v="Mi pregunta es ¿Existe un programa de digitalización de documentos en el Instituto?, ¿Cuáles son los documentos que ya se encuentran digitalizados?, ¿Cuantos documentos les falta por digitalizar y por qué no se han digitalizado?,¿Si hay o existen propuestas de digitalizar?, ¿Se cuenta con el equipo, material, personal para llevarlo a cabo dicha digitalización?, ¿Cuantos documentos se digitalizan por minutos?, ¿ Qué tipo de servidor y equipos se requieren para hacerlo?, ¿Qué áreas departamentos o direcciones ya han sido digitalizados sus documentos?, ¿Se cuenta con una base de datos y que datos tienen como registro?, ¿Cómo se creó la base de datos, y que prototipo debe cumplir para crear esa base de datos?. ¿Quiénes tienen acceso a esos documentos y por qué?, ¿Cuál es la inversión que se necesita para hacer la digitalización?, ¿Cuáles han sido los impedimentos para hacer la digitalización y por qué?, ¿Qué porcentaje de los documentos han sido digitalizados, cuantos faltan, y cuando se concluirá?, ¿de quien o quienes depende para que se logre la digitalización? ¿Cuáles fueron sus normatividades y lineamientos para llevarlo a cabo? y ¿Qué tipo de seguridad tienen dichos documentos? ¿Cuáles el formato que tienen una vez digitalizado el documento?."/>
    <s v="Actividades_de_la_institución "/>
    <s v="b) Resultados de actividades sustantivas"/>
    <x v="0"/>
    <x v="0"/>
    <m/>
    <s v="Actividades de la institución o dependencia"/>
    <s v="Dirección de Tecnologías de la Información"/>
    <m/>
    <d v="2016-02-16T00:00:00"/>
    <s v="UE/091/2016 DE 16 DE FEBRERO DE 2016"/>
    <s v="MEMORANDUM NUM. DTI/010/16 DE 24 DE FEBRERO DE 2016"/>
    <s v="LA INFORMACIÓN ESTÁ DISPONIBLE PÚBLICAMENTE"/>
    <s v="SOLICITUD ELECTRÓNICA"/>
    <s v="N/A"/>
    <s v="N/A"/>
    <m/>
  </r>
  <r>
    <n v="93"/>
    <n v="-1"/>
    <n v="0"/>
    <x v="92"/>
    <x v="1"/>
    <d v="2016-02-12T00:00:00"/>
    <m/>
    <d v="2016-03-14T00:00:00"/>
    <d v="2016-02-17T00:00:00"/>
    <s v="Terminada"/>
    <n v="4"/>
    <x v="59"/>
    <s v="Calle: CEDROS_x000a_Número Exterior: 68_x000a_Número Interior: 3_x000a_Colonia: Pedregal_x000a_País: MÉXICO_x000a_Entidad Federativa: HIDALGO_x000a_Delegación o Municipio: TIZAYUCA_x000a_Código Postal : 43802_x000a_Teléfono: 525541101976"/>
    <s v="axelcr210994@gmail.com"/>
    <s v="INFOMEX"/>
    <s v="saber el pago da cada una de las personas que conforman el gabinete del presidente de México asi como informarme del porcentaje de ingresos monetarios por arancelesen cada una de las fronteras del norte y sur del pais como igual la cantidad de dinero que ingresa mensualmente por multas a automovilistas a nuvel republica y con que fin se aplican cada una de ellas el numero de escuelas de media superior de gobierno se encuentran en el estado de hidalgo"/>
    <s v="Otros_Rubros_Generales"/>
    <s v="b) No es competencia de la unidad"/>
    <x v="0"/>
    <x v="0"/>
    <m/>
    <s v="OTROS RUBROS GENERALES*"/>
    <s v="Unidad de Enlace"/>
    <m/>
    <d v="2016-02-16T00:00:00"/>
    <s v="UE/R/191/2016 DE 16 DE FEBRERO DE 2016"/>
    <s v="N/A"/>
    <s v="ENTREGA DE INFORMACIÓN EN MEDIO ELECTRÓNICO"/>
    <s v="SOLICITUD ELECTRÓNICA"/>
    <s v="N/A"/>
    <s v="N/A"/>
    <m/>
  </r>
  <r>
    <n v="94"/>
    <n v="-1"/>
    <n v="0"/>
    <x v="93"/>
    <x v="1"/>
    <d v="2016-02-12T00:00:00"/>
    <m/>
    <d v="2016-03-14T00:00:00"/>
    <d v="2016-02-17T00:00:00"/>
    <s v="Terminada"/>
    <n v="4"/>
    <x v="60"/>
    <s v="Calle: CUARZO AZUL_x000a_Número Exterior: 29_x000a_Número Interior: _x000a_Colonia: Vistas de La Cantera Etapa 2_x000a_País: MÉXICO_x000a_Entidad Federativa: NAYARIT_x000a_Delegación o Municipio: TEPIC_x000a_Código Postal : 63173_x000a_Teléfono: 3111126815"/>
    <s v="hermas_2@hotmail.com"/>
    <s v="INFOMEX"/>
    <s v="comprobantes de nomina enero y septiembre 2014"/>
    <s v="Remuneraciones"/>
    <s v="a) Sueldos"/>
    <x v="0"/>
    <x v="0"/>
    <m/>
    <s v="OTROS RUBROS GENERALES*"/>
    <s v="Unidad de Enlace"/>
    <m/>
    <d v="2016-02-16T00:00:00"/>
    <s v="UE/R/195/2016 DE 16 DE FEBRERO DE 2016"/>
    <s v="N/A"/>
    <s v="ENTREGA DE INFORMACIÓN EN MEDIO ELECTRÓNICO"/>
    <s v="SOLICITUD ELECTRÓNICA"/>
    <s v="N/A"/>
    <s v="N/A"/>
    <m/>
  </r>
  <r>
    <n v="95"/>
    <n v="-1"/>
    <n v="0"/>
    <x v="94"/>
    <x v="1"/>
    <d v="2016-02-15T00:00:00"/>
    <m/>
    <d v="2016-03-14T00:00:00"/>
    <d v="2016-03-10T00:00:00"/>
    <s v="Terminada"/>
    <n v="19"/>
    <x v="61"/>
    <s v="Calle: SERAPIO RENDON_x000a_Número exterior: 77_x000a_Número interior: 205_x000a_Colonia: San Rafael_x000a_Entidad federativa: Distrito Federal_x000a_Delegación o municipio: CUAUHTEMOC_x000a_Código postal: 06470"/>
    <s v="cintymcb_193@hotmail.com"/>
    <s v="INFOMEX"/>
    <s v="Resultados de estudios y auditorías"/>
    <s v="Auditorias_al_ejercicio_presupuestal"/>
    <s v="a) Resultados"/>
    <x v="0"/>
    <x v="0"/>
    <m/>
    <s v="Actividades de la institución o dependencia"/>
    <s v="Dirección de Administración"/>
    <m/>
    <d v="2016-02-16T00:00:00"/>
    <s v="UE/092/2016 DE 16 DE FEBRERO DE 2016"/>
    <s v="DG/DGAA/DA/0136/2016 DE 04 DE MARZO DE 2016"/>
    <s v="LA INFORMACIÓN ESTÁ DISPONIBLE PÚBLICAMENTE"/>
    <s v="SOLICITUD ELECTRÓNICA"/>
    <s v="N/A"/>
    <s v="N/A"/>
    <m/>
  </r>
  <r>
    <n v="96"/>
    <n v="-1"/>
    <n v="0"/>
    <x v="95"/>
    <x v="1"/>
    <d v="2016-02-16T00:00:00"/>
    <m/>
    <d v="2016-03-15T00:00:00"/>
    <d v="2016-03-03T00:00:00"/>
    <s v="Terminada"/>
    <n v="13"/>
    <x v="62"/>
    <s v="Calle: ANENECUILCO_x000a_Número exterior: 23_x000a_Número interior: _x000a_Colonia: San Felipe de Jesús_x000a_Entidad federativa: Distrito Federal_x000a_Delegación o municipio: GUSTAVO A. MADERO_x000a_Código postal: 07510_x000a_Teléfono: 5539539177"/>
    <s v="mamitax2009@hotmail.com"/>
    <s v="INFOMEX"/>
    <s v="Respectos a la baja documental de los expedientes del servicio público, solicito primera y ultima hoja de los inventario de baja documental de los años 2014, 2015 y 2016 de las siguientes Instituciones  Secretaria de Desarrollo Agrario Territorial y Urbano (SEDATU), Procuraduría Agraria (P.A.), Registro Agrario Nacional(RAN), y de la Secretaria de Agricultura, Ganadería, Desarrollo Rural, Pesca y Alimentos (SAGARPA). EN MEDIO ELECTRONICO"/>
    <s v="Actividades_de_la_institución "/>
    <s v="b) Resultados de actividades sustantivas"/>
    <x v="0"/>
    <x v="0"/>
    <m/>
    <s v="Actividades de la institución o dependencia"/>
    <s v="Dirección del Sistema Nacional de Archivos"/>
    <m/>
    <d v="2016-02-17T00:00:00"/>
    <s v="UE/093/2016 DE 17 DE FEBRERO DE 2016"/>
    <s v="DG/DSNA/0248/2016 DE 24 DE FEBRERO DE 2016"/>
    <s v="LA INFORMACIÓN ESTÁ DISPONIBLE PÚBLICAMENTE"/>
    <s v="SOLICITUD ELECTRÓNICA"/>
    <s v="N/A"/>
    <s v="N/A"/>
    <m/>
  </r>
  <r>
    <n v="97"/>
    <n v="-1"/>
    <n v="0"/>
    <x v="96"/>
    <x v="1"/>
    <d v="2016-02-16T00:00:00"/>
    <m/>
    <d v="2016-03-15T00:00:00"/>
    <d v="2016-02-29T00:00:00"/>
    <s v="Terminada"/>
    <n v="10"/>
    <x v="62"/>
    <s v="Calle: ANENECUILCO_x000a_Número exterior: 23_x000a_Número interior: _x000a_Colonia: San Felipe de Jesús_x000a_Entidad federativa: Distrito Federal_x000a_Delegación o municipio: GUSTAVO A. MADERO_x000a_Código postal: 07510_x000a_Teléfono: 5539539177"/>
    <s v="mamitax2009@hotmail.com"/>
    <s v="INFOMEX"/>
    <s v="Respecto a la baja documental de los archivos de las instituciones solicito respetuosamente fichas y declaratorias de las bajas documentales que se hallan hecho los años 2014, 2015 y 2016 de las siguientes instituciones; Secretaria de Desarrollo Agrario Territorial y Urbano (SEDATU), Registro Agrario Nacional (RAN), Procuraduria Agraria (PA) y de la Secretaria de Agricultura, Ganadería, Desarrollo Rural, Pesca y Alimentación (SAGARPA)"/>
    <s v="Actividades_de_la_institución "/>
    <s v="b) Resultados de actividades sustantivas"/>
    <x v="0"/>
    <x v="0"/>
    <m/>
    <s v="Actividades de la institución o dependencia"/>
    <s v="Dirección del Sistema Nacional de Archivos"/>
    <m/>
    <d v="2016-02-17T00:00:00"/>
    <s v="UE/094/2016 DE 17 DE FEBRERO DE 2016"/>
    <s v="DG/DSNA/0247/2016 DE 24 DE FEBRERO DE 2016"/>
    <s v="LA INFORMACIÓN ESTÁ DISPONIBLE PÚBLICAMENTE"/>
    <s v="SOLICITUD ELECTRÓNICA"/>
    <s v="N/A"/>
    <s v="N/A"/>
    <m/>
  </r>
  <r>
    <n v="98"/>
    <n v="-1"/>
    <n v="0"/>
    <x v="97"/>
    <x v="1"/>
    <d v="2016-02-17T00:00:00"/>
    <m/>
    <d v="2016-03-16T00:00:00"/>
    <d v="2016-03-04T00:00:00"/>
    <s v="Terminada"/>
    <n v="13"/>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Versión pública del expediente de García Solís Iván en el acervo de la Dirección Federal de Seguridad"/>
    <s v="Actividades_de_la_institución "/>
    <s v="b) Resultados de actividades sustantivas"/>
    <x v="1"/>
    <x v="1"/>
    <n v="0"/>
    <s v="Actividades de la institución o dependencia"/>
    <s v="Dirección del Archivo Histórico Central"/>
    <m/>
    <d v="2016-02-17T00:00:00"/>
    <s v="UE/096/2016 DE 17 DE FEBRERO DE 2016"/>
    <s v="DG/DAHC/110/2016 DE 23 DE FEBRERO DE 2016"/>
    <s v="ENTREGA DE INFORMACIÓN EN MEDIO ELECTRÓNICO"/>
    <s v="SOLICITUD ELECTRÓNICA"/>
    <s v="N/A"/>
    <s v="N/A"/>
    <m/>
  </r>
  <r>
    <n v="99"/>
    <n v="-1"/>
    <n v="0"/>
    <x v="98"/>
    <x v="1"/>
    <d v="2016-02-17T00:00:00"/>
    <m/>
    <d v="2016-03-16T00:00:00"/>
    <d v="2016-03-03T00:00:00"/>
    <s v="Terminada"/>
    <n v="12"/>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Versión pública del expediente de Enrique W. Sánchez en el acervo de la Dirección Federal de Seguridad"/>
    <s v="Actividades_de_la_institución "/>
    <s v="b) Resultados de actividades sustantivas"/>
    <x v="1"/>
    <x v="1"/>
    <n v="0"/>
    <s v="Actividades de la institución o dependencia"/>
    <s v="Dirección del Archivo Histórico Central"/>
    <m/>
    <d v="2016-02-17T00:00:00"/>
    <s v="UE/097/2016 DE 17 DE FEBRERO DE 2016"/>
    <s v="DG/DAHC/111/2016 DE 23 DE FEBRERO DE 2016"/>
    <s v="ENTREGA DE INFORMACIÓN EN MEDIO ELECTRÓNICO"/>
    <s v="SOLICITUD ELECTRÓNICA"/>
    <s v="N/A"/>
    <s v="N/A"/>
    <m/>
  </r>
  <r>
    <n v="100"/>
    <n v="-1"/>
    <n v="0"/>
    <x v="99"/>
    <x v="1"/>
    <d v="2016-02-17T00:00:00"/>
    <m/>
    <d v="2016-03-16T00:00:00"/>
    <d v="2016-03-07T00:00:00"/>
    <s v="Terminada"/>
    <n v="14"/>
    <x v="10"/>
    <s v="Calle: DARWIN_x000a_Número exterior: 68_x000a_Número interior: 403_x000a_Colonia: Anzures_x000a_Entidad federativa: Distrito Federal_x000a_Delegación o municipio: MIGUEL HIDALGO_x000a_Código postal: 11590"/>
    <s v="raflescabrera@gmail.com"/>
    <s v="INFOMEX"/>
    <s v="Solicito copias simples EN PAPEL de la versión pública del expediente que tenga el AGN en su Galería 1 sobre el poeta de nacionalidad cubana Roberto Fernández Retamar. NO pido copias digitales sino fotocopias simples. Gracias."/>
    <s v="Actividades_de_la_institución "/>
    <s v="b) Resultados de actividades sustantivas"/>
    <x v="1"/>
    <x v="1"/>
    <n v="0"/>
    <s v="Actividades de la institución o dependencia"/>
    <s v="Dirección del Archivo Histórico Central"/>
    <m/>
    <d v="2016-02-17T00:00:00"/>
    <s v="UE/098/2016 DE 17 DE FEBRERO DE 2016"/>
    <s v="DG/DAHC/139/2016 DE 02 DE MARZO DE 2016"/>
    <s v="LA INFORMACIÓN ESTÁ DISPONIBLE PÚBLICAMENTE"/>
    <s v="SOLICITUD ELECTRÓNICA"/>
    <s v="N/A"/>
    <s v="N/A"/>
    <m/>
  </r>
  <r>
    <n v="101"/>
    <n v="-1"/>
    <n v="0"/>
    <x v="100"/>
    <x v="1"/>
    <d v="2016-02-17T00:00:00"/>
    <m/>
    <d v="2016-03-16T00:00:00"/>
    <d v="2016-03-07T00:00:00"/>
    <s v="Terminada"/>
    <n v="14"/>
    <x v="10"/>
    <s v="Calle: DARWIN_x000a_Número exterior: 68_x000a_Número interior: 403_x000a_Colonia: Anzures_x000a_Entidad federativa: Distrito Federal_x000a_Delegación o municipio: MIGUEL HIDALGO_x000a_Código postal: 11590"/>
    <s v="raflescabrera@gmail.com"/>
    <s v="INFOMEX"/>
    <s v="Solicito copias simples EN PAPEL de la versión pública del expediente que tenga el AGN en su Galería 1 sobre el C. Rodrigo García Treviño. NO pido copias digitales sino fotocopias simples. Gracias."/>
    <s v="Actividades_de_la_institución "/>
    <s v="b) Resultados de actividades sustantivas"/>
    <x v="1"/>
    <x v="1"/>
    <n v="0"/>
    <s v="Actividades de la institución o dependencia"/>
    <s v="Dirección del Archivo Histórico Central"/>
    <m/>
    <d v="2016-02-17T00:00:00"/>
    <s v="UE/099/2016 DE 17 DE FEBRERO DE 2016"/>
    <s v="DG/DAHC/140/2016 DE 02 DE MARZO DE 2016"/>
    <s v="LA INFORMACIÓN ESTÁ DISPONIBLE PÚBLICAMENTE"/>
    <s v="SOLICITUD ELECTRÓNICA"/>
    <s v="N/A"/>
    <s v="N/A"/>
    <m/>
  </r>
  <r>
    <n v="102"/>
    <n v="-1"/>
    <n v="0"/>
    <x v="101"/>
    <x v="1"/>
    <d v="2016-02-17T00:00:00"/>
    <m/>
    <d v="2016-03-16T00:00:00"/>
    <d v="2016-03-16T00:00:00"/>
    <s v="Terminada"/>
    <n v="21"/>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Expediente del Movimiento Revolucionario del Magisterio en el acervo de la Dirección Federal de Seguridad"/>
    <s v="Actividades_de_la_institución "/>
    <s v="b) Resultados de actividades sustantivas"/>
    <x v="1"/>
    <x v="1"/>
    <n v="1"/>
    <s v="Actividades de la institución o dependencia"/>
    <s v="Dirección del Archivo Histórico Central"/>
    <m/>
    <d v="2016-02-17T00:00:00"/>
    <s v="UE/100/2016 DE 17 DE FEBRERO DE 2016"/>
    <s v="DG/DAHC/141/2016 DE 03 DE MARZO DE 2016"/>
    <s v="LA INFORMACIÓN ESTÁ DISPONIBLE PÚBLICAMENTE"/>
    <s v="SOLICITUD ELECTRÓNICA"/>
    <s v="N/A"/>
    <s v="N/A"/>
    <m/>
  </r>
  <r>
    <n v="103"/>
    <n v="-1"/>
    <n v="0"/>
    <x v="102"/>
    <x v="1"/>
    <d v="2016-02-17T00:00:00"/>
    <m/>
    <d v="2016-03-16T00:00:00"/>
    <d v="2016-03-16T00:00:00"/>
    <s v="Terminada"/>
    <n v="21"/>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Versión pública del expediente del Partido Comunista Mexicano en el acervo de la Dirección Federal de Seguridad"/>
    <s v="Actividades_de_la_institución "/>
    <s v="b) Resultados de actividades sustantivas"/>
    <x v="1"/>
    <x v="1"/>
    <n v="1"/>
    <s v="Actividades de la institución o dependencia"/>
    <s v="Dirección del Archivo Histórico Central"/>
    <m/>
    <d v="2016-02-17T00:00:00"/>
    <s v="UE/101/2016 DE 17 DE FEBRERO DE 2016"/>
    <s v="DG/DAHC/142/2016 DE 03 DE MARZO DE 2016"/>
    <s v="LA INFORMACIÓN ESTÁ DISPONIBLE PÚBLICAMENTE"/>
    <s v="SOLICITUD ELECTRÓNICA"/>
    <s v="N/A"/>
    <s v="N/A"/>
    <m/>
  </r>
  <r>
    <n v="104"/>
    <n v="-1"/>
    <n v="0"/>
    <x v="103"/>
    <x v="1"/>
    <d v="2016-02-17T00:00:00"/>
    <m/>
    <d v="2016-03-16T00:00:00"/>
    <d v="2016-03-03T00:00:00"/>
    <s v="Terminada"/>
    <n v="12"/>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Versión pública del expediente de Manuel Ontiveros Balcázar en el acervo de la Dirección Federal de Seguridad"/>
    <s v="Actividades_de_la_institución "/>
    <s v="b) Resultados de actividades sustantivas"/>
    <x v="1"/>
    <x v="1"/>
    <n v="0"/>
    <s v="Actividades de la institución o dependencia"/>
    <s v="Dirección del Archivo Histórico Central"/>
    <m/>
    <d v="2016-02-17T00:00:00"/>
    <s v="UE/102/2016 DE 17 DE FEBRERO DE 2016"/>
    <s v="DG/DAHC/112/2016 DE 23 DE FEBRERO DE 2016"/>
    <s v="ENTREGA DE INFORMACIÓN EN MEDIO ELECTRÓNICO"/>
    <s v="SOLICITUD ELECTRÓNICA"/>
    <s v="N/A"/>
    <s v="N/A"/>
    <m/>
  </r>
  <r>
    <n v="105"/>
    <n v="-1"/>
    <n v="0"/>
    <x v="104"/>
    <x v="1"/>
    <d v="2016-02-17T00:00:00"/>
    <m/>
    <d v="2016-03-16T00:00:00"/>
    <d v="2016-03-16T00:00:00"/>
    <s v="Terminada"/>
    <n v="21"/>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Versión pública del expediente de Agustín Sánchez Delint en el acervo de la Dirección Federal de Seguridad"/>
    <s v="Actividades_de_la_institución "/>
    <s v="b) Resultados de actividades sustantivas"/>
    <x v="1"/>
    <x v="1"/>
    <n v="1"/>
    <s v="Actividades de la institución o dependencia"/>
    <s v="Dirección del Archivo Histórico Central"/>
    <m/>
    <d v="2016-02-17T00:00:00"/>
    <s v="UE/103/2016 DE 17 DE FEBRERO DE 2016"/>
    <s v="DG/DAHC/143/2016 DE 03 DE MARZO DE 2016"/>
    <s v="LA INFORMACIÓN ESTÁ DISPONIBLE PÚBLICAMENTE"/>
    <s v="SOLICITUD ELECTRÓNICA"/>
    <s v="N/A"/>
    <s v="N/A"/>
    <m/>
  </r>
  <r>
    <n v="106"/>
    <n v="-1"/>
    <n v="0"/>
    <x v="105"/>
    <x v="1"/>
    <d v="2016-02-17T00:00:00"/>
    <m/>
    <d v="2016-03-16T00:00:00"/>
    <d v="2016-03-16T00:00:00"/>
    <s v="Terminada"/>
    <n v="21"/>
    <x v="10"/>
    <s v="Calle: DARWIN_x000a_Número exterior: 68_x000a_Número interior: 403_x000a_Colonia: Anzures_x000a_Entidad federativa: Distrito Federal_x000a_Delegación o municipio: MIGUEL HIDALGO_x000a_Código postal: 11590"/>
    <s v="raflescabrera@gmail.com"/>
    <s v="INFOMEX"/>
    <s v="Solicito copia simple en papel de la versión pública del expediente que tenga este AGN en su Galería 1 sobre Ernesto &quot;Che&quot; Guevara. NO pido copia digital. TAMPOCO consulta directa. Solicito copias simples que pagaré."/>
    <s v="Actividades_de_la_institución "/>
    <s v="b) Resultados de actividades sustantivas"/>
    <x v="1"/>
    <x v="1"/>
    <n v="1"/>
    <s v="Actividades de la institución o dependencia"/>
    <s v="Dirección del Archivo Histórico Central"/>
    <m/>
    <d v="2016-02-17T00:00:00"/>
    <s v="UE/104/2016 DE 17 DE FEBRERO DE 2016"/>
    <s v="DG/DAHC/128/2016 DE 01 DE MARZO DE 2016"/>
    <s v="LA INFORMACIÓN ESTÁ DISPONIBLE PÚBLICAMENTE"/>
    <s v="SOLICITUD ELECTRÓNICA"/>
    <s v="N/A"/>
    <s v="N/A"/>
    <m/>
  </r>
  <r>
    <n v="107"/>
    <n v="-1"/>
    <n v="0"/>
    <x v="106"/>
    <x v="1"/>
    <d v="2016-02-17T00:00:00"/>
    <m/>
    <d v="2016-03-02T00:00:00"/>
    <d v="2016-03-02T00:00:00"/>
    <s v="Terminada"/>
    <n v="11"/>
    <x v="64"/>
    <s v="Calle: LAGO CHAPALA_x000a_Número Exterior: 26_x000a_Número Interior: _x000a_Colonia: Anahuac II Sección_x000a_País: MÉXICO_x000a_Entidad Federativa: DISTRITO FEDERAL_x000a_Delegación o Municipio: MIGUEL HIDALGO_x000a_Código Postal : 11320_x000a_Teléfono: 0445531906236"/>
    <s v="e.fernandezrosete16@yahoo.com"/>
    <s v="INFOMEX"/>
    <s v="Hoja Única de Servicios y Aviso de Baja del ISSSTE a mi nombre, en virtud de que laboré en el Archivo General de la Nación del 1o. de noviembre de 1992 al 31 de diciembre de 2016"/>
    <s v="Remuneraciones"/>
    <s v="b) Prestaciones de servidores públicos "/>
    <x v="0"/>
    <x v="0"/>
    <m/>
    <s v="Remuneraciones"/>
    <s v="Dirección de Administración"/>
    <m/>
    <d v="2016-02-18T00:00:00"/>
    <s v="UE/107/18/02/2016 DE  18 DE FEBRERO DE 2016"/>
    <s v="DG/DGAA/DA/106/2016 DE 22 DE FEBRERO DE 2016"/>
    <s v="ENTREGA DE INFORMACIÓN EN MEDIO ELECTRÓNICO"/>
    <s v="SOLICITUD ELECTRÓNICA"/>
    <s v="N/A"/>
    <s v="N/A"/>
    <m/>
  </r>
  <r>
    <n v="108"/>
    <n v="-1"/>
    <n v="0"/>
    <x v="107"/>
    <x v="1"/>
    <d v="2016-02-17T00:00:00"/>
    <m/>
    <d v="2016-03-16T00:00:00"/>
    <d v="2016-03-03T00:00:00"/>
    <s v="Terminada"/>
    <n v="12"/>
    <x v="65"/>
    <s v="Calle: RETORNO 1 GRUPO 2_x000a_Número Exterior: 4_x000a_Número Interior: 4_x000a_Colonia: IMSS Tlalnepantla_x000a_País: MÉXICO_x000a_Entidad Federativa: MÉXICO_x000a_Delegación o Municipio: TLALNEPANTLA DE BAZ_x000a_Código Postal : 54030"/>
    <s v="ri_qui_san@yahoo.com"/>
    <s v="INFOMEX"/>
    <s v="Solicito el documento que contenga la información referente al Decreto que se emitió el día 30 de septiembre de 1924, por parte del Ejecutivo en ese entonces Secretaria de Gobernación Dicho Decreto refiere la dotación de tierras del pueblo de Huejotengo, estado de Morelos México Requiero los planos de la división y dotación de dichas tierras. Actualmente el ejido lleva el nombre del pueblo de Huejotengo, y correspondía al predio denominado EL TOMATE en el municipio de Ocuituco estado de Morelos, México."/>
    <s v="Actividades_de_la_institución "/>
    <s v="b) Resultados de actividades sustantivas"/>
    <x v="0"/>
    <x v="0"/>
    <m/>
    <s v="Actividades de la institución o dependencia"/>
    <s v="Dirección del Archivo Histórico Central"/>
    <m/>
    <d v="2016-02-18T00:00:00"/>
    <s v="UE/110/2016 DE 18 DE FEBRERO DE 2016"/>
    <s v="DG/DAHC/114/2016 DE 25 DE FEBRERO DE 2016"/>
    <s v="LA INFORMACIÓN ESTÁ DISPONIBLE PÚBLICAMENTE"/>
    <s v="SOLICITUD ELECTRÓNICA"/>
    <s v="N/A"/>
    <s v="N/A"/>
    <m/>
  </r>
  <r>
    <n v="109"/>
    <n v="-1"/>
    <n v="0"/>
    <x v="108"/>
    <x v="1"/>
    <d v="2016-02-18T00:00:00"/>
    <m/>
    <d v="2016-04-04T00:00:00"/>
    <d v="2016-03-17T00:00:00"/>
    <s v="Terminada"/>
    <n v="21"/>
    <x v="66"/>
    <s v="Calle: SAN ALBERTO_x000a_Número exterior: 534_x000a_Número interior: _x000a_Colonia: La Providencia_x000a_Entidad federativa: Hidalgo_x000a_Delegación o municipio: MINERAL DE LA REFORMA_x000a_Código postal: 42186_x000a_Teléfono: 7712273691"/>
    <s v="noraly18fuentes@hotmail.com"/>
    <s v="INFOMEX"/>
    <s v="¿Cuáles son los archivos mas importantes que se guardan con respecto a la nación?"/>
    <s v="Actividades_de_la_institución "/>
    <s v="b) Resultados de actividades sustantivas"/>
    <x v="0"/>
    <x v="0"/>
    <m/>
    <s v="Actividades de la institución o dependencia"/>
    <s v="Dirección del Archivo Histórico Central"/>
    <m/>
    <d v="2016-03-03T00:00:00"/>
    <s v="UE/153/2016 DE 03 DE MARZO DE 2016"/>
    <s v="DG/DAHC/175/2016 DE 10 DE MARZO DE 2016"/>
    <s v="ENTREGA DE INFORMACIÓN EN MEDIO ELECTRÓNICO"/>
    <s v="SOLICITUD ELECTRÓNICA"/>
    <s v="N/A"/>
    <s v="N/A"/>
    <m/>
  </r>
  <r>
    <n v="110"/>
    <n v="-1"/>
    <n v="0"/>
    <x v="109"/>
    <x v="1"/>
    <d v="2016-02-18T00:00:00"/>
    <m/>
    <d v="2016-03-17T00:00:00"/>
    <d v="2016-03-03T00:00:00"/>
    <s v="Terminada"/>
    <n v="11"/>
    <x v="67"/>
    <s v="Calle: TABACHINES 2_x000a_Número exterior: 124_x000a_Número interior: _x000a_Colonia: Villas del álamo_x000a_Entidad federativa: Hidalgo_x000a_Delegación o municipio: MINERAL DE LA REFORMA_x000a_Código postal: 42184_x000a_Teléfono: 7717721617"/>
    <s v="luisislas32@gmail.com"/>
    <s v="INFOMEX"/>
    <s v=" ¿ como consultar los archivos de la nación vía Internet ?"/>
    <s v="Información_generada_por_el_sujeto"/>
    <s v="a) Trámites"/>
    <x v="0"/>
    <x v="0"/>
    <m/>
    <s v="Información generada o administrada por la dependencia o entidad"/>
    <s v="Dirección del Archivo Histórico Central"/>
    <m/>
    <d v="2016-03-18T00:00:00"/>
    <s v="UE/109/2016 DE 18 DE FEBRERO DE 2016"/>
    <s v="DG/DAHC/115/2016 DE 25 DE FEBRERO DE 2016"/>
    <s v="LA INFORMACIÓN ESTÁ DISPONIBLE PÚBLICAMENTE"/>
    <s v="SOLICITUD ELECTRÓNICA"/>
    <s v="N/A"/>
    <s v="N/A"/>
    <m/>
  </r>
  <r>
    <n v="111"/>
    <n v="-1"/>
    <n v="0"/>
    <x v="110"/>
    <x v="1"/>
    <d v="2016-02-18T00:00:00"/>
    <m/>
    <d v="2016-03-17T00:00:00"/>
    <d v="2016-02-24T00:00:00"/>
    <s v="Terminada"/>
    <n v="5"/>
    <x v="68"/>
    <s v="Calle: ITURBIDE_x000a_Número exterior: 10_x000a_Número interior: _x000a_Colonia: La Piedad_x000a_Entidad federativa: San Luis Potosí_x000a_Delegación o municipio: TIERRANUEVA_x000a_Código postal: 79594_x000a_Teléfono: 4442886719"/>
    <s v="danger_14_1@hotmail.com"/>
    <s v="INFOMEX"/>
    <s v="Titulos primordiales del Municipio de San Pablo Huitzo, Etla, Oaxaca o en su defecto su composición de tierras."/>
    <s v="Actividades_de_la_institución "/>
    <s v="b) Resultados de actividades sustantivas"/>
    <x v="0"/>
    <x v="0"/>
    <m/>
    <s v="Actividades de la institución o dependencia"/>
    <s v="Dirección del Archivo Histórico Central"/>
    <m/>
    <d v="2016-03-18T00:00:00"/>
    <s v="UE/111/2016 DE 18 DE FEBRERO DE 2016"/>
    <s v="DG/DAHC/108/2016 DE 22 DE FEBRERO DE 2016"/>
    <s v="LA INFORMACIÓN ESTÁ DISPONIBLE PÚBLICAMENTE"/>
    <s v="SOLICITUD ELECTRÓNICA"/>
    <s v="N/A"/>
    <s v="N/A"/>
    <m/>
  </r>
  <r>
    <n v="112"/>
    <n v="-1"/>
    <n v="0"/>
    <x v="111"/>
    <x v="1"/>
    <d v="2016-02-18T00:00:00"/>
    <m/>
    <d v="2016-03-17T00:00:00"/>
    <d v="2016-02-24T00:00:00"/>
    <s v="Terminada"/>
    <n v="5"/>
    <x v="68"/>
    <s v="Calle: ITURBIDE_x000a_Número exterior: 10_x000a_Número interior: _x000a_Colonia: La Piedad_x000a_Entidad federativa: San Luis Potosí_x000a_Delegación o municipio: TIERRANUEVA_x000a_Código postal: 79594_x000a_Teléfono: 4442886719"/>
    <s v="danger_14_1@hotmail.com"/>
    <s v="INFOMEX"/>
    <s v="Titulos primordiales del Municipio de Magdalena Apasco, Etla, Oaxaca o en su defecto su composición de tierras."/>
    <s v="Actividades_de_la_institución "/>
    <s v="b) Resultados de actividades sustantivas"/>
    <x v="0"/>
    <x v="0"/>
    <m/>
    <s v="Actividades de la institución o dependencia"/>
    <s v="Dirección del Archivo Histórico Central"/>
    <m/>
    <d v="2016-03-18T00:00:00"/>
    <s v="UE/112/2016 DE 18 DE FEBRERO DE 2016"/>
    <s v="DG/DAHC/109/2016 DE 22 DE FEBRERO DE 2016"/>
    <s v="LA INFORMACIÓN ESTÁ DISPONIBLE PÚBLICAMENTE"/>
    <s v="SOLICITUD ELECTRÓNICA"/>
    <s v="N/A"/>
    <s v="N/A"/>
    <m/>
  </r>
  <r>
    <n v="113"/>
    <n v="-1"/>
    <n v="0"/>
    <x v="112"/>
    <x v="1"/>
    <d v="2016-02-18T00:00:00"/>
    <m/>
    <d v="2016-03-17T00:00:00"/>
    <d v="2016-03-08T00:00:00"/>
    <s v="Terminada"/>
    <n v="14"/>
    <x v="69"/>
    <s v="Calle: 13 DE SEPTIEMBRE_x000a_Número exterior: 584_x000a_Número interior: _x000a_Colonia: La Laguna Ticomán_x000a_Entidad federativa: Distrito Federal_x000a_Delegación o municipio: GUSTAVO A. MADERO_x000a_Código postal: 07340_x000a_Teléfono: 525511991525"/>
    <s v="minitabis@hotmail.com"/>
    <s v="INFOMEX"/>
    <s v="Archivos históricos de la administración pública federal que estén registrados ante el Archivo General de la Nación. (AGN). en el registro Nacional de Archivos Históricos."/>
    <s v="Actividades_de_la_institución "/>
    <s v="b) Resultados de actividades sustantivas"/>
    <x v="0"/>
    <x v="0"/>
    <m/>
    <s v="Actividades de la institución o dependencia"/>
    <s v="Departamento del Registro Nacional de Archivos"/>
    <m/>
    <d v="2016-03-18T00:00:00"/>
    <s v="UE/108/2016 DE 18 DE FEBRERO DE 2016"/>
    <s v="DD/CA/004/2016 DE 29 DE FEBRERO DE 2016"/>
    <s v="ENTREGA DE INFORMACIÓN EN MEDIO ELECTRÓNICO"/>
    <s v="SOLICITUD ELECTRÓNICA"/>
    <s v="N/A"/>
    <s v="N/A"/>
    <m/>
  </r>
  <r>
    <n v="114"/>
    <n v="-1"/>
    <n v="0"/>
    <x v="113"/>
    <x v="1"/>
    <d v="2016-02-18T00:00:00"/>
    <m/>
    <d v="2016-03-17T00:00:00"/>
    <d v="2016-03-03T00:00:00"/>
    <s v="Terminada"/>
    <n v="11"/>
    <x v="70"/>
    <s v="Calle: PLAN DE GUADALUPE_x000a_Número exterior: 206_x000a_Número interior: _x000a_Colonia: Constitución_x000a_Entidad federativa: Hidalgo_x000a_Delegación o municipio: PACHUCA DE SOTO_x000a_Código postal: 42080_x000a_Teléfono: 7711102504"/>
    <s v="aguilas-sadot@hotmail.com"/>
    <s v="INFOMEX"/>
    <s v="¿con cuantos documentos cuentan?"/>
    <s v="Actividades_de_la_institución "/>
    <s v="b) Resultados de actividades sustantivas"/>
    <x v="0"/>
    <x v="0"/>
    <m/>
    <s v="Actividades de la institución o dependencia"/>
    <s v="Dirección del Archivo Histórico Central"/>
    <m/>
    <d v="2016-03-19T00:00:00"/>
    <s v="UE/113/2016 DE 19 DE FEBRERO DE 2016"/>
    <s v="DG/DAHC/117/2016 DE 25 DE FEBRERO DE 2016"/>
    <s v="LA INFORMACIÓN ESTÁ DISPONIBLE PÚBLICAMENTE"/>
    <s v="SOLICITUD ELECTRÓNICA"/>
    <s v="N/A"/>
    <s v="N/A"/>
    <m/>
  </r>
  <r>
    <n v="115"/>
    <n v="-1"/>
    <n v="0"/>
    <x v="114"/>
    <x v="1"/>
    <d v="2016-02-18T00:00:00"/>
    <m/>
    <d v="2016-03-17T00:00:00"/>
    <d v="2016-02-22T00:00:00"/>
    <s v="Terminada"/>
    <n v="3"/>
    <x v="71"/>
    <s v="Calle: VERACRUZ_x000a_Número exterior: 170_x000a_Número interior: 9_x000a_Colonia: Centro SCT Nayarit_x000a_Entidad federativa: Nayarit_x000a_Delegación o municipio: TEPIC_x000a_Código postal: 63009"/>
    <s v="arvaly@hotmail.com"/>
    <s v="INFOMEX"/>
    <s v="QUIERO SOLICITAR EL ACUERDO DEL CONSEJO GENERAL DEL INSTITUTO NACIONAL ELECTORAL POR EL QUE SE APRUEBA LA DEMARCACIÓN TERRITORIAL DE LOS DISTRITOS ELECTORALES UNINOMINALES LOCALES EN QUE SE DIVIDE EL ESTADO DE NAYARIT Y SUS RESPECTIVAS CABECERAS DISTRITALES"/>
    <s v="Otros_Rubros_Generales"/>
    <s v="b) No es competencia de la unidad"/>
    <x v="0"/>
    <x v="0"/>
    <m/>
    <s v="OTROS RUBROS GENERALES*"/>
    <s v="Unidad de Enlace"/>
    <m/>
    <d v="2016-03-19T00:00:00"/>
    <s v="UE/R/198/2016 DE 19 DE FEBRERO DE 2016"/>
    <s v="N/A"/>
    <s v="ENTREGA DE INFORMACIÓN EN MEDIO ELECTRÓNICO"/>
    <s v="SOLICITUD ELECTRÓNICA"/>
    <s v="N/A"/>
    <s v="N/A"/>
    <m/>
  </r>
  <r>
    <n v="116"/>
    <n v="-1"/>
    <n v="0"/>
    <x v="115"/>
    <x v="1"/>
    <d v="2016-02-19T00:00:00"/>
    <m/>
    <d v="2016-03-18T00:00:00"/>
    <d v="2016-03-08T00:00:00"/>
    <s v="Terminada"/>
    <n v="13"/>
    <x v="72"/>
    <s v="Calle: ISABEL LA CATÓLICA 400_x000a_Número exterior: 4_x000a_Número interior: _x000a_Colonia: San Sebastián_x000a_Entidad federativa: México_x000a_Delegación o municipio: TOLUCA_x000a_Código postal: 50150"/>
    <s v="kikishg@yahoo.com.mx"/>
    <s v="INFOMEX"/>
    <s v="Información técnica de las minutas originadas de las reuniones del Consejo Nacional de Archivos en lo relativo a archivos municipales a nivel general, así como una lista de convenios que ha realizado el AGN con los ayuntamientos con respecto a asesorías o rescates archivísticos."/>
    <s v="Actividades_de_la_institución "/>
    <s v="a) Programa de trabajo"/>
    <x v="0"/>
    <x v="0"/>
    <m/>
    <s v="Actividades de la institución o dependencia"/>
    <s v="Dirección de Asuntos Jurídicos y Archivísticos"/>
    <m/>
    <d v="2016-02-22T00:00:00"/>
    <s v="UE/117/2016 DE 22 DE FEBRERO DE 2016"/>
    <s v="DG/DGAA/DAJ/048/2016 DE 23 DE FEBRERO DE 2016"/>
    <s v="ENTREGA DE INFORMACIÓN EN MEDIO ELECTRÓNICO"/>
    <s v="SOLICITUD ELECTRÓNICA"/>
    <s v="N/A"/>
    <s v="N/A"/>
    <m/>
  </r>
  <r>
    <n v="117"/>
    <n v="-1"/>
    <n v="0"/>
    <x v="116"/>
    <x v="1"/>
    <d v="2016-02-22T00:00:00"/>
    <m/>
    <d v="2016-03-28T00:00:00"/>
    <d v="2016-03-02T00:00:00"/>
    <s v="Terminada"/>
    <n v="8"/>
    <x v="73"/>
    <s v="Calle: FRANCISCO VILLA_x000a_Número Exterior: 232_x000a_Número Interior: _x000a_Colonia: Lopez Mateos 1a Secc_x000a_País: MÉXICO_x000a_Entidad Federativa: HIDALGO_x000a_Delegación o Municipio: PACHUCA DE SOTO  _x000a_Código Postal : 42094_x000a_Teléfono: 7717006179"/>
    <s v="isabel.tavera26@hotmail.com"/>
    <s v="INFOMEX"/>
    <s v="¿cual es el documento de mayor importancia que resguardan en el archivo general de la nación?"/>
    <s v="Información_generada_por_el_sujeto"/>
    <s v="a) Trámites"/>
    <x v="0"/>
    <x v="0"/>
    <m/>
    <s v="Actividades de la institución o dependencia"/>
    <s v="Dirección del Archivo Histórico Central"/>
    <m/>
    <d v="2016-02-22T00:00:00"/>
    <s v="UE/119/2016 DE 22 DE FEBRERO DE 2016"/>
    <s v="DG/DAHC/118/2016 DE 25 DE FEBRERO DE 2016"/>
    <s v="LA INFORMACIÓN ESTÁ DISPONIBLE PÚBLICAMENTE"/>
    <s v="SOLICITUD ELECTRÓNICA"/>
    <s v="N/A"/>
    <s v="N/A"/>
    <m/>
  </r>
  <r>
    <n v="118"/>
    <n v="-1"/>
    <n v="0"/>
    <x v="117"/>
    <x v="1"/>
    <d v="2016-02-22T00:00:00"/>
    <m/>
    <d v="2016-03-28T00:00:00"/>
    <d v="2016-03-07T00:00:00"/>
    <s v="Terminada"/>
    <n v="11"/>
    <x v="23"/>
    <s v="Calle: TEZOQUIPA_x000a_Número exterior: 91_x000a_Número interior: 102_x000a_Colonia: La Joya_x000a_Entidad federativa: Distrito Federal_x000a_Delegación o municipio: TLALPAN_x000a_Código postal: 14090_x000a_Teléfono: 5539380638"/>
    <s v="camiloelund@berkeley.edu"/>
    <s v="INFOMEX"/>
    <s v="William &quot;Guillermo&quot; Morales; Dalton Trumbo"/>
    <s v="Actividades_de_la_institución "/>
    <s v="b) Resultados de actividades sustantivas"/>
    <x v="1"/>
    <x v="4"/>
    <n v="0"/>
    <s v="Actividades de la institución o dependencia"/>
    <s v="Dirección del Archivo Histórico Central"/>
    <m/>
    <d v="2016-02-23T00:00:00"/>
    <s v="UE/121/2016 DE 23 DE FEBRERO DE 2016"/>
    <s v="DG/DAHC/144/2016 DE 03 DE MARZO DE 2016"/>
    <s v="ENTREGA DE INFORMACIÓN EN MEDIO ELECTRÓNICO"/>
    <s v="SOLICITUD ELECTRÓNICA"/>
    <s v="N/A"/>
    <s v="N/A"/>
    <m/>
  </r>
  <r>
    <n v="119"/>
    <n v="-1"/>
    <n v="0"/>
    <x v="118"/>
    <x v="1"/>
    <d v="2016-02-22T00:00:00"/>
    <m/>
    <d v="2016-03-07T00:00:00"/>
    <d v="2016-03-07T00:00:00"/>
    <s v="Terminada"/>
    <n v="11"/>
    <x v="64"/>
    <s v="Calle: LAGO CHAPALA_x000a_Número exterior: 26_x000a_Número interior: _x000a_Colonia: Anahuac II Sección_x000a_Entidad federativa: Distrito Federal_x000a_Delegación o municipio: MIGUEL HIDALGO_x000a_Código postal: 11320_x000a_Teléfono: 0445531906236"/>
    <s v="e.fernandezrosete16@yahoo.com"/>
    <s v="INFOMEX"/>
    <s v="SOLICITO ATENTAMENTE MI HOJA UNICA DE SERVICIOS Y LA BAJA DEL ISSSTE  A MI NOMBRE: MARIA ESTHER FERNANDEZ ROSETE, EN VIRTUD DE QUE LABORE DEL 1° DE NOVIEMBRE DE 1992 AL 31 DE DICIEMBRE DE 2015 EN EL ARCHIVO GENERAL DE LA NACION  Y ME SON NECESARIAS PARA HACER TRAMITES PERSONAS Y ADMINISTRATIVOS."/>
    <s v="Datos_personales"/>
    <s v="a) Datos personales"/>
    <x v="0"/>
    <x v="0"/>
    <m/>
    <s v="Datos personales"/>
    <s v="Dirección de Administración"/>
    <m/>
    <d v="2016-02-23T00:00:00"/>
    <s v="UE/122/2016 DE 23 DE FEBRERO DE 2016"/>
    <s v="DG/DGAA/DA/117/2016 DE 29 DE FEBRERO DE 2016"/>
    <s v="ENTREGA DE INFORMACIÓN EN MEDIO ELECTRÓNICO"/>
    <s v="SOLICITUD ELECTRÓNICA"/>
    <s v="N/A"/>
    <s v="N/A"/>
    <m/>
  </r>
  <r>
    <n v="120"/>
    <n v="-1"/>
    <n v="0"/>
    <x v="119"/>
    <x v="1"/>
    <d v="2016-02-22T00:00:00"/>
    <m/>
    <d v="2016-04-11T00:00:00"/>
    <d v="2016-03-09T00:00:00"/>
    <s v="Terminada"/>
    <n v="13"/>
    <x v="64"/>
    <s v="Calle: LAGO CHAPALA_x000a_Número exterior: 26_x000a_Número interior: _x000a_Colonia: Anahuac II Sección_x000a_Entidad federativa: Distrito Federal_x000a_Delegación o municipio: MIGUEL HIDALGO_x000a_Código postal: 11320_x000a_Teléfono: 0445531906236"/>
    <s v="e.fernandezrosete16@yahoo.com"/>
    <s v="INFOMEX"/>
    <s v="SOLICITO ATENTAMENTE MI HOJA UNICA DE SERVICIOS Y LA BAJA DEL ISSSTE  A MI NOMBRE: MARIA ESTHER FERNANDEZ ROSETE, EN VIRTUD DE QUE LABORE DEL 1° DE NOVIEMBRE DE 1992 AL 31 DE DICIEMBRE DE 2015 EN EL ARCHIVO GENERAL DE LA NACION  Y ME SON NECESARIAS PARA HACER TRAMITES PERSONAS Y ADMINISTRATIVOS."/>
    <s v="Datos_personales"/>
    <s v="a) Datos personales"/>
    <x v="0"/>
    <x v="0"/>
    <m/>
    <s v="Datos personales"/>
    <s v="Dirección de Administración"/>
    <m/>
    <d v="2016-02-23T00:00:00"/>
    <s v="UE/123/2016 DE 23 DE FEBRERO DE 2016"/>
    <s v="DG/DGAA/DA/118/2016 DE 29 DE FEBRERO DE 2016"/>
    <s v="ENTREGA DE INFORMACIÓN EN MEDIO ELECTRÓNICO"/>
    <s v="SOLICITUD ELECTRÓNICA"/>
    <s v="N/A"/>
    <s v="N/A"/>
    <m/>
  </r>
  <r>
    <n v="121"/>
    <n v="-1"/>
    <n v="0"/>
    <x v="120"/>
    <x v="1"/>
    <d v="2016-02-23T00:00:00"/>
    <m/>
    <d v="2016-03-29T00:00:00"/>
    <d v="2016-03-29T00:00:00"/>
    <s v="Terminada"/>
    <n v="26"/>
    <x v="74"/>
    <s v="Calle: JOSÉ MARÍA TORRES XOCONGO_x000a_Número Exterior: 500_x000a_Número Interior: _x000a_Colonia: Transito_x000a_País: MÉXICO_x000a_Entidad Federativa: DISTRITO FEDERAL_x000a_Delegación o Municipio: CUAUHTEMOC_x000a_Código Postal : 06820"/>
    <s v="juanchogonpez1980@hotmail.com"/>
    <s v="INFOMEX"/>
    <s v="Listado de todos los expedientes remitidos al Archivo General de la Nación por parte del Tribunal Federal de Justicia Fiscal y Administrativa, como parte del archivo histórico de dicha entidad del año 2000 a 2016 desglosado por año."/>
    <s v="Actividades_de_la_institución "/>
    <s v="b) Resultados de actividades sustantivas"/>
    <x v="0"/>
    <x v="0"/>
    <m/>
    <s v="Actividades de la institución o dependencia"/>
    <s v="Dirección del Archivo Histórico Central"/>
    <m/>
    <d v="2016-02-24T00:00:00"/>
    <s v="UE/125/2016 DE 24 DE FEBRERO DE 2016"/>
    <s v="DG/DAHC/204/2016 DE 28 DE MARZO DE 2016"/>
    <s v="LA INFORMACIÓN ESTÁ DISPONIBLE PÚBLICAMENTE"/>
    <s v="SOLICITUD ELECTRÓNICA"/>
    <s v="N/A"/>
    <s v="N/A"/>
    <m/>
  </r>
  <r>
    <n v="122"/>
    <n v="-1"/>
    <n v="0"/>
    <x v="121"/>
    <x v="1"/>
    <d v="2016-02-25T00:00:00"/>
    <m/>
    <d v="2016-03-31T00:00:00"/>
    <d v="2016-03-31T00:00:00"/>
    <s v="Terminada"/>
    <n v="26"/>
    <x v="75"/>
    <s v="Calle: SOUTH PARK STREET_x000a_Número Exterior: 4_x000a_Número Interior: 3_x000a_Colonia: _x000a_País: ESTADOS UNIDOS_x000a_Entidad Federativa: NEW HAMPSHIRE_x000a_Delegación o Municipio: LEBANON_x000a_Código Postal : 03766_x000a_Teléfono: 0017606725887"/>
    <s v="vanessa.g.freije@dartmouth.edu"/>
    <s v="INFOMEX"/>
    <s v="DFS y DGIPS Versiones públicas de Heberto Castillo Martínez, Oscar Lewis, Fernando Benítez y Antonio Rodríguez"/>
    <s v="Actividades_de_la_institución "/>
    <s v="b) Resultados de actividades sustantivas"/>
    <x v="1"/>
    <x v="9"/>
    <n v="3"/>
    <s v="Actividades de la institución o dependencia"/>
    <s v="Dirección del Archivo Histórico Central"/>
    <m/>
    <d v="2016-02-25T00:00:00"/>
    <s v="UE/126/2016 DE 25 DE FEBRERO DE 2016"/>
    <s v="DG/DAHC/180/2016 DE 14 DE MARZO DE 2016"/>
    <s v="LA INFORMACIÓN ESTÁ DISPONIBLE PÚBLICAMENTE"/>
    <s v="SOLICITUD ELECTRÓNICA"/>
    <s v="N/A"/>
    <s v="N/A"/>
    <m/>
  </r>
  <r>
    <n v="123"/>
    <n v="-1"/>
    <n v="0"/>
    <x v="122"/>
    <x v="1"/>
    <d v="2016-02-25T00:00:00"/>
    <m/>
    <d v="2016-03-10T00:00:00"/>
    <d v="2016-03-08T00:00:00"/>
    <s v="Terminada"/>
    <n v="9"/>
    <x v="76"/>
    <s v="Calle: MEXICO 68_x000a_Número exterior: 21_x000a_Número interior: _x000a_Colonia: San Pedro Barrientos_x000a_Entidad federativa: México_x000a_Delegación o municipio: TLALNEPANTLA DE BAZ_x000a_Código postal: 54010_x000a_Teléfono: 5536691202"/>
    <s v="anis_naye@hotmail.com"/>
    <s v="INFOMEX"/>
    <s v="EMPRESAS DONDE HE TRABAJADO"/>
    <s v="Otros_Rubros_Generales"/>
    <s v="b) No es competencia de la unidad"/>
    <x v="0"/>
    <x v="0"/>
    <m/>
    <s v="OTROS RUBROS GENERALES*"/>
    <s v="Unidad de Enlace"/>
    <m/>
    <d v="2016-03-07T00:00:00"/>
    <s v="UE/R/234/2016 DE 07 DE MARZO DE 2016"/>
    <s v="N/A"/>
    <s v="ENTREGA DE INFORMACIÓN EN MEDIO ELECTRÓNICO"/>
    <s v="SOLICITUD ELECTRÓNICA"/>
    <s v="N/A"/>
    <s v="N/A"/>
    <m/>
  </r>
  <r>
    <n v="124"/>
    <n v="-1"/>
    <n v="0"/>
    <x v="123"/>
    <x v="1"/>
    <d v="2016-02-25T00:00:00"/>
    <m/>
    <d v="2016-03-31T00:00:00"/>
    <d v="2016-03-31T00:00:00"/>
    <s v="Terminada"/>
    <n v="26"/>
    <x v="10"/>
    <s v="Calle: DARWIN_x000a_Número Exterior: 68_x000a_Número Interior: 403_x000a_Colonia: Anzures_x000a_País: MÉXICO_x000a_Entidad Federativa: DISTRITO FEDERAL_x000a_Delegación o Municipio: MIGUEL HIDALGO_x000a_Código Postal : 11590"/>
    <s v="raflescabrera@gmail.com"/>
    <s v="INFOMEX"/>
    <s v="Solicito copias simples, en formato de versión pública, de los expedientes que este AGN tenga en su Galería 1 del C. César Tosca Centella. Gracias."/>
    <s v="Actividades_de_la_institución "/>
    <s v="b) Resultados de actividades sustantivas"/>
    <x v="1"/>
    <x v="1"/>
    <n v="1"/>
    <s v="Actividades de la institución o dependencia"/>
    <s v="Dirección del Archivo Histórico Central"/>
    <m/>
    <d v="2016-02-25T00:00:00"/>
    <s v="UE/127/2016 DE 25 DE FEBRERO DE 2016"/>
    <s v="DG/DAHC/160/2016 DE 09 DE MARZO DE 2016"/>
    <s v="LA INFORMACIÓN ESTÁ DISPONIBLE PÚBLICAMENTE"/>
    <s v="SOLICITUD ELECTRÓNICA"/>
    <s v="N/A"/>
    <s v="N/A"/>
    <m/>
  </r>
  <r>
    <n v="125"/>
    <n v="-1"/>
    <n v="0"/>
    <x v="124"/>
    <x v="1"/>
    <d v="2016-02-25T00:00:00"/>
    <m/>
    <d v="2016-03-31T00:00:00"/>
    <d v="2016-03-08T00:00:00"/>
    <s v="Terminada"/>
    <n v="9"/>
    <x v="77"/>
    <s v="Calle: CARR. SILAO TREJO KM. 2.5_x000a_Número exterior: SN_x000a_Número interior: SN_x000a_Colonia: Silao Centro_x000a_Entidad federativa: Guanajuato_x000a_Delegación o municipio: SILAO_x000a_Código postal: 36100_x000a_Teléfono: 4727225500"/>
    <s v="apalma@smcmx.com.mx"/>
    <s v="INFOMEX"/>
    <s v="Requiero conocer la siguiente información de los proveedores de PEMEX y CFE: Razón social , Personalidad jurídica, País, Estado, Ciudad, Colonia, Calle y numero, Actividad ,Económica, Giro, Contratante &quot;PEMEX o CFE&quot;, Organismo Contratante, Tipo de Procedimiento, Fecha de contrato, Monto contratado."/>
    <s v="Otros_Rubros_Generales"/>
    <s v="b) No es competencia de la unidad"/>
    <x v="0"/>
    <x v="0"/>
    <m/>
    <s v="OTROS RUBROS GENERALES*"/>
    <s v="Unidad de Enlace"/>
    <m/>
    <d v="2016-03-08T00:00:00"/>
    <s v="N/A"/>
    <s v="N/A"/>
    <s v="NO ES COMPETENCIA DE LA UNIDAD DE ENLACE"/>
    <s v="SOLICITUD ELECTRÓNICA"/>
    <s v="N/A"/>
    <s v="N/A"/>
    <m/>
  </r>
  <r>
    <n v="126"/>
    <n v="-1"/>
    <n v="0"/>
    <x v="125"/>
    <x v="1"/>
    <d v="2016-02-26T00:00:00"/>
    <m/>
    <d v="2016-04-01T00:00:00"/>
    <d v="2016-03-09T00:00:00"/>
    <s v="Terminada"/>
    <n v="9"/>
    <x v="78"/>
    <s v="Calle: CALLE 7_x000a_Número exterior: MZ 33_x000a_Número interior: LT 16_x000a_Colonia: El Olivo II Parte Alta_x000a_Entidad federativa: México_x000a_Delegación o municipio: TLALNEPANTLA DE BAZ_x000a_Código postal: 54119_x000a_Teléfono: 5528271167"/>
    <s v="jescer14@yahoo.com.mx"/>
    <s v="INFOMEX"/>
    <s v="aviso de afiliacion o modificacion de salario de las empresas donde se lavoro"/>
    <s v="Otros_Rubros_Generales"/>
    <s v="b) No es competencia de la unidad"/>
    <x v="0"/>
    <x v="0"/>
    <m/>
    <s v="OTROS RUBROS GENERALES*"/>
    <s v="Unidad de Enlace"/>
    <m/>
    <d v="2016-03-08T00:00:00"/>
    <s v="UE/R/236/2016 DE 08 DE MARZO DE 2016"/>
    <s v="N/A"/>
    <s v="ENTREGA DE INFORMACIÓN EN MEDIO ELECTRÓNICO"/>
    <s v="SOLICITUD ELECTRÓNICA"/>
    <s v="N/A"/>
    <s v="N/A"/>
    <m/>
  </r>
  <r>
    <n v="127"/>
    <n v="-1"/>
    <n v="0"/>
    <x v="126"/>
    <x v="1"/>
    <d v="2016-02-29T00:00:00"/>
    <m/>
    <d v="2016-04-04T00:00:00"/>
    <d v="2016-03-15T00:00:00"/>
    <s v="Terminada"/>
    <n v="12"/>
    <x v="10"/>
    <s v="Calle: DARWIN_x000a_Número exterior: 68_x000a_Número interior: 403_x000a_Colonia: Anzures_x000a_Entidad federativa: Distrito Federal_x000a_Delegación o municipio: MIGUEL HIDALGO_x000a_Código postal: 11590"/>
    <s v="raflescabrera@gmail.com"/>
    <s v="INFOMEX"/>
    <s v="Solicito copias simples, en formato de versión pública, de los documentos que tenga este AGN en la Galería 1 sobre el C. Alberto Bailleres González. Gracias."/>
    <s v="Actividades_de_la_institución "/>
    <s v="b) Resultados de actividades sustantivas"/>
    <x v="1"/>
    <x v="1"/>
    <n v="0"/>
    <s v="Actividades de la institución o dependencia"/>
    <s v="Dirección del Archivo Histórico Central"/>
    <m/>
    <d v="2016-03-03T00:00:00"/>
    <s v="UE/134/2016 DE 03 DE MARZO DE 2016"/>
    <s v="DG/DAHC/162/2016 DE 09 DE MARZO DE 2016"/>
    <s v="ENTREGA DE INFORMACIÓN EN MEDIO ELECTRÓNICO"/>
    <s v="SOLICITUD ELECTRÓNICA"/>
    <s v="N/A"/>
    <s v="N/A"/>
    <m/>
  </r>
  <r>
    <n v="128"/>
    <n v="-1"/>
    <n v="0"/>
    <x v="127"/>
    <x v="1"/>
    <d v="2016-02-29T00:00:00"/>
    <m/>
    <d v="2016-04-04T00:00:00"/>
    <d v="2016-03-11T00:00:00"/>
    <s v="Terminada"/>
    <n v="10"/>
    <x v="62"/>
    <s v="Calle: ANENECUILCO_x000a_Número exterior: 23_x000a_Número interior: _x000a_Colonia: San Felipe de Jesús_x000a_Entidad federativa: Distrito Federal_x000a_Delegación o municipio: GUSTAVO A. MADERO_x000a_Código postal: 07510_x000a_Teléfono: 5539539177"/>
    <s v="mamitax2009@hotmail.com"/>
    <s v="INFOMEX"/>
    <s v="Número de solicitudes de las dependencias del Ejecutivo Federal ante el Archivo General de la Nación. 1.- Solicitudes de baja documental aprobadas, denegadas y en proceso. 2.- Solicitudes de transferencia secundarias, aprobadas, denegadas y en proceso.  Todas del periodo 2013,2014,2015."/>
    <s v="Actividades_de_la_institución "/>
    <s v="b) Resultados de actividades sustantivas"/>
    <x v="0"/>
    <x v="0"/>
    <m/>
    <s v="Actividades de la institución o dependencia"/>
    <s v="Dirección del Sistema Nacional de Archivos"/>
    <m/>
    <d v="2016-03-03T00:00:00"/>
    <s v="UE/135/2016 DE 03 DE MARZO DE 2016"/>
    <s v="DG/DSNA/0374/2016 DE 10 DE MARZO DE 2016"/>
    <s v="LA INFORMACIÓN ESTÁ DISPONIBLE PÚBLICAMENTE"/>
    <s v="SOLICITUD ELECTRÓNICA"/>
    <s v="N/A"/>
    <s v="N/A"/>
    <m/>
  </r>
  <r>
    <n v="129"/>
    <n v="-1"/>
    <n v="0"/>
    <x v="128"/>
    <x v="2"/>
    <d v="2016-03-01T00:00:00"/>
    <m/>
    <d v="2016-04-05T00:00:00"/>
    <d v="2016-04-05T00:00:00"/>
    <s v="Terminada"/>
    <n v="26"/>
    <x v="9"/>
    <s v="Calle: HERA_x000a_Número Exterior: 67_x000a_Número Interior: 3_x000a_Colonia: Crédito Constructor_x000a_País: MÉXICO_x000a_Entidad Federativa: DISTRITO FEDERAL_x000a_Delegación o Municipio: BENITO JUAREZ_x000a_Código Postal : 03940_x000a_Teléfono: 55-4914.7420"/>
    <s v="dariomfritz@gmail.com"/>
    <s v="INFOMEX"/>
    <s v="Solicitud de versiones públicas en Archivo General de la Nacion. Se adjunta archivo."/>
    <s v="Actividades_de_la_institución "/>
    <s v="b) Resultados de actividades sustantivas"/>
    <x v="1"/>
    <x v="10"/>
    <n v="4"/>
    <s v="Actividades de la institución o dependencia"/>
    <s v="Dirección del Archivo Histórico Central"/>
    <m/>
    <d v="2016-03-03T00:00:00"/>
    <s v="UE/138/2016 DE 03 DE MARZO DE 2016"/>
    <s v="DG/DAHC/199/2016 DE 23 DE MARZO DE 2016"/>
    <s v="LA INFORMACIÓN ESTÁ DISPONIBLE PÚBLICAMENTE"/>
    <s v="SOLICITUD ELECTRÓNICA"/>
    <s v="N/A"/>
    <s v="N/A"/>
    <m/>
  </r>
  <r>
    <n v="130"/>
    <n v="-1"/>
    <n v="0"/>
    <x v="129"/>
    <x v="2"/>
    <d v="2016-03-01T00:00:00"/>
    <m/>
    <d v="2016-04-05T00:00:00"/>
    <d v="2016-03-15T00:00:00"/>
    <s v="Terminada"/>
    <n v="11"/>
    <x v="79"/>
    <s v="Calle: MEDELLÍN_x000a_Número exterior: 358_x000a_Número interior: _x000a_Colonia: Roma Sur_x000a_Entidad federativa: Distrito Federal_x000a_Delegación o municipio: CUAUHTEMOC_x000a_Código postal: 06760"/>
    <s v="irvingred@gmail.com"/>
    <s v="INFOMEX"/>
    <s v="Solicito se me dé acceso a una versión pública de toda la documentación que guarda en Galería 1 el Archivo General de la Nación, acerca de o en la cual aparezca mencionada la organización MOVIMIENTO DE UNIFICACIÓN Y LUCHA TRIQUI (MULT). Gracias."/>
    <s v="Actividades_de_la_institución "/>
    <s v="b) Resultados de actividades sustantivas"/>
    <x v="1"/>
    <x v="4"/>
    <n v="0"/>
    <s v="Actividades de la institución o dependencia"/>
    <s v="Dirección del Archivo Histórico Central"/>
    <m/>
    <d v="2016-03-03T00:00:00"/>
    <s v="UE/139/2016 DE 03 DE MARZO DE 2016"/>
    <s v="DG/DAHC/163/2016 DE 09 DE MARZO DE 2016"/>
    <s v="ENTREGA DE INFORMACIÓN EN MEDIO ELECTRÓNICO"/>
    <s v="SOLICITUD ELECTRÓNICA"/>
    <s v="N/A"/>
    <s v="N/A"/>
    <m/>
  </r>
  <r>
    <n v="131"/>
    <n v="-1"/>
    <n v="0"/>
    <x v="130"/>
    <x v="2"/>
    <d v="2016-03-01T00:00:00"/>
    <m/>
    <d v="2016-04-05T00:00:00"/>
    <d v="2016-04-05T00:00:00"/>
    <s v="Terminada"/>
    <n v="26"/>
    <x v="80"/>
    <s v="Calle: MEDELLÍN_x000a_Número exterior: 358_x000a_Número interior: _x000a_Colonia: Roma Sur_x000a_Entidad federativa: Distrito Federal_x000a_Delegación o municipio: CUAUHTEMOC_x000a_Código postal: 06760"/>
    <s v="irvingred@gmail.com"/>
    <s v="INFOMEX"/>
    <s v="Solicito se me dé acceso a una versión pública de toda la documentación que guarda en Galería 1 el Archivo General de la Nación, acerca de o en la cual aparezca mencionada la etnia &quot;TRIQUI&quot;. Gracias."/>
    <s v="Actividades_de_la_institución "/>
    <s v="b) Resultados de actividades sustantivas"/>
    <x v="1"/>
    <x v="1"/>
    <n v="1"/>
    <s v="Actividades de la institución o dependencia"/>
    <s v="Dirección del Archivo Histórico Central"/>
    <m/>
    <d v="2016-03-03T00:00:00"/>
    <s v="UE/140/2016 DE 03 DE MARZO DE 2016"/>
    <s v="DG/DAHC/197/2016 DE 23 DE MARZO DE 2016"/>
    <s v="LA INFORMACIÓN ESTÁ DISPONIBLE PÚBLICAMENTE"/>
    <s v="SOLICITUD ELECTRÓNICA"/>
    <s v="N/A"/>
    <s v="N/A"/>
    <m/>
  </r>
  <r>
    <n v="132"/>
    <n v="-1"/>
    <n v="0"/>
    <x v="131"/>
    <x v="2"/>
    <d v="2016-03-01T00:00:00"/>
    <m/>
    <d v="2016-04-05T00:00:00"/>
    <d v="2016-03-15T00:00:00"/>
    <s v="Terminada"/>
    <n v="11"/>
    <x v="79"/>
    <s v="Calle: MEDELLÍN_x000a_Número exterior: 358_x000a_Número interior: _x000a_Colonia: Roma Sur_x000a_Entidad federativa: Distrito Federal_x000a_Delegación o municipio: CUAUHTEMOC_x000a_Código postal: 06760"/>
    <s v="irvingred@gmail.com"/>
    <s v="INFOMEX"/>
    <s v="Solicito se me dé acceso a una versión pública de toda la documentación que guarda en Galería 1 el Archivo General de la Nación, acerca de o en la cual aparezca mencionada la organización UNIÓN DE BIENESTAR SOCIAL DE LA REGIÓN TRIQUI (UBISORT). Gracias."/>
    <s v="Actividades_de_la_institución "/>
    <s v="b) Resultados de actividades sustantivas"/>
    <x v="1"/>
    <x v="1"/>
    <n v="0"/>
    <s v="Actividades de la institución o dependencia"/>
    <s v="Dirección del Archivo Histórico Central"/>
    <m/>
    <d v="2016-03-03T00:00:00"/>
    <s v="UE/141/2016 DE 03 DE MARZO DE 2016"/>
    <s v="DG/DAHC/164/2016 DE 09 DE MARZO DE 2016"/>
    <s v="ENTREGA DE INFORMACIÓN EN MEDIO ELECTRÓNICO"/>
    <s v="SOLICITUD ELECTRÓNICA"/>
    <s v="N/A"/>
    <s v="N/A"/>
    <m/>
  </r>
  <r>
    <n v="133"/>
    <n v="-1"/>
    <n v="0"/>
    <x v="132"/>
    <x v="2"/>
    <d v="2016-03-01T00:00:00"/>
    <m/>
    <d v="2016-04-05T00:00:00"/>
    <d v="2016-04-05T00:00:00"/>
    <s v="Terminada"/>
    <n v="26"/>
    <x v="80"/>
    <s v="Calle: MEDELLÍN_x000a_Número exterior: 358_x000a_Número interior: _x000a_Colonia: Roma Sur_x000a_Entidad federativa: Distrito Federal_x000a_Delegación o municipio: CUAUHTEMOC_x000a_Código postal: 06760"/>
    <s v="irvingred@gmail.com"/>
    <s v="INFOMEX"/>
    <s v="Solicito se me de acceso a una versión pública de toda la documentación que guarda en Galería 1 el Archivo General de la Nación, acerca de o en la cual aparezca mencionado ULISES ERNESTO RUIZ ORTIZ y/o ULISES RUIZ ORTIZ. Gracias."/>
    <s v="Actividades_de_la_institución "/>
    <s v="b) Resultados de actividades sustantivas"/>
    <x v="1"/>
    <x v="1"/>
    <n v="1"/>
    <s v="Actividades de la institución o dependencia"/>
    <s v="Dirección del Archivo Histórico Central"/>
    <m/>
    <d v="2016-03-03T00:00:00"/>
    <s v="UE/142/2016 DE 03 DE MARZO DE 2016"/>
    <s v="DG/DAHC/198/2016 DE 23 DE MARZO DE 2016"/>
    <s v="LA INFORMACIÓN ESTÁ DISPONIBLE PÚBLICAMENTE"/>
    <s v="SOLICITUD ELECTRÓNICA"/>
    <s v="N/A"/>
    <s v="N/A"/>
    <m/>
  </r>
  <r>
    <n v="134"/>
    <n v="-1"/>
    <n v="0"/>
    <x v="133"/>
    <x v="2"/>
    <d v="2016-03-01T00:00:00"/>
    <m/>
    <d v="2016-04-05T00:00:00"/>
    <d v="2016-03-15T00:00:00"/>
    <s v="Terminada"/>
    <n v="11"/>
    <x v="79"/>
    <s v="Calle: MEDELLÍN_x000a_Número exterior: 358_x000a_Número interior: _x000a_Colonia: Roma Sur_x000a_Entidad federativa: Distrito Federal_x000a_Delegación o municipio: CUAUHTEMOC_x000a_Código postal: 06760"/>
    <s v="irvingred@gmail.com"/>
    <s v="INFOMEX"/>
    <s v="Solicito se me dé acceso a una versión pública de toda la documentación que guarda en Galería 1 el Archivo General de la Nación, acerca de o en la cual aparezca mencionado HERIBERTO PAZOS ORTIZ y/o HERIBERTO PASOS ORTIZ. Gracias."/>
    <s v="Actividades_de_la_institución "/>
    <s v="b) Resultados de actividades sustantivas"/>
    <x v="1"/>
    <x v="1"/>
    <n v="1"/>
    <s v="Actividades de la institución o dependencia"/>
    <s v="Dirección del Archivo Histórico Central"/>
    <m/>
    <d v="2016-03-03T00:00:00"/>
    <s v="UE/143/2016 DE 03 DE MARZO DE 2016"/>
    <s v="DG/DAHC/165/2016 DE 09 DE MARZO DE 2016"/>
    <s v="ENTREGA DE INFORMACIÓN EN MEDIO ELECTRÓNICO"/>
    <s v="SOLICITUD ELECTRÓNICA"/>
    <s v="N/A"/>
    <s v="N/A"/>
    <m/>
  </r>
  <r>
    <n v="135"/>
    <n v="-1"/>
    <n v="0"/>
    <x v="134"/>
    <x v="2"/>
    <d v="2016-03-02T00:00:00"/>
    <m/>
    <d v="2016-04-06T00:00:00"/>
    <d v="2016-03-17T00:00:00"/>
    <s v="Terminada"/>
    <n v="12"/>
    <x v="81"/>
    <s v="Calle: GUILLERMO PRIETO_x000a_Número exterior: S/N_x000a_Número interior: S/N_x000a_Colonia: San Antonio_x000a_Entidad federativa: Oaxaca_x000a_Delegación o municipio: CIUDAD IXTEPEC_x000a_Código postal: 70110_x000a_Teléfono: 045 9721111949"/>
    <s v="oxigeno12345@live.com.mx"/>
    <s v="INFOMEX"/>
    <s v="Antecedentes referente a la creacion del Municipio de Juchitan de Zaragoza, Oaxaca"/>
    <s v="Actividades_de_la_institución "/>
    <s v="d) Otros*"/>
    <x v="0"/>
    <x v="0"/>
    <m/>
    <s v="Actividades de la institución o dependencia"/>
    <s v="Dirección del Archivo Histórico Central"/>
    <m/>
    <d v="2016-03-03T00:00:00"/>
    <s v="UE/144/2016 DE 03 DE MARZO DE 2016"/>
    <s v="DG/DAHC/170/2016 DE 10 DE MARZO DE 2016"/>
    <s v="LA INFORMACIÓN ESTÁ DISPONIBLE PÚBLICAMENTE"/>
    <s v="SOLICITUD ELECTRÓNICA"/>
    <s v="N/A"/>
    <s v="N/A"/>
    <m/>
  </r>
  <r>
    <n v="136"/>
    <n v="-1"/>
    <n v="0"/>
    <x v="135"/>
    <x v="2"/>
    <d v="2016-03-02T00:00:00"/>
    <m/>
    <d v="2016-04-06T00:00:00"/>
    <d v="2016-03-15T00:00:00"/>
    <s v="Terminada"/>
    <n v="10"/>
    <x v="10"/>
    <s v="Calle: DARWIN_x000a_Número exterior: 68_x000a_Número interior: 403_x000a_Colonia: Anzures_x000a_Entidad federativa: Distrito Federal_x000a_Delegación o municipio: MIGUEL HIDALGO_x000a_Código postal: 11590"/>
    <s v="raflescabrera@gmail.com"/>
    <s v="INFOMEX"/>
    <s v="Solicito copias simples, en formato de versión pública, de los documentos que tenga este AGN en su Galería 1 sobre el C. Gregorio Ortega Hernández. Gracias."/>
    <s v="Actividades_de_la_institución "/>
    <s v="b) Resultados de actividades sustantivas"/>
    <x v="0"/>
    <x v="0"/>
    <m/>
    <s v="Actividades de la institución o dependencia"/>
    <s v="Dirección del Sistema Nacional de Archivos"/>
    <m/>
    <d v="2016-03-03T00:00:00"/>
    <s v="UE/145/2016 DE 03 DE MARZO DE 2016"/>
    <s v="DG/DAHC/166/2016 DE 09 DE MARZO DE 2016"/>
    <s v="ENTREGA DE INFORMACIÓN EN MEDIO ELECTRÓNICO"/>
    <s v="SOLICITUD ELECTRÓNICA"/>
    <s v="N/A"/>
    <s v="N/A"/>
    <m/>
  </r>
  <r>
    <n v="137"/>
    <n v="-1"/>
    <n v="0"/>
    <x v="136"/>
    <x v="2"/>
    <d v="2016-03-02T00:00:00"/>
    <m/>
    <d v="2016-04-06T00:00:00"/>
    <d v="2016-03-15T00:00:00"/>
    <s v="Terminada"/>
    <n v="10"/>
    <x v="10"/>
    <s v="Calle: DARWIN_x000a_Número exterior: 68_x000a_Número interior: 403_x000a_Colonia: Anzures_x000a_Entidad federativa: Distrito Federal_x000a_Delegación o municipio: MIGUEL HIDALGO_x000a_Código postal: 11590"/>
    <s v="raflescabrera@gmail.com"/>
    <s v="INFOMEX"/>
    <s v="Solicito copias simples, en formato de versión pública, de los documentos que tenga este AGN en su Galería 1 sobre el C. Febronio Ortega Hernández. Gracias."/>
    <s v="Actividades_de_la_institución "/>
    <s v="b) Resultados de actividades sustantivas"/>
    <x v="1"/>
    <x v="1"/>
    <n v="0"/>
    <s v="Actividades de la institución o dependencia"/>
    <s v="Dirección del Archivo Histórico Central"/>
    <m/>
    <d v="2016-03-03T00:00:00"/>
    <s v="UE/146/2016 DE 03 DE MARZO DE 2016"/>
    <s v="DG/DAHC/167/2016 DE 09 DE MARZO DE 2016"/>
    <s v="ENTREGA DE INFORMACIÓN EN MEDIO ELECTRÓNICO"/>
    <s v="SOLICITUD ELECTRÓNICA"/>
    <s v="N/A"/>
    <s v="N/A"/>
    <m/>
  </r>
  <r>
    <n v="138"/>
    <n v="-1"/>
    <n v="0"/>
    <x v="137"/>
    <x v="2"/>
    <d v="2016-03-02T00:00:00"/>
    <m/>
    <d v="2016-04-06T00:00:00"/>
    <d v="2016-04-06T00:00:00"/>
    <s v="Terminada"/>
    <n v="26"/>
    <x v="10"/>
    <s v="Calle: DARWIN_x000a_Número exterior: 68_x000a_Número interior: 403_x000a_Colonia: Anzures_x000a_Entidad federativa: Distrito Federal_x000a_Delegación o municipio: MIGUEL HIDALGO_x000a_Código postal: 11590"/>
    <s v="raflescabrera@gmail.com"/>
    <s v="INFOMEX"/>
    <s v="Solicito copias simples, en formato de versión pública, de los documentos que tenga este AGN en su Galería 1 sobre el C. Joaquín Hernández de Armas, quien fue embajador de Cuba ante México en la década de los sesenta. Gracias."/>
    <s v="Actividades_de_la_institución "/>
    <s v="b) Resultados de actividades sustantivas"/>
    <x v="1"/>
    <x v="1"/>
    <n v="1"/>
    <s v="Actividades de la institución o dependencia"/>
    <s v="Dirección del Archivo Histórico Central"/>
    <m/>
    <d v="2016-03-03T00:00:00"/>
    <s v="UE/147/2016 DE 03 DE MARZO DE 2016"/>
    <s v="DG/DAHC/196/2016 DE 23 DE MARZO DE 2016"/>
    <s v="LA INFORMACIÓN ESTÁ DISPONIBLE PÚBLICAMENTE"/>
    <s v="SOLICITUD ELECTRÓNICA"/>
    <s v="N/A"/>
    <s v="N/A"/>
    <m/>
  </r>
  <r>
    <n v="139"/>
    <n v="-1"/>
    <n v="0"/>
    <x v="138"/>
    <x v="2"/>
    <d v="2016-03-02T00:00:00"/>
    <m/>
    <d v="2016-04-06T00:00:00"/>
    <d v="2016-03-15T00:00:00"/>
    <s v="Terminada"/>
    <n v="10"/>
    <x v="10"/>
    <s v="Calle: DARWIN_x000a_Número exterior: 68_x000a_Número interior: 403_x000a_Colonia: Anzures_x000a_Entidad federativa: Distrito Federal_x000a_Delegación o municipio: MIGUEL HIDALGO_x000a_Código postal: 11590"/>
    <s v="raflescabrera@gmail.com"/>
    <s v="INFOMEX"/>
    <s v="Solicito copias simples, en formato de versión pública, de los documentos que tenga este AGN en su Galería 1 sobre el C. Ruperto Patiño Manffer. Gracias."/>
    <s v="Actividades_de_la_institución "/>
    <s v="b) Resultados de actividades sustantivas"/>
    <x v="1"/>
    <x v="1"/>
    <n v="0"/>
    <s v="Actividades de la institución o dependencia"/>
    <s v="Dirección del Archivo Histórico Central"/>
    <m/>
    <d v="2016-03-03T00:00:00"/>
    <s v="UE/148/2016 DE 03 DE MARZO DE 2016"/>
    <s v="DG/DAHC/168/2016 DE 09 DE MARZO DE 2016"/>
    <s v="ENTREGA DE INFORMACIÓN EN MEDIO ELECTRÓNICO"/>
    <s v="SOLICITUD ELECTRÓNICA"/>
    <s v="N/A"/>
    <s v="N/A"/>
    <m/>
  </r>
  <r>
    <n v="140"/>
    <n v="-1"/>
    <n v="0"/>
    <x v="139"/>
    <x v="2"/>
    <d v="2016-03-02T00:00:00"/>
    <m/>
    <d v="2016-04-06T00:00:00"/>
    <d v="2016-04-06T00:00:00"/>
    <s v="Terminada"/>
    <n v="26"/>
    <x v="82"/>
    <s v="Calle: VIOLETA_x000a_Número Exterior: 56_x000a_Número Interior: _x000a_Colonia: San Juan Ixtayopan_x000a_País: MÉXICO_x000a_Entidad Federativa: DISTRITO FEDERAL_x000a_Delegación o Municipio: TLAHUAC_x000a_Código Postal : 13500"/>
    <s v="kamaroncita2812g@hotmail.com"/>
    <s v="INFOMEX"/>
    <s v="Requiero en medios electrónicos el expediente o información relacionada con la huelga en la UNAM de 1999-2000"/>
    <s v="Actividades_de_la_institución "/>
    <s v="d) Otros*"/>
    <x v="0"/>
    <x v="0"/>
    <m/>
    <s v="Actividades de la institución o dependencia"/>
    <s v="Dirección del Archivo Histórico Central"/>
    <m/>
    <d v="2016-03-03T00:00:00"/>
    <s v="UE/149/2016 DE 03 DE MARZO DE 2016"/>
    <s v="DG/DAHC/209/2016 DE 30 DE MARZO DE 2016"/>
    <s v="LA INFORMACIÓN ESTÁ DISPONIBLE PÚBLICAMENTE"/>
    <s v="SOLICITUD ELECTRÓNICA"/>
    <s v="N/A"/>
    <s v="N/A"/>
    <m/>
  </r>
  <r>
    <n v="141"/>
    <n v="-1"/>
    <n v="0"/>
    <x v="140"/>
    <x v="2"/>
    <d v="2016-03-02T00:00:00"/>
    <m/>
    <d v="2016-04-06T00:00:00"/>
    <d v="2016-03-17T00:00:00"/>
    <s v="Terminada"/>
    <n v="12"/>
    <x v="83"/>
    <s v="Calle: VEZZANI NORTE_x000a_Número exterior: 1566_x000a_Número interior: 1566_x000a_Colonia: Montecarlo_x000a_Entidad federativa: Chihuahua_x000a_Delegación o municipio: JUAREZ_x000a_Código postal: 32320_x000a_Teléfono: 6561689614"/>
    <s v="brecedajorge@gmail.com"/>
    <s v="INFOMEX"/>
    <s v="Requiero información sobre población extranjera en México, cuantos son, han sido, flujos migratorios, casos en los que la SCJN haya intervenido para algún caso en el que una de las partes sea extranjero, políticas publicas dirigidas hacia la población extranjera en México"/>
    <s v="Actividades_de_la_institución "/>
    <s v="b) Resultados de actividades sustantivas"/>
    <x v="0"/>
    <x v="0"/>
    <m/>
    <s v="Actividades de la institución o dependencia"/>
    <s v="Dirección del Archivo Histórico Central"/>
    <m/>
    <d v="2016-03-03T00:00:00"/>
    <s v="UE/137/2016 DE 03 DE MARZO DE 2016"/>
    <s v="DG/DAHC/171/2016 DE 10 DE MARZO DE 2016"/>
    <s v="LA INFORMACIÓN ESTÁ DISPONIBLE PÚBLICAMENTE"/>
    <s v="SOLICITUD ELECTRÓNICA"/>
    <s v="N/A"/>
    <s v="N/A"/>
    <m/>
  </r>
  <r>
    <n v="142"/>
    <n v="-1"/>
    <n v="0"/>
    <x v="141"/>
    <x v="2"/>
    <d v="2016-03-02T00:00:00"/>
    <m/>
    <d v="2016-04-06T00:00:00"/>
    <d v="2016-03-09T00:00:00"/>
    <s v="Terminada"/>
    <n v="6"/>
    <x v="7"/>
    <s v="Calle: DR ATL_x000a_Número exterior: 228_x000a_Número interior: I-3_x000a_Colonia: Santa Maria La Ribera_x000a_Entidad federativa: Distrito Federal_x000a_Delegación o municipio: CUAUHTEMOC_x000a_Código postal: 06400_x000a_Teléfono: 5555414470"/>
    <s v="israelch789456@hotmail.com"/>
    <s v="INFOMEX"/>
    <s v="El numero de archivónomos que laboran  en su institución y el grado que tienen"/>
    <s v="Estructura_orgánica"/>
    <s v="a) Organigrama"/>
    <x v="0"/>
    <x v="0"/>
    <m/>
    <s v="Estructura orgánica"/>
    <s v="Dirección de Administración"/>
    <m/>
    <d v="2016-03-03T00:00:00"/>
    <s v="UE/136/2016 DE 03 DE MARZO DE 2016"/>
    <s v="DG/DGAA/DA/135/2016 DE 07 DE MARZO DE 2016"/>
    <s v="LA INFORMACIÓN ESTÁ DISPONIBLE PÚBLICAMENTE"/>
    <s v="SOLICITUD ELECTRÓNICA"/>
    <s v="N/A"/>
    <s v="N/A"/>
    <m/>
  </r>
  <r>
    <n v="143"/>
    <n v="-1"/>
    <n v="0"/>
    <x v="142"/>
    <x v="2"/>
    <d v="2016-03-02T00:00:00"/>
    <m/>
    <d v="2016-04-06T00:00:00"/>
    <d v="2016-03-08T00:00:00"/>
    <s v="Terminada"/>
    <n v="7"/>
    <x v="84"/>
    <s v="Calle: FRANCIA_x000a_Número exterior: 618_x000a_Número interior: _x000a_Colonia: Providencia_x000a_Entidad federativa: San Luis Potosí_x000a_Delegación o municipio: SAN LUIS POTOSI_x000a_Código postal: 78390_x000a_Teléfono: 044 44 43239857"/>
    <s v="pua_hardzoe@hotmail.com"/>
    <s v="INFOMEX"/>
    <s v="solicito por este conducto me sea informado la cantidad de recursos que ha entregado CONACULTA a la secretaria de cultura de San Luis Potosí en el periodo de 2012-2016 así como los rubros"/>
    <s v="Otros_Rubros_Generales"/>
    <s v="b) No es competencia de la unidad"/>
    <x v="0"/>
    <x v="0"/>
    <m/>
    <s v="OTROS RUBROS GENERALES*"/>
    <s v="Unidad de Enlace"/>
    <m/>
    <d v="2016-03-08T00:00:00"/>
    <s v="N/A"/>
    <s v="N/A"/>
    <s v="NO ES COMPETENCIA DE LA UNIDAD DE ENLACE"/>
    <s v="SOLICITUD ELECTRÓNICA"/>
    <s v="N/A"/>
    <s v="N/A"/>
    <m/>
  </r>
  <r>
    <n v="144"/>
    <n v="-1"/>
    <n v="0"/>
    <x v="143"/>
    <x v="2"/>
    <d v="2016-03-03T00:00:00"/>
    <m/>
    <d v="2016-04-07T00:00:00"/>
    <d v="2016-03-09T00:00:00"/>
    <s v="Terminada"/>
    <n v="5"/>
    <x v="85"/>
    <s v="Calle: PERU_x000a_Número exterior: 100_x000a_Número interior: 12_x000a_Colonia: Centro (área 2)_x000a_Entidad federativa: Distrito Federal_x000a_Delegación o municipio: CUAUHTEMOC_x000a_Código postal: 06010_x000a_Teléfono: 525519099830"/>
    <s v="charly-170@live.com.mx"/>
    <s v="INFOMEX"/>
    <s v="cuantos monopolios existen en mexico"/>
    <s v="Otros_Rubros_Generales"/>
    <s v="b) No es competencia de la unidad"/>
    <x v="0"/>
    <x v="0"/>
    <m/>
    <s v="OTROS RUBROS GENERALES*"/>
    <s v="Unidad de Enlace"/>
    <m/>
    <d v="2016-03-08T00:00:00"/>
    <s v="UE/R/237/2016 DE 08 DE MARZO DE 2016"/>
    <s v="N/A"/>
    <s v="ENTREGA DE INFORMACIÓN EN MEDIO ELECTRÓNICO"/>
    <s v="SOLICITUD ELECTRÓNICA"/>
    <s v="N/A"/>
    <s v="N/A"/>
    <m/>
  </r>
  <r>
    <n v="145"/>
    <n v="-1"/>
    <n v="0"/>
    <x v="144"/>
    <x v="2"/>
    <d v="2016-03-03T00:00:00"/>
    <m/>
    <d v="2016-04-07T00:00:00"/>
    <d v="2016-03-08T00:00:00"/>
    <s v="Terminada"/>
    <n v="4"/>
    <x v="86"/>
    <s v="Calle: MASSANS GATA_x000a_Número exterior: 24_x000a_Número interior: 1_x000a_Ciudad: GOTEBORG_x000a_Estado: GOTEBORG_x000a_País: Suecia_x000a_Código postal: 40226"/>
    <s v="gusgonzdi@student.gu.se"/>
    <s v="INFOMEX"/>
    <s v="Buenas tardes,  Necesito el monto de los Apoyos Monetarios por Estado por año (o por bimestre-como lo tengan) del programa PROSPERA, anteriormente OPORTUNIDADES, anteriormente PROGRESA. De los años 2000-2016.  En teoría, esta información tendría que aparecer en la siguiente página: https://www.prospera.gob.mx/swb/es/PROSPERA2015/Apoyos_Monetarios  Sin embargo, cada que trato de consultar la información en línea, un error aparece diciendo que no está disponible.  No necesito detalle por familia. Solo el monto por Estado, por Año.   También si tuvieran la misma información para los CCT (Conditional Cash Transfers ) por Estado y Año. Si no tienen este último, no importa. Con que puedan asistir con la primera. "/>
    <s v="Otros_Rubros_Generales"/>
    <s v="b) No es competencia de la unidad"/>
    <x v="0"/>
    <x v="0"/>
    <m/>
    <s v="OTROS RUBROS GENERALES*"/>
    <s v="Unidad de Enlace"/>
    <m/>
    <d v="2016-03-08T00:00:00"/>
    <s v="N/A"/>
    <s v="N/A"/>
    <s v="NO ES COMPETENCIA DE LA UNIDAD DE ENLACE"/>
    <s v="SOLICITUD ELECTRÓNICA"/>
    <s v="N/A"/>
    <s v="N/A"/>
    <m/>
  </r>
  <r>
    <n v="146"/>
    <n v="-1"/>
    <n v="0"/>
    <x v="145"/>
    <x v="2"/>
    <d v="2016-03-03T00:00:00"/>
    <m/>
    <d v="2016-04-07T00:00:00"/>
    <d v="2016-03-17T00:00:00"/>
    <s v="Terminada"/>
    <n v="11"/>
    <x v="87"/>
    <s v="Calle: AZORES_x000a_Número exterior: 34_x000a_Número interior: _x000a_Colonia: Islas de Cuautla_x000a_Entidad federativa: Morelos_x000a_Delegación o municipio: AYALA_x000a_Código postal: 62715"/>
    <s v="my.k.eila@hotmail.com"/>
    <s v="INFOMEX"/>
    <s v="Solicito conocer cual es el archivo mas antiguo que existe en el arcchivo General dela Nacion"/>
    <s v="Actividades_de_la_institución "/>
    <s v="b) Resultados de actividades sustantivas"/>
    <x v="0"/>
    <x v="0"/>
    <m/>
    <s v="Actividades de la institución o dependencia"/>
    <s v="Dirección del Archivo Histórico Central"/>
    <m/>
    <d v="2016-03-03T00:00:00"/>
    <s v="UE/150/2016 DE 03 DE MARZO DE 2016"/>
    <s v="DG/DAHC/176/2016 DE 10 DE MARZO DE 2016"/>
    <s v="ENTREGA DE INFORMACIÓN EN MEDIO ELECTRÓNICO"/>
    <s v="SOLICITUD ELECTRÓNICA"/>
    <s v="N/A"/>
    <s v="N/A"/>
    <m/>
  </r>
  <r>
    <n v="147"/>
    <n v="-1"/>
    <n v="0"/>
    <x v="146"/>
    <x v="2"/>
    <d v="2016-03-03T00:00:00"/>
    <m/>
    <d v="2016-04-07T00:00:00"/>
    <d v="2016-04-06T00:00:00"/>
    <s v="Terminada"/>
    <n v="25"/>
    <x v="39"/>
    <s v="Calle: INSURGENTES SUR_x000a_Número Exterior: 4060_x000a_Número Interior: _x000a_Colonia: Tlalpan_x000a_País: MÉXICO_x000a_Entidad Federativa: DISTRITO FEDERAL_x000a_Delegación o Municipio: TLALPAN_x000a_Código Postal : 14000"/>
    <s v="ruiz.euler@gmail.com"/>
    <s v="INFOMEX"/>
    <s v="EN relación con mi solicitud previa No. de Folio 0495000006716, respondida en oficio UE/R/154/2016, en la que de manera muy vaga se me informa que la información solicitada (textos históricos de los informes presidenciales) PODRÍA se encontrada en los Archivos Presidenciales: Por medio de la presente solicito una relación de los informes presidenciales que de hecho hay en existencia en el AGN, por año desde 1917 hasta 2006, inclusive, en la que para cada año se me indique a) si existe o no un texto físico con el informe presidencial enviado al congreso, b) si es posible digitalizarlo o no. También de manera general cuál es el proceso que debo seguir como investigador para digitalizar documentos públicos de interés histórico. Un listado como el que aquí se solicita no debe ser mayor problema para el AGN puesto que simplemente estoy requiriendo un catálogo extremadamente básico sobre qué existe y qué no en los archivos presidenciales, lo cuál ya debe existir puesto que corresponde a un producto archivísticos muy básico. Confío en que una institución federal cuya única función es archivar documentos históricos ciertamente debe tener catálogos detallando qué existe, para organizar la taxonomía archivística de manera correcta."/>
    <s v="Actividades_de_la_institución "/>
    <s v="b) Resultados de actividades sustantivas"/>
    <x v="0"/>
    <x v="0"/>
    <m/>
    <s v="Actividades de la institución o dependencia"/>
    <s v="Dirección del Archivo Histórico Central"/>
    <m/>
    <d v="2016-03-03T00:00:00"/>
    <s v="UE/151/2016 DE 03 DE MARZO DE 2016"/>
    <s v="DG/DAHC/215/2016 DE 31 DE MARZO DE 2016"/>
    <s v="ENTREGA DE INFORMACIÓN EN MEDIO ELECTRÓNICO"/>
    <s v="SOLICITUD ELECTRÓNICA"/>
    <s v="N/A"/>
    <s v="N/A"/>
    <m/>
  </r>
  <r>
    <n v="148"/>
    <n v="-1"/>
    <n v="0"/>
    <x v="147"/>
    <x v="2"/>
    <d v="2016-03-03T00:00:00"/>
    <m/>
    <d v="2016-04-07T00:00:00"/>
    <d v="2016-04-07T00:00:00"/>
    <s v="Terminada"/>
    <n v="26"/>
    <x v="88"/>
    <s v="Calle: PROLONGACIÓN SONORA_x000a_Número Exterior: 1017_x000a_Número Interior: _x000a_Colonia: Morelos_x000a_País: MÉXICO_x000a_Entidad Federativa: MORELOS_x000a_Delegación o Municipio: CUERNAVACA_x000a_Código Postal : 62389"/>
    <s v="chikijuly0910@live.com.mx"/>
    <s v="INFOMEX"/>
    <s v="Con relación a los contratos de servicios que se hayan celebrado y que tengan por objeto la subcontratación laboral, externalización o tercerización laboral, el suministro de personal o cualquier otro objeto análogo. Al respecto me permito solicitar a usted se dé respuesta a lo siguiente: 1. ¿Cuantos contratos se han celebrado del año 2006 a la fecha? 2. ¿Cómo se ha denominado el objeto de la contratación? 3. ¿Cuál ha sido la vigencia de cada uno de ellos? 4. ¿Se da la sustitución patronal en cada contrato? Respecto del contrato vigente o último celebrado: 5. ¿Cuál es el número de trabajadores subcontratados? 6. ¿Qué condiciones laborales se les otorgan? 7. ¿Se contrataron a los trabajadores por tiempo determinado o indeterminado? 8. ¿Qué horario tiene que cubrir el personal subcontratado? 9. ¿El personal subcontratado realiza funciones iguales o similares a las de los servidores públicos de esa institución? 10. ¿Quién designa al personal subcontratado? 11. ¿Quién lleva a cabo el mando y la dirección del personal subcontratado? 12. ¿Quién responde de las obligaciones laborales con el personal subcontratado? Asimismo, se solicita de manera digital el contrato vigente o último celebrado en este ámbito, así como los documentos que contenga la descripción pormenorizada de los servicios a contratarse (como pueden ser los anexos técnicos). Nota: Solicito que la información que en su caso me sea entregada sea en formato PDF de manera digital por el medio requerido."/>
    <s v="Información_referente_a_contratos"/>
    <s v="c) Servicios contratados"/>
    <x v="0"/>
    <x v="0"/>
    <m/>
    <s v="Remuneraciones"/>
    <s v="Dirección de Administración"/>
    <m/>
    <d v="2016-03-03T00:00:00"/>
    <s v="UE/152/2016 DE 03 DE MARZO DE 2016"/>
    <s v="DG/DGAA/DA/193/2016 DE 05 DE ABRIL DE 2016"/>
    <s v="ENTREGA DE INFORMACIÓN EN MEDIO ELECTRÓNICO"/>
    <s v="SOLICITUD ELECTRÓNICA"/>
    <s v="N/A"/>
    <s v="N/A"/>
    <m/>
  </r>
  <r>
    <n v="149"/>
    <n v="-1"/>
    <n v="0"/>
    <x v="148"/>
    <x v="2"/>
    <d v="2016-03-04T00:00:00"/>
    <m/>
    <d v="2016-04-08T00:00:00"/>
    <d v="2016-03-17T00:00:00"/>
    <s v="Terminada"/>
    <n v="10"/>
    <x v="89"/>
    <s v="Calle: TEPIC_x000a_Número exterior: 1348_x000a_Número interior: _x000a_Colonia: Sahuaro_x000a_Entidad federativa: Sonora_x000a_Delegación o municipio: HERMOSILLO_x000a_Código postal: 83178"/>
    <s v="jacki_cancer15@hotmail.com"/>
    <s v="INFOMEX"/>
    <s v="Indice de mortalidad de ciudadanos chinos en Mexico de 1920 a 1930"/>
    <s v="Actividades_de_la_institución "/>
    <s v="b) Resultados de actividades sustantivas"/>
    <x v="0"/>
    <x v="0"/>
    <m/>
    <s v="Actividades de la institución o dependencia"/>
    <s v="Dirección del Archivo Histórico Central"/>
    <m/>
    <d v="2016-03-08T00:00:00"/>
    <s v="UE/155/2016 DE 08 DE MARZO DE 2016"/>
    <s v="DG/DAHC/172/2016 DE 10 DE MARZO DE 2016"/>
    <s v="LA INFORMACIÓN ESTÁ DISPONIBLE PÚBLICAMENTE"/>
    <s v="SOLICITUD ELECTRÓNICA"/>
    <s v="N/A"/>
    <s v="N/A"/>
    <m/>
  </r>
  <r>
    <n v="150"/>
    <n v="-1"/>
    <n v="0"/>
    <x v="149"/>
    <x v="2"/>
    <d v="2016-03-04T00:00:00"/>
    <m/>
    <d v="2016-04-08T00:00:00"/>
    <d v="2016-03-16T00:00:00"/>
    <s v="Terminada"/>
    <n v="9"/>
    <x v="89"/>
    <s v="Calle: TEPIC_x000a_Número exterior: 1348_x000a_Número interior: _x000a_Colonia: Sahuaro_x000a_Entidad federativa: Sonora_x000a_Delegación o municipio: HERMOSILLO_x000a_Código postal: 83178"/>
    <s v="jacki_cancer15@hotmail.com"/>
    <s v="INFOMEX"/>
    <s v="correspondencia de chinos en mexico en 1920 a 1930"/>
    <s v="Actividades_de_la_institución "/>
    <s v="b) Resultados de actividades sustantivas"/>
    <x v="0"/>
    <x v="0"/>
    <m/>
    <s v="Actividades de la institución o dependencia"/>
    <s v="Dirección del Archivo Histórico Central"/>
    <m/>
    <d v="2016-03-08T00:00:00"/>
    <s v="UE/156/2016 DE 08 DE MARZO DE 2016"/>
    <s v="DG/DAHC/173/2016 DE 10 DE MARZO DE 2016"/>
    <s v="LA INFORMACIÓN ESTÁ DISPONIBLE PÚBLICAMENTE"/>
    <s v="SOLICITUD ELECTRÓNICA"/>
    <s v="N/A"/>
    <s v="N/A"/>
    <m/>
  </r>
  <r>
    <n v="151"/>
    <n v="-1"/>
    <n v="0"/>
    <x v="150"/>
    <x v="2"/>
    <d v="2016-03-04T00:00:00"/>
    <m/>
    <d v="2016-04-08T00:00:00"/>
    <d v="2016-03-16T00:00:00"/>
    <s v="Terminada"/>
    <n v="9"/>
    <x v="89"/>
    <s v="Calle: TEPIC_x000a_Número exterior: 1348_x000a_Número interior: _x000a_Colonia: Sahuaro_x000a_Entidad federativa: Sonora_x000a_Delegación o municipio: HERMOSILLO_x000a_Código postal: 83178"/>
    <s v="jacki_cancer15@hotmail.com"/>
    <s v="INFOMEX"/>
    <s v="mercancias en las aduana de nogales  Sonora  en 1920 a 1940"/>
    <s v="Actividades_de_la_institución "/>
    <s v="b) Resultados de actividades sustantivas"/>
    <x v="0"/>
    <x v="0"/>
    <m/>
    <s v="Actividades de la institución o dependencia"/>
    <s v="Dirección del Archivo Histórico Central"/>
    <m/>
    <d v="2016-03-08T00:00:00"/>
    <s v="UE/157/2016 DE 08 DE MARZO DE 2016"/>
    <s v="DG/DAHC/174/2016 DE 10 DE MARZO DE 2016"/>
    <s v="LA INFORMACIÓN ESTÁ DISPONIBLE PÚBLICAMENTE"/>
    <s v="SOLICITUD ELECTRÓNICA"/>
    <s v="N/A"/>
    <s v="N/A"/>
    <m/>
  </r>
  <r>
    <n v="152"/>
    <n v="-1"/>
    <n v="0"/>
    <x v="151"/>
    <x v="2"/>
    <d v="2016-03-07T00:00:00"/>
    <m/>
    <d v="2016-04-08T00:00:00"/>
    <d v="2016-03-10T00:00:00"/>
    <s v="Terminada"/>
    <n v="4"/>
    <x v="90"/>
    <s v="Calle: PUERTO RICO_x000a_Número exterior: 416_x000a_Número interior: _x000a_Colonia: Arbide_x000a_Entidad federativa: Guanajuato_x000a_Delegación o municipio: LEON_x000a_Código postal: 37360"/>
    <s v="gsoltero@enes.unam.mx"/>
    <s v="INFOMEX"/>
    <s v="Solicito una copia del expediente AGN 36-69-63."/>
    <s v="Actividades_de_la_institución "/>
    <s v="b) Resultados de actividades sustantivas"/>
    <x v="1"/>
    <x v="1"/>
    <n v="2"/>
    <s v="Actividades de la institución o dependencia"/>
    <s v="Dirección del Archivo Histórico Central"/>
    <m/>
    <d v="2016-03-09T00:00:00"/>
    <s v="UE/R/240/2016 DE 09 DE MARZO DE 2016"/>
    <s v="DG/DAHC/228/2016 DE 12 DE ABRIL DE 2016"/>
    <s v="LA INFORMACIÓN ESTÁ DISPONIBLE PÚBLICAMENTE"/>
    <s v="SOLICITUD ELECTRÓNICA"/>
    <s v="N/A"/>
    <s v="N/A"/>
    <m/>
  </r>
  <r>
    <n v="153"/>
    <n v="-1"/>
    <n v="0"/>
    <x v="152"/>
    <x v="2"/>
    <d v="2016-03-07T00:00:00"/>
    <m/>
    <d v="2016-04-11T00:00:00"/>
    <d v="2016-04-11T00:00:00"/>
    <s v="Terminada"/>
    <n v="26"/>
    <x v="90"/>
    <s v="Calle: PUERTO RICO_x000a_Número exterior: 416_x000a_Número interior: _x000a_Colonia: Arbide_x000a_Entidad federativa: Guanajuato_x000a_Delegación o municipio: LEON_x000a_Código postal: 37360"/>
    <s v="gsoltero@enes.unam.mx"/>
    <s v="INFOMEX"/>
    <s v="Solicito copia de la información que el Archivo General de la Nación (AGN) entregó a petición a un particular al solicitar copia simple de los documentos enviados por el Centro de Investigación y Seguridad Nacional en relación con los testimonios de Elena Garro durante los años de 1962 y 1970 (46 páginas). El número de folio de dicha solicitud de acceso a la información es: 495000000306."/>
    <s v="Actividades_de_la_institución "/>
    <s v="b) Resultados de actividades sustantivas"/>
    <x v="1"/>
    <x v="1"/>
    <n v="1"/>
    <s v="Actividades de la institución o dependencia"/>
    <s v="Dirección del Archivo Histórico Central"/>
    <m/>
    <d v="2016-03-09T00:00:00"/>
    <s v="UE/160/2016 DE 09 DE MARZO DE 2016"/>
    <s v="DG/DAHC/214/2016 DE 31 DE MARZO DE 2016"/>
    <s v="LA INFORMACIÓN ESTÁ DISPONIBLE PÚBLICAMENTE"/>
    <s v="SOLICITUD ELECTRÓNICA"/>
    <s v="N/A"/>
    <s v="N/A"/>
    <m/>
  </r>
  <r>
    <n v="154"/>
    <n v="-1"/>
    <n v="0"/>
    <x v="153"/>
    <x v="2"/>
    <d v="2016-03-07T00:00:00"/>
    <m/>
    <d v="2016-04-11T00:00:00"/>
    <d v="2016-04-11T00:00:00"/>
    <s v="Terminada"/>
    <n v="26"/>
    <x v="91"/>
    <s v="Calle: TEZOQUIPA_x000a_Número exterior: 91_x000a_Número interior: 102_x000a_Colonia: La Joya_x000a_Entidad federativa: Distrito Federal_x000a_Delegación o municipio: TLALPAN_x000a_Código postal: 14090_x000a_Teléfono: 5539380638"/>
    <s v="camiloelund@berkeley.edu"/>
    <s v="INFOMEX"/>
    <s v="Juan Manuel Gomez Gutierrez; Guillermo Andrade Glessler; Organizacion Mexicana por la Libertad de los Presos Politicos (OMELEPPO); Frente de Abogados Democraticos; Barra Mexicana Colegio de Abogados; Sindicato de Abogados; Agrupacion de Abogados Revolucionarios; Federacion de Abogados Mexicanos; Asociacion Nacional de Abogados"/>
    <s v="Actividades_de_la_institución "/>
    <s v="b) Resultados de actividades sustantivas"/>
    <x v="1"/>
    <x v="11"/>
    <n v="3"/>
    <s v="Actividades de la institución o dependencia"/>
    <s v="Dirección del Archivo Histórico Central"/>
    <m/>
    <d v="2016-03-08T00:00:00"/>
    <s v="UE/158/2016 DE 08 DE MARZO DE 2016"/>
    <s v="DG/DAHC/206/2016 DE 29 DE MARZO DE 2016"/>
    <s v="LA INFORMACIÓN ESTÁ DISPONIBLE PÚBLICAMENTE"/>
    <s v="SOLICITUD ELECTRÓNICA"/>
    <s v="N/A"/>
    <s v="N/A"/>
    <m/>
  </r>
  <r>
    <n v="155"/>
    <n v="-1"/>
    <n v="0"/>
    <x v="154"/>
    <x v="2"/>
    <d v="2016-03-07T00:00:00"/>
    <m/>
    <d v="2016-04-11T00:00:00"/>
    <d v="2016-03-09T00:00:00"/>
    <s v="Terminada"/>
    <n v="3"/>
    <x v="92"/>
    <s v="Calle: TEPIC # 777_x000a_Número exterior: 777_x000a_Número interior: _x000a_Colonia: Nuevo Repueblo_x000a_Entidad federativa: Nuevo León_x000a_Delegación o municipio: MONTERREY_x000a_Código postal: 64700_x000a_Teléfono: 8180539667"/>
    <s v="kei_arrambide@hotmail.com"/>
    <s v="INFOMEX"/>
    <s v="Presupuesto Federal del Estado de Nuevo Leon."/>
    <s v="Otros_Rubros_Generales"/>
    <s v="b) No es competencia de la unidad"/>
    <x v="0"/>
    <x v="0"/>
    <m/>
    <s v="OTROS RUBROS GENERALES*"/>
    <s v="Unidad de Enlace"/>
    <m/>
    <d v="2016-03-09T00:00:00"/>
    <s v="UE/R/241/2016 DE 09 DE MARZO DE 2016"/>
    <s v="N/A"/>
    <s v="ENTREGA DE INFORMACIÓN EN MEDIO ELECTRÓNICO"/>
    <s v="SOLICITUD ELECTRÓNICA"/>
    <s v="N/A"/>
    <s v="N/A"/>
    <m/>
  </r>
  <r>
    <n v="156"/>
    <n v="-1"/>
    <n v="0"/>
    <x v="155"/>
    <x v="2"/>
    <d v="2016-03-08T00:00:00"/>
    <m/>
    <d v="2016-04-12T00:00:00"/>
    <d v="2016-03-16T00:00:00"/>
    <s v="Terminada"/>
    <n v="7"/>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Expediente de Iván García Solís en el fondo Dirección Federal de Seguridad"/>
    <s v="Actividades_de_la_institución "/>
    <s v="b) Resultados de actividades sustantivas"/>
    <x v="1"/>
    <x v="1"/>
    <n v="0"/>
    <s v="Actividades de la institución o dependencia"/>
    <s v="Dirección del Archivo Histórico Central"/>
    <m/>
    <d v="2016-03-08T00:00:00"/>
    <s v="UE/159/2016 DE 08 DE MARZO DE 2016"/>
    <s v="DG/DAHC/177/2016 DE 10 DE MARZO DE 2016"/>
    <s v="ENTREGA DE INFORMACIÓN EN MEDIO ELECTRÓNICO"/>
    <s v="SOLICITUD ELECTRÓNICA"/>
    <s v="N/A"/>
    <s v="N/A"/>
    <m/>
  </r>
  <r>
    <n v="157"/>
    <n v="-1"/>
    <n v="0"/>
    <x v="156"/>
    <x v="2"/>
    <d v="2016-03-08T00:00:00"/>
    <m/>
    <d v="2016-04-12T00:00:00"/>
    <d v="2016-03-30T00:00:00"/>
    <s v="Terminada"/>
    <n v="17"/>
    <x v="93"/>
    <s v="Calle: 2 SUR PTE_x000a_Número Exterior: 0_x000a_Número Interior: 0_x000a_Colonia: San José Terán_x000a_País: MÉXICO_x000a_Entidad Federativa: CHIAPAS_x000a_Delegación o Municipio: TUXTLA GUTIERREZ_x000a_Código Postal : 29057_x000a_Teléfono: 9612103713"/>
    <s v="sussaneli@hotmail.com"/>
    <s v="INFOMEX"/>
    <s v="organigrama presupuesto"/>
    <s v="Estructura_orgánica"/>
    <s v="a) Organigrama"/>
    <x v="0"/>
    <x v="0"/>
    <m/>
    <s v="Estructura orgánica"/>
    <s v="Unidad de Enlace"/>
    <m/>
    <d v="2016-03-29T00:00:00"/>
    <s v="UE/R/287/2016 DE 30 DE MARZO DE 2016"/>
    <s v="N/A"/>
    <s v="REQUERIMIENTO DE INFORMACIÓN ADICIONAL"/>
    <s v="SOLICITUD ELECTRÓNICA"/>
    <s v="N/A"/>
    <s v="N/A"/>
    <m/>
  </r>
  <r>
    <n v="158"/>
    <n v="-1"/>
    <n v="0"/>
    <x v="157"/>
    <x v="2"/>
    <d v="2016-03-08T00:00:00"/>
    <m/>
    <d v="2016-04-12T00:00:00"/>
    <d v="2016-03-17T00:00:00"/>
    <s v="Terminada"/>
    <n v="8"/>
    <x v="94"/>
    <s v="Calle: GALEANA_x000a_Número exterior: 210_x000a_Número interior: _x000a_Colonia: Capulhuac de Mirafuentes Centro_x000a_Entidad federativa: México_x000a_Delegación o municipio: CAPULHUAC_x000a_Código postal: 52700"/>
    <s v="ramirezgaby1103@gmail.com"/>
    <s v="INFOMEX"/>
    <s v="1. Número de casos de hostigamiento y acoso sexual que han sido denunciados en el Órgano Interno de Control de 2000 a la fecha.  2. Número de casos de hostigamiento y acoso sexual que han sido resueltos por el Organo Interno de Control de 2000 a la fecha.  3. Numero de personas y cargos de quienes han sido removidos de sus puestos por cometer hostigamiento o acoso sexual del año 2000 a la fecha.  4. Si la dependencia cuenta con un protocolo de atención y un comité de atención para los casos de hostigamiento y acoso sexual."/>
    <s v="Información_generada_por_el_sujeto"/>
    <s v="g) Otros"/>
    <x v="0"/>
    <x v="0"/>
    <m/>
    <s v="Información generada o administrada por la dependencia o entidad"/>
    <s v="Dirección de Desarrollo y Normatividad Archvística"/>
    <m/>
    <d v="2016-03-10T00:00:00"/>
    <s v="UE/161/2016 DE 09 DE MARZO DE 2016"/>
    <s v="CEPCI/AGN/ST/001/2016 DE 10 DE MARZO DE 2016"/>
    <s v="ENTREGA DE INFORMACIÓN EN MEDIO ELECTRÓNICO"/>
    <s v="SOLICITUD ELECTRÓNICA"/>
    <s v="N/A"/>
    <s v="N/A"/>
    <m/>
  </r>
  <r>
    <n v="159"/>
    <n v="-1"/>
    <n v="0"/>
    <x v="158"/>
    <x v="2"/>
    <d v="2016-03-09T00:00:00"/>
    <m/>
    <d v="2016-04-13T00:00:00"/>
    <d v="2016-03-10T00:00:00"/>
    <s v="Terminada"/>
    <n v="2"/>
    <x v="95"/>
    <s v="Calle: NUEVO LAREDO_x000a_Número exterior: 1445_x000a_Número interior: _x000a_Colonia: Liberal_x000a_Entidad federativa: Tamaulipas_x000a_Delegación o municipio: VICTORIA_x000a_Código postal: 87086"/>
    <s v="gilberto1302@hotmail.com"/>
    <s v="INFOMEX"/>
    <s v="Plan de desarrollo del gobierno de Egidio Torre Cantu"/>
    <s v="Otros_Rubros_Generales"/>
    <s v="b) No es competencia de la unidad"/>
    <x v="0"/>
    <x v="0"/>
    <m/>
    <s v="OTROS RUBROS GENERALES*"/>
    <s v="Unidad de Enlace"/>
    <m/>
    <d v="2016-03-09T00:00:00"/>
    <s v="UE/R/242/2016 DE 09 DE MARZO DE 2016"/>
    <s v="N/A"/>
    <s v="ENTREGA DE INFORMACIÓN EN MEDIO ELECTRÓNICO"/>
    <s v="SOLICITUD ELECTRÓNICA"/>
    <s v="N/A"/>
    <s v="N/A"/>
    <m/>
  </r>
  <r>
    <n v="160"/>
    <n v="-1"/>
    <n v="0"/>
    <x v="159"/>
    <x v="2"/>
    <d v="2016-03-09T00:00:00"/>
    <m/>
    <d v="2016-04-13T00:00:00"/>
    <d v="2016-03-10T00:00:00"/>
    <s v="Terminada"/>
    <n v="2"/>
    <x v="96"/>
    <s v="Calle: GLADIOLAS_x000a_Número exterior: 5316_x000a_Número interior: _x000a_Colonia: Las Torres_x000a_Entidad federativa: Nuevo León_x000a_Delegación o municipio: MONTERREY_x000a_Código postal: 64930_x000a_Teléfono: 0448188000385"/>
    <s v="mariela.zg@outlook.es"/>
    <s v="INFOMEX"/>
    <s v="Margarita Arellanes"/>
    <s v="Otros_Rubros_Generales"/>
    <s v="b) No es competencia de la unidad"/>
    <x v="0"/>
    <x v="0"/>
    <m/>
    <s v="OTROS RUBROS GENERALES*"/>
    <s v="Unidad de Enlace"/>
    <m/>
    <d v="2016-03-09T00:00:00"/>
    <s v="UE/R/243/2016 DE 09 DE MARZO DE 2016"/>
    <s v="N/A"/>
    <s v="ENTREGA DE INFORMACIÓN EN MEDIO ELECTRÓNICO"/>
    <s v="SOLICITUD ELECTRÓNICA"/>
    <s v="N/A"/>
    <s v="N/A"/>
    <m/>
  </r>
  <r>
    <n v="161"/>
    <n v="-1"/>
    <n v="0"/>
    <x v="160"/>
    <x v="2"/>
    <d v="2016-03-09T00:00:00"/>
    <m/>
    <d v="2016-04-13T00:00:00"/>
    <d v="2016-03-10T00:00:00"/>
    <s v="Terminada"/>
    <n v="2"/>
    <x v="97"/>
    <s v="Calle: KILOMETRO 25_x000a_Número Exterior: 29000_x000a_Número Interior: _x000a_Colonia: Los ángeles_x000a_País: MÉXICO_x000a_Entidad Federativa: CHIAPAS_x000a_Delegación o Municipio: ACALA_x000a_Código Postal : 29376"/>
    <s v="culebro9302arco@mail.com"/>
    <s v="INFOMEX"/>
    <s v="¿Cuántos archivos se tiene del año 2010 a la fecha de hoy y con cuales dependencias o instituciones?"/>
    <s v="Actividades_de_la_institución "/>
    <s v="a) Programa de trabajo"/>
    <x v="0"/>
    <x v="0"/>
    <m/>
    <s v="Actividades de la institución o dependencia"/>
    <s v="Unidad de Enlace"/>
    <m/>
    <d v="2016-03-10T00:00:00"/>
    <s v="UE/R/247/2016 DE 10 DE MARZO DE 2016"/>
    <s v="N/A"/>
    <s v="REQUERIMIENTO DE INFORMACIÓN ADICIONAL"/>
    <s v="SOLICITUD ELECTRÓNICA"/>
    <s v="N/A"/>
    <s v="N/A"/>
    <m/>
  </r>
  <r>
    <n v="162"/>
    <n v="-1"/>
    <n v="0"/>
    <x v="161"/>
    <x v="2"/>
    <d v="2016-03-09T00:00:00"/>
    <m/>
    <d v="2016-04-13T00:00:00"/>
    <d v="2016-03-18T00:00:00"/>
    <s v="Terminada"/>
    <n v="8"/>
    <x v="98"/>
    <s v="Calle: PASEO DE LOS OLMOS_x000a_Número exterior: 25_x000a_Número interior: _x000a_Colonia: Lomas de Tarango_x000a_Entidad federativa: Distrito Federal_x000a_Delegación o municipio: ALVARO OBREGON_x000a_Código postal: 01620"/>
    <m/>
    <s v="INFOMEX"/>
    <s v="Con motivo de la publicación del ACUERDO que tiene por objeto emitir las Disposiciones generales en las materias de archivos y transparencia para la Administración Pública Federal y su Anexo Único, publicado en el Diario Oficial de la Federación el 03 de marzo de 2016, que en su numeral 12 refiere: &quot;La documentación de comprobación administrativa inmediata debe ser identificada y registrada en un listado general que detalle los tipos documentales, así como su vigencia, el cual debe ser incorporado al Catálogo de disposición documental vigente...&quot;.  Sobre lo anterior, solicito que el Archivo General de la Nación me precise a qué se refiere cuando se menciona &quot;...Catálogo de disposición vigente...&quot;, se debe entender cómo: ingresado para su revisión y posterior autorización o ya debe de estar validado por dicha dependencia para realizar el proceso de eliminación de documentos de comprobación administrativa inmediata. "/>
    <s v="Actividades_de_la_institución "/>
    <s v="b) Resultados de actividades sustantivas"/>
    <x v="0"/>
    <x v="0"/>
    <m/>
    <s v="Actividades de la institución o dependencia"/>
    <s v="Dirección del Sistema Nacional de Archivos"/>
    <m/>
    <d v="2016-03-10T00:00:00"/>
    <s v="UE/162/2016 DE 10 DE MARZO DE 2016"/>
    <s v="DG/DSNA/0461/2016 DE 14 DE MARZO DE 2016"/>
    <s v="LA INFORMACIÓN ESTÁ DISPONIBLE PÚBLICAMENTE"/>
    <s v="SOLICITUD ELECTRÓNICA"/>
    <s v="N/A"/>
    <s v="N/A"/>
    <m/>
  </r>
  <r>
    <n v="163"/>
    <n v="-1"/>
    <n v="0"/>
    <x v="162"/>
    <x v="2"/>
    <d v="2016-03-09T00:00:00"/>
    <m/>
    <d v="2016-04-13T00:00:00"/>
    <d v="2016-03-18T00:00:00"/>
    <s v="Terminada"/>
    <n v="8"/>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Expediente de Manuel Ontiveros Balcázar en el fondo Dirección Federal de Seguridad"/>
    <s v="Actividades_de_la_institución "/>
    <s v="b) Resultados de actividades sustantivas"/>
    <x v="1"/>
    <x v="1"/>
    <n v="0"/>
    <s v="Actividades de la institución o dependencia"/>
    <s v="Dirección del Archivo Histórico Central"/>
    <m/>
    <d v="2016-03-10T00:00:00"/>
    <s v="UE/163/2016 DE 10 DE MARZO DE 2016"/>
    <s v="DG/DAHC/159/2016 DE 14 DE MARZO DE 2016"/>
    <s v="ENTREGA DE INFORMACIÓN EN MEDIO ELECTRÓNICO"/>
    <s v="SOLICITUD ELECTRÓNICA"/>
    <s v="N/A"/>
    <s v="N/A"/>
    <m/>
  </r>
  <r>
    <n v="164"/>
    <n v="-1"/>
    <n v="0"/>
    <x v="163"/>
    <x v="2"/>
    <d v="2016-03-09T00:00:00"/>
    <m/>
    <d v="2016-04-13T00:00:00"/>
    <d v="2016-03-30T00:00:00"/>
    <s v="Terminada"/>
    <n v="16"/>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Expediente del Movimiento Revolucionario del Magisterio (MRM) en el fondo Dirección Federal de Seguridad"/>
    <s v="Actividades_de_la_institución "/>
    <s v="b) Resultados de actividades sustantivas"/>
    <x v="1"/>
    <x v="1"/>
    <n v="1"/>
    <s v="Actividades de la institución o dependencia"/>
    <s v="Dirección del Archivo Histórico Central"/>
    <m/>
    <d v="2016-03-10T00:00:00"/>
    <s v="UE/164/2016 DE 10 DE MARZO DE 2016"/>
    <s v="DG/DAHC/200/2016 DE 28 DE MARZO DE 2016"/>
    <s v="LA INFORMACIÓN ESTÁ DISPONIBLE PÚBLICAMENTE"/>
    <s v="SOLICITUD ELECTRÓNICA"/>
    <s v="N/A"/>
    <s v="N/A"/>
    <m/>
  </r>
  <r>
    <n v="165"/>
    <n v="-1"/>
    <n v="0"/>
    <x v="164"/>
    <x v="2"/>
    <d v="2016-03-09T00:00:00"/>
    <m/>
    <d v="2016-04-13T00:00:00"/>
    <d v="2016-03-30T00:00:00"/>
    <s v="Terminada"/>
    <n v="16"/>
    <x v="63"/>
    <s v="Calle: 36_x000a_Número exterior: 70_x000a_Número interior: _x000a_Colonia: Olivar Del Conde 2a Sección_x000a_Entidad federativa: Distrito Federal_x000a_Delegación o municipio: ALVARO OBREGON_x000a_Código postal: 01408_x000a_Teléfono: 5537363632"/>
    <s v="male_258@yahoo.com.mx"/>
    <s v="INFOMEX"/>
    <s v="Expediente del Movimiento Revolucionario del Magisterio en el fondo Investigaciones Políticas y Sociales de la Galería 1"/>
    <s v="Actividades_de_la_institución "/>
    <s v="b) Resultados de actividades sustantivas"/>
    <x v="1"/>
    <x v="1"/>
    <n v="0"/>
    <s v="Actividades de la institución o dependencia"/>
    <s v="Dirección del Archivo Histórico Central"/>
    <m/>
    <d v="2016-03-10T00:00:00"/>
    <s v="UE/165/2016 DE 10 DE MARZO DE 2016"/>
    <s v="DG/DAHC/201/2016 DE 28 DE MARZO DE 2016"/>
    <s v="ENTREGA DE INFORMACIÓN EN MEDIO ELECTRÓNICO"/>
    <s v="SOLICITUD ELECTRÓNICA"/>
    <s v="N/A"/>
    <s v="N/A"/>
    <m/>
  </r>
  <r>
    <n v="166"/>
    <n v="-1"/>
    <n v="0"/>
    <x v="165"/>
    <x v="2"/>
    <d v="2016-03-10T00:00:00"/>
    <m/>
    <d v="2016-04-14T00:00:00"/>
    <d v="2016-03-10T00:00:00"/>
    <s v="Terminada"/>
    <n v="1"/>
    <x v="99"/>
    <s v="Calle: DOMICILIO CONOCIDO_x000a_Número exterior: SN_x000a_Número interior: _x000a_Colonia: Tlaxcalilla_x000a_Entidad federativa: Hidalgo_x000a_Delegación o municipio: HUICHAPAN_x000a_Código postal: 42420"/>
    <s v="montsesitavargas@gmail.com"/>
    <s v="INFOMEX"/>
    <s v="Que acciones y/o programas del gobierno federal se han desarrollado en el municipio de huichapan, estado de Hidalgo Asi también, si cuenta con alguna estadística o análisis del municipio de Huichapan, estado de Hidalgo Toda información acerca del municipio de Huichapan, Estado de Hidalgo que se encuentre bajo su resguardo "/>
    <s v="Otros_Rubros_Generales"/>
    <s v="b) No es competencia de la unidad"/>
    <x v="0"/>
    <x v="0"/>
    <m/>
    <s v="OTROS RUBROS GENERALES*"/>
    <s v="Unidad de Enlace"/>
    <m/>
    <d v="2016-03-10T00:00:00"/>
    <s v="UE/R/245/2016 DE 10 DE MARZO DE 2016"/>
    <s v="N/A"/>
    <s v="ENTREGA DE INFORMACIÓN EN MEDIO ELECTRÓNICO"/>
    <s v="SOLICITUD ELECTRÓNICA"/>
    <s v="N/A"/>
    <s v="N/A"/>
    <m/>
  </r>
  <r>
    <n v="167"/>
    <n v="-1"/>
    <n v="0"/>
    <x v="166"/>
    <x v="2"/>
    <d v="2016-03-10T00:00:00"/>
    <m/>
    <d v="2016-04-14T00:00:00"/>
    <d v="2016-03-18T00:00:00"/>
    <s v="Terminada"/>
    <n v="7"/>
    <x v="100"/>
    <s v="Calle: ZARAGOZA_x000a_Número exterior: 255_x000a_Número interior: _x000a_Colonia: Saltillo Zona Centro_x000a_Entidad federativa: Coahuila_x000a_Delegación o municipio: SALTILLO_x000a_Código postal: 25000_x000a_Teléfono: 8444123400"/>
    <s v="avmaury99@prodigy.net.mx"/>
    <s v="INFOMEX"/>
    <s v="copia de la sentencia dictada en el juicio de amparo No.255/926, promovido por Jose de la Luz y Socios, contra los Actos del C.Presidente de la Republica del índice del juzgado 3o. supernumerario del Distrito Federal, a la que hace referencia el documento anexo, cabe mencionar que este tramite se ha realizado con la suprema corte de justicia de la nación, pero mencionan que tal vez este expediente se perdió en el terremoto del 1985, pero continúan la búsqueda, pero se solicito a la Presidencia de la Republica, ya que debio ser notificado la sentencia al poder ejecutivo federal y/o a la secretaria de agricultura y fomento ese entonces (dirección de aguas tierras y colonización, departamento de aguas, región norte III división)"/>
    <s v="Actividades_de_la_institución "/>
    <s v="b) Resultados de actividades sustantivas"/>
    <x v="0"/>
    <x v="0"/>
    <m/>
    <s v="Actividades de la institución o dependencia"/>
    <s v="Dirección del Archivo Histórico Central"/>
    <m/>
    <d v="2016-03-11T00:00:00"/>
    <s v="UE/166/2016 DE 11 DE MARZO DE 2016"/>
    <s v="DG/DAHC/178/2016 DE 14 DE MARZO DE 2016"/>
    <s v="LA INFORMACIÓN ESTÁ DISPONIBLE PÚBLICAMENTE"/>
    <s v="SOLICITUD ELECTRÓNICA"/>
    <s v="N/A"/>
    <s v="N/A"/>
    <m/>
  </r>
  <r>
    <n v="168"/>
    <n v="-1"/>
    <n v="0"/>
    <x v="167"/>
    <x v="2"/>
    <d v="2016-03-10T00:00:00"/>
    <m/>
    <d v="2016-04-14T00:00:00"/>
    <d v="2016-04-11T00:00:00"/>
    <s v="Terminada"/>
    <n v="23"/>
    <x v="101"/>
    <s v="Calle: PRIVADA DE DURANGO_x000a_Número Exterior: 901_x000a_Número Interior: 901_x000a_Colonia: Insurgentes _x000a_País: MÉXICO_x000a_Entidad Federativa: HIDALGO_x000a_Delegación o Municipio: TULANCINGO DE BRAVO_x000a_Código Postal : 43630"/>
    <s v="guillermo1987_rafa10@hotmail.com"/>
    <s v="INFOMEX"/>
    <s v="Versión pública del expediente relacionado con la Escuela Normal Rural Luis Villarreal, &quot;El Mexe&quot;"/>
    <s v="Actividades_de_la_institución "/>
    <s v="b) Resultados de actividades sustantivas"/>
    <x v="1"/>
    <x v="1"/>
    <n v="1"/>
    <s v="Actividades de la institución o dependencia"/>
    <s v="Dirección del Archivo Histórico Central"/>
    <m/>
    <d v="2016-03-11T00:00:00"/>
    <s v="UE/167/2016 DE 11 DE MARZO DE 2016"/>
    <s v="DG/DAHC/207/2016 DE 29 DE MARZO DE 2016"/>
    <s v="LA INFORMACIÓN ESTÁ DISPONIBLE PÚBLICAMENTE"/>
    <s v="SOLICITUD ELECTRÓNICA"/>
    <s v="N/A"/>
    <s v="N/A"/>
    <m/>
  </r>
  <r>
    <n v="169"/>
    <n v="-1"/>
    <n v="0"/>
    <x v="168"/>
    <x v="2"/>
    <d v="2016-03-11T00:00:00"/>
    <m/>
    <d v="2016-04-15T00:00:00"/>
    <d v="2016-03-18T00:00:00"/>
    <s v="Terminada"/>
    <n v="6"/>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al Archivo General de la Nación la información existente en el acervo de la Dirección Federal de Seguridad, relacionada con el productor de cine Ramiro Meléndez López a quien es señalado como cómplice del delito de narcotráfico, de acuerdo a la versión pública de Jorge Miguel Aldana Ibarra (Caja 107, exp 19 (DFS), exp 41 (IPS))"/>
    <s v="Actividades_de_la_institución "/>
    <s v="b) Resultados de actividades sustantivas"/>
    <x v="1"/>
    <x v="1"/>
    <n v="0"/>
    <s v="Actividades de la institución o dependencia"/>
    <s v="Dirección del Archivo Histórico Central"/>
    <m/>
    <d v="2016-03-11T00:00:00"/>
    <s v="UE/168/2016 DE 11 DE MARZO DE 2016"/>
    <s v="DG/DAHC/186/2016 DE 16 DE MARZO DE 2016"/>
    <s v="ENTREGA DE INFORMACIÓN EN MEDIO ELECTRÓNICO"/>
    <s v="SOLICITUD ELECTRÓNICA"/>
    <s v="N/A"/>
    <s v="N/A"/>
    <m/>
  </r>
  <r>
    <n v="170"/>
    <n v="-1"/>
    <n v="0"/>
    <x v="169"/>
    <x v="2"/>
    <d v="2016-03-11T00:00:00"/>
    <m/>
    <d v="2016-04-15T00:00:00"/>
    <d v="2016-03-18T00:00:00"/>
    <s v="Terminada"/>
    <n v="6"/>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la información existente en el acervo de la DFS relacionada con el Actor David Reynoso Martínez, quien es señalado como parte de una red de narcotraficantes de acuerdo a la versión Pública del expediente de Jorge Miguel Aldana Ibarra (Caja 107, exp 19 (DFS))"/>
    <s v="Actividades_de_la_institución "/>
    <s v="b) Resultados de actividades sustantivas"/>
    <x v="1"/>
    <x v="1"/>
    <n v="0"/>
    <s v="Actividades de la institución o dependencia"/>
    <s v="Dirección del Archivo Histórico Central"/>
    <m/>
    <d v="2016-03-11T00:00:00"/>
    <s v="UE/169/2016 DE 11 DE MARZO DE 2016"/>
    <s v="DG/DAHC/187/2016 DE 16 DE MARZO DE 2016"/>
    <s v="ENTREGA DE INFORMACIÓN EN MEDIO ELECTRÓNICO"/>
    <s v="SOLICITUD ELECTRÓNICA"/>
    <s v="N/A"/>
    <s v="N/A"/>
    <m/>
  </r>
  <r>
    <n v="171"/>
    <n v="-1"/>
    <n v="0"/>
    <x v="170"/>
    <x v="2"/>
    <d v="2016-03-11T00:00:00"/>
    <m/>
    <d v="2016-04-15T00:00:00"/>
    <d v="2016-04-15T00:00:00"/>
    <s v="Terminada"/>
    <n v="26"/>
    <x v="22"/>
    <s v="Calle: MEXICALI_x000a_Número exterior: 4_x000a_Número interior: _x000a_Colonia: Valle Ceylan_x000a_Entidad federativa: México_x000a_Delegación o municipio: TLALNEPANTLA DE BAZ_x000a_Código postal: 54150_x000a_Teléfono: 5553889894"/>
    <s v="anuardo13@yahoo.com.mx"/>
    <s v="INFOMEX"/>
    <s v="Solicito del Acervo DFS me sea entregado el documento de investigación titulado: &quot;Organización de Rafael Muñoz- Carmelo Aviles- Rafael Aguilar en el trafico de drogas de Cd. Juárez Chih. Análisis Relativo&quot;, que se encuentra segmentado en la versión pública del expediente de Rafael Muñoz (Caja 133, exp. 14 ) El documento muestra un indice con ocho apartados, en el citado expediente no se encuentra completo el documento, sólo uno o dos apartados"/>
    <s v="Actividades_de_la_institución "/>
    <s v="b) Resultados de actividades sustantivas"/>
    <x v="1"/>
    <x v="4"/>
    <n v="2"/>
    <s v="Actividades de la institución o dependencia"/>
    <s v="Dirección del Archivo Histórico Central"/>
    <m/>
    <d v="2016-03-11T00:00:00"/>
    <s v="UE/170/2016 DE 11 DE MARZO 2016"/>
    <s v="DG/DAHC/208/2016 DE 29 DE MARZO DE 2016"/>
    <s v="LA INFORMACIÓN ESTÁ DISPONIBLE PÚBLICAMENTE"/>
    <s v="SOLICITUD ELECTRÓNICA"/>
    <s v="N/A"/>
    <s v="N/A"/>
    <m/>
  </r>
  <r>
    <n v="172"/>
    <n v="-1"/>
    <n v="0"/>
    <x v="171"/>
    <x v="2"/>
    <d v="2016-03-11T00:00:00"/>
    <m/>
    <d v="2016-04-15T00:00:00"/>
    <d v="2016-03-15T00:00:00"/>
    <s v="Terminada"/>
    <n v="3"/>
    <x v="102"/>
    <s v="Calle: RIFF_x000a_Número Exterior: 1033_x000a_Número Interior: _x000a_Colonia: General Pedro Maria Anaya _x000a_País: MÉXICO_x000a_Entidad Federativa: DISTRITO FEDERAL_x000a_Delegación o Municipio: BENITO JUAREZ_x000a_Código Postal : 03340_x000a_Teléfono: 5541407658"/>
    <s v="pavic_nuno@hotmail.com"/>
    <s v="INFOMEX"/>
    <s v="Escrito inicial de demanda, cédulas u oficios de notificación a la autoridad responsable y sentencia definitiva del amparo indirecto expediente &quot;574/96&quot; radicado en el juzgado séptimo distrito en materia administrativa del Primer Circuito del Poder Judicial Federal presentado el 21 de octubre de 1996."/>
    <s v="Otros_Rubros_Generales"/>
    <s v="b) No es competencia de la unidad"/>
    <x v="0"/>
    <x v="0"/>
    <m/>
    <s v="OTROS RUBROS GENERALES*"/>
    <s v="Unidad de Enlace"/>
    <m/>
    <d v="2016-03-14T00:00:00"/>
    <s v="UE/R/249/2016 DE 14 DE MARZO DE 2016"/>
    <s v="N/A"/>
    <s v="ENTREGA DE INFORMACIÓN EN MEDIO ELECTRÓNICO"/>
    <s v="SOLICITUD ELECTRÓNICA"/>
    <s v="N/A"/>
    <s v="N/A"/>
    <m/>
  </r>
  <r>
    <n v="173"/>
    <n v="-1"/>
    <n v="0"/>
    <x v="172"/>
    <x v="2"/>
    <d v="2016-03-14T00:00:00"/>
    <m/>
    <d v="2016-04-18T00:00:00"/>
    <d v="2016-04-06T00:00:00"/>
    <s v="Terminada"/>
    <n v="0"/>
    <x v="103"/>
    <s v="Calle: KINCHIL_x000a_Número Exterior: 285_x000a_Número Interior: 12_x000a_Colonia: Héroes de Padierna_x000a_País: MÉXICO_x000a_Entidad Federativa: DISTRITO FEDERAL_x000a_Delegación o Municipio: TLALPAN_x000a_Código Postal : 14200_x000a_Teléfono: 5530891141"/>
    <s v="chanekr@live.com.mx"/>
    <s v="INFOMEX"/>
    <s v="Solicito a este H. Archivo General de la Nación me proporcione la siguiente información: Primero.- Una copia simple de cada una de las reformas constitucionales y legislaciones en materia electoral que daten de 1917 a la fecha. Segundo.- Me gustaría obtener una copia simple de la exposición de motivos de la Reforma Constitucional Político Electoral de 1977. Tercero.- Hago énfasis en que me gustaría tener acceso a las leyes abrogadas en materia electoral de 1917-1918, ley de 1946, Ley Federal Electoral de 1951 y Ley Federal de Organizaciones Políticas y Procesos Electorales."/>
    <s v="Actividades_de_la_institución "/>
    <s v="d) Otros*"/>
    <x v="0"/>
    <x v="0"/>
    <m/>
    <s v="Actividades de la institución o dependencia"/>
    <s v="Dirección del Archivo Histórico Central"/>
    <m/>
    <d v="2016-03-14T00:00:00"/>
    <s v="UE/171/2016 DE 14 DE MARZO DE 2016"/>
    <s v="DG/DAHC/210/2016 DE 30 DE MARZO DE 2016"/>
    <s v="LA INFORMACIÓN ESTÁ DISPONIBLE PÚBLICAMENTE"/>
    <s v="SOLICITUD ELECTRÓNICA"/>
    <s v="N/A"/>
    <s v="N/A"/>
    <m/>
  </r>
  <r>
    <n v="174"/>
    <n v="-1"/>
    <n v="0"/>
    <x v="173"/>
    <x v="2"/>
    <d v="2016-03-14T00:00:00"/>
    <m/>
    <d v="2016-04-18T00:00:00"/>
    <d v="2016-04-06T00:00:00"/>
    <s v="Terminada"/>
    <n v="18"/>
    <x v="103"/>
    <s v="Calle: KINCHIL_x000a_Número Exterior: 285_x000a_Número Interior: 12_x000a_Colonia: Héroes de Padierna_x000a_País: MÉXICO_x000a_Entidad Federativa: DISTRITO FEDERAL_x000a_Delegación o Municipio: TLALPAN_x000a_Código Postal : 14200_x000a_Teléfono: 5530891141"/>
    <s v="chanekr@live.com.mx"/>
    <s v="INFOMEX"/>
    <s v="Solicito a este H. Archivo General de la Nación me proporcione la siguiente información: Quisiera obtener una copia simple de proyecto de reforma constitucional en materia electoral, presentada por el entonces presidente Lic. José López Portillo en el año de 1996-1977. Asimismo quisiera tener acceso a la bitácora de debates que realizó la Secretaría de Gobernación con los partidos políticos opositores con la finalidad de discutir dicha reforma y que fue encabezada por el entonces Secretario de Gobernación, Lic. Jesús Reyes Heroles."/>
    <s v="Actividades_de_la_institución "/>
    <s v="b) Resultados de actividades sustantivas"/>
    <x v="0"/>
    <x v="0"/>
    <m/>
    <s v="Actividades de la institución o dependencia"/>
    <s v="Dirección del Archivo Histórico Central"/>
    <m/>
    <d v="2016-03-14T00:00:00"/>
    <s v="UE/172/2016 DE 14 DE MARZO DE 2016"/>
    <s v="DG/DAHC/211/2016 DE 30 DE MARZO DE 2016"/>
    <s v="LA INFORMACIÓN ESTÁ DISPONIBLE PÚBLICAMENTE"/>
    <s v="SOLICITUD ELECTRÓNICA"/>
    <s v="N/A"/>
    <s v="N/A"/>
    <m/>
  </r>
  <r>
    <n v="175"/>
    <n v="-1"/>
    <n v="0"/>
    <x v="174"/>
    <x v="2"/>
    <d v="2016-03-14T00:00:00"/>
    <m/>
    <d v="2016-04-18T00:00:00"/>
    <d v="2016-03-30T00:00:00"/>
    <s v="Terminada"/>
    <n v="13"/>
    <x v="97"/>
    <s v="Calle: KILOMETRO 25_x000a_Número Exterior: 29000_x000a_Número Interior: _x000a_Colonia: Los ángeles_x000a_País: MÉXICO_x000a_Entidad Federativa: CHIAPAS_x000a_Delegación o Municipio: ACALA_x000a_Código Postal : 29376"/>
    <s v="culebro9302arco@mail.com"/>
    <s v="INFOMEX"/>
    <s v="solicito una lista de archivos históricos de las dependencias u organizaciones de la que depende el archivo general dela nación"/>
    <s v="Actividades_de_la_institución "/>
    <s v="a) Programa de trabajo"/>
    <x v="0"/>
    <x v="0"/>
    <m/>
    <s v="Actividades de la institución o dependencia"/>
    <s v="Departamento del Registro Nacional de Archivos"/>
    <m/>
    <d v="2016-03-14T00:00:00"/>
    <s v="UE/173/2016 DE 14 DE MARZO DE 2016"/>
    <s v="DDI/RNA/01/2016 DE 22 DE MARZO DE 2016"/>
    <s v="ENTREGA DE INFORMACIÓN EN MEDIO ELECTRÓNICO"/>
    <s v="SOLICITUD ELECTRÓNICA"/>
    <s v="N/A"/>
    <s v="N/A"/>
    <m/>
  </r>
  <r>
    <n v="176"/>
    <n v="-1"/>
    <n v="0"/>
    <x v="175"/>
    <x v="2"/>
    <d v="2016-03-14T00:00:00"/>
    <m/>
    <d v="2016-04-18T00:00:00"/>
    <d v="2016-03-31T00:00:00"/>
    <s v="Terminada"/>
    <n v="14"/>
    <x v="97"/>
    <s v="Calle: KILOMETRO 25_x000a_Número Exterior: 29000_x000a_Número Interior: _x000a_Colonia: Los ángeles_x000a_País: MÉXICO_x000a_Entidad Federativa: CHIAPAS_x000a_Delegación o Municipio: ACAA_x000a_Código Postal : 29376"/>
    <s v="culebro9302arco@mail.com"/>
    <s v="INFOMEX"/>
    <s v="solicito una lista de archivos históricos del archivo general de la nación desde el año 2010 a la fecha de hoy"/>
    <s v="Actividades_de_la_institución "/>
    <s v="a) Programa de trabajo"/>
    <x v="0"/>
    <x v="0"/>
    <m/>
    <s v="Actividades de la institución o dependencia"/>
    <s v="Dirección del Archivo Histórico Central"/>
    <m/>
    <d v="2016-03-14T00:00:00"/>
    <s v="UE/174/2016 DE 14 DE MARZO DE 2016"/>
    <s v="DG/DAHC/213/2016 DE 30 DE MARZO DE 2016"/>
    <s v="REQUERIMIENTO DE INFORMACIÓN ADICIONAL"/>
    <s v="SOLICITUD ELECTRÓNICA"/>
    <s v="N/A"/>
    <s v="N/A"/>
    <m/>
  </r>
  <r>
    <n v="177"/>
    <n v="-1"/>
    <n v="0"/>
    <x v="176"/>
    <x v="2"/>
    <d v="2016-03-14T00:00:00"/>
    <m/>
    <d v="2016-04-18T00:00:00"/>
    <d v="2016-03-16T00:00:00"/>
    <s v="Terminada"/>
    <n v="3"/>
    <x v="104"/>
    <s v="Calle: AVENIDA DE LAS TORRES_x000a_Número exterior: MZ. 80 LT. 11_x000a_Número interior: _x000a_Colonia: Ancon de los Reyes_x000a_Entidad federativa: México_x000a_Delegación o municipio: PAZ, LA_x000a_Código postal: 56410_x000a_Teléfono: 0445533861819"/>
    <s v="mirguscookenn.4@gmail.com"/>
    <s v="INFOMEX"/>
    <s v="Con base en el artículo 6 de la Constitución Política de los Estados Unidos Mexicanos, párrafo segundo, el cual habla sobre el derecho a la información, me gustaría solicitar información y documentos/investigaciones que se hayan realizado sobre la inversión económica y presupuesto con el que cuenta la UNAM para el deporte. Siendo aún más específico, desearía saber el presupuesto de la Dirección General de Actividades Deportivas y Recreativas de la UNAM (DGADyR). En espera de una respuesta oportuna, esa es la información que solicito. ¡Gracias!"/>
    <s v="Otros_Rubros_Generales"/>
    <s v="b) No es competencia de la unidad"/>
    <x v="0"/>
    <x v="0"/>
    <m/>
    <s v="OTROS RUBROS GENERALES*"/>
    <s v="Unidad de Enlace"/>
    <m/>
    <d v="2016-03-16T00:00:00"/>
    <s v="UE/R/265/2016 DE 16 DE MARZO DE 2016"/>
    <s v="N/A"/>
    <s v="ENTREGA DE INFORMACIÓN EN MEDIO ELECTRÓNICO"/>
    <s v="SOLICITUD ELECTRÓNICA"/>
    <s v="N/A"/>
    <s v="N/A"/>
    <m/>
  </r>
  <r>
    <n v="178"/>
    <n v="-1"/>
    <n v="0"/>
    <x v="177"/>
    <x v="2"/>
    <d v="2016-03-15T00:00:00"/>
    <m/>
    <d v="2016-04-19T00:00:00"/>
    <d v="2016-03-16T00:00:00"/>
    <s v="Terminada"/>
    <n v="2"/>
    <x v="93"/>
    <s v="Calle: 2 SUR PTE_x000a_Número exterior: 0_x000a_Número interior: 0_x000a_Colonia: San José Terán_x000a_Entidad federativa: Chiapas_x000a_Delegación o municipio: TUXTLA GUTIERREZ_x000a_Código postal: 29057_x000a_Teléfono: 9612103713"/>
    <s v="sussaneli@hotmail.com"/>
    <s v="INFOMEX"/>
    <s v="¿Existe antecedentes sobre la organización de la biblioteca &quot;Carlos Navarrete&quot; del Museo Regional de Antropologia e Historia?"/>
    <s v="Otros_Rubros_Generales"/>
    <s v="b) No es competencia de la unidad"/>
    <x v="0"/>
    <x v="0"/>
    <m/>
    <s v="OTROS RUBROS GENERALES*"/>
    <s v="Unidad de Enlace"/>
    <m/>
    <d v="2016-03-16T00:00:00"/>
    <s v="UE/R/266/2016 DE 16 DE MARZO DE 2016"/>
    <s v="N/A"/>
    <s v="ENTREGA DE INFORMACIÓN EN MEDIO ELECTRÓNICO"/>
    <s v="SOLICITUD ELECTRÓNICA"/>
    <s v="N/A"/>
    <s v="N/A"/>
    <m/>
  </r>
  <r>
    <n v="179"/>
    <n v="-1"/>
    <n v="0"/>
    <x v="178"/>
    <x v="2"/>
    <d v="2016-03-15T00:00:00"/>
    <m/>
    <d v="2016-04-19T00:00:00"/>
    <d v="2016-03-16T00:00:00"/>
    <s v="Terminada"/>
    <n v="2"/>
    <x v="105"/>
    <s v="Calle: CAMINO A SANTA FE_x000a_Número exterior: 606_x000a_Número interior: _x000a_Colonia: El Cuernito_x000a_Entidad federativa: Distrito Federal_x000a_Delegación o municipio: ALVARO OBREGON_x000a_Código postal: 01220_x000a_Teléfono: 5519549129"/>
    <s v="luisabarajas@gmail.com"/>
    <s v="INFOMEX"/>
    <s v="licencia de construcción en el estado de mexico - municipio de tlanepantla"/>
    <s v="Otros_Rubros_Generales"/>
    <s v="b) No es competencia de la unidad"/>
    <x v="0"/>
    <x v="0"/>
    <m/>
    <s v="OTROS RUBROS GENERALES*"/>
    <s v="Unidad de Enlace"/>
    <m/>
    <d v="2016-03-16T00:00:00"/>
    <s v="UE/R/267/2016 DE 16 DE MARZO DE 2016"/>
    <s v="N/A"/>
    <s v="ENTREGA DE INFORMACIÓN EN MEDIO ELECTRÓNICO"/>
    <s v="SOLICITUD ELECTRÓNICA"/>
    <s v="N/A"/>
    <s v="N/A"/>
    <m/>
  </r>
  <r>
    <n v="180"/>
    <n v="-1"/>
    <n v="0"/>
    <x v="179"/>
    <x v="2"/>
    <d v="2016-03-16T00:00:00"/>
    <m/>
    <d v="2016-04-20T00:00:00"/>
    <d v="2016-03-28T00:00:00"/>
    <s v="Terminada"/>
    <n v="9"/>
    <x v="72"/>
    <s v="Calle: ISABEL LA CATÓLICA 400_x000a_Número exterior: 4_x000a_Número interior: _x000a_Colonia: San Sebastián_x000a_Entidad federativa: México_x000a_Delegación o municipio: TOLUCA_x000a_Código postal: 50150"/>
    <s v="kikishg@yahoo.com.mx"/>
    <s v="INFOMEX"/>
    <s v="Listado de los convenios que ha realizado el Archivo General de la Nación, desde 2012 a la fecha, con los municipios del Estado de México que contenga el nombre del municipio y tipo de convenio"/>
    <s v="Actividades_de_la_institución "/>
    <s v="a) Programa de trabajo"/>
    <x v="0"/>
    <x v="0"/>
    <m/>
    <s v="Actividades de la institución o dependencia"/>
    <s v="Dirección de Asuntos Jurídicos y Archivísticos"/>
    <m/>
    <d v="2016-03-17T00:00:00"/>
    <s v="UE/181/2016 DE 17 DE MARZO DE 2016"/>
    <s v="DG/DGAA/DAJ/085/2016 DE 23 DE MARZO DE 2016"/>
    <s v="ENTREGA DE INFORMACIÓN EN MEDIO ELECTRÓNICO"/>
    <s v="SOLICITUD ELECTRÓNICA"/>
    <s v="N/A"/>
    <s v="N/A"/>
    <m/>
  </r>
  <r>
    <n v="181"/>
    <n v="-1"/>
    <n v="0"/>
    <x v="180"/>
    <x v="2"/>
    <d v="2016-03-16T00:00:00"/>
    <m/>
    <d v="2016-04-20T00:00:00"/>
    <d v="2016-04-11T00:00:00"/>
    <s v="Terminada"/>
    <n v="19"/>
    <x v="106"/>
    <s v="Calle: GLADIOLA_x000a_Número Exterior: 25_x000a_Número Interior: _x000a_Colonia: Aculco de Espinosa_x000a_País: MÉXICO_x000a_Entidad Federativa: MÉXICO_x000a_Delegación o Municipio: ACULCO_x000a_Código Postal : 50360"/>
    <m/>
    <s v="INFOMEX"/>
    <s v="SE ADJUNTA DOCUMENTO"/>
    <s v="Actividades_de_la_institución "/>
    <s v="a) Programa de trabajo"/>
    <x v="0"/>
    <x v="0"/>
    <m/>
    <s v="Actividades de la institución o dependencia"/>
    <s v="Dirección del Sistema Nacional de Archivos"/>
    <m/>
    <d v="2016-03-17T00:00:00"/>
    <s v="UE/182/2016 DE 17 DE MARZO DE 2016"/>
    <s v="DG/DSNA/0592/2016 DE 28 DE MARZO DE 2016"/>
    <s v="ENTREGA DE INFORMACIÓN EN MEDIO ELECTRÓNICO"/>
    <s v="SOLICITUD ELECTRÓNICA"/>
    <s v="N/A"/>
    <s v="N/A"/>
    <m/>
  </r>
  <r>
    <n v="182"/>
    <n v="-1"/>
    <n v="0"/>
    <x v="181"/>
    <x v="2"/>
    <d v="2016-03-16T00:00:00"/>
    <m/>
    <d v="2016-04-20T00:00:00"/>
    <d v="2016-04-06T00:00:00"/>
    <s v="Terminada"/>
    <n v="16"/>
    <x v="107"/>
    <s v="Calle: PRIV. QUETZALES_x000a_Número Exterior: 12_x000a_Número Interior: _x000a_Colonia: Lomas de Cortes_x000a_País: MÉXICO_x000a_Entidad Federativa: MORELOS_x000a_Delegación o Municipio: CUERNAVACA_x000a_Código Postal : 62240"/>
    <s v="verasis@yahoo.com"/>
    <s v="INFOMEX"/>
    <s v="Nombre de los integrantes del Senado de 1890 a 1892, de 1894 a 1898, de 1898 a 1902, de 1902 a 1906, de 1906 a 1910 y de 1910 a 1914."/>
    <s v="Actividades_de_la_institución "/>
    <s v="d) Otros*"/>
    <x v="0"/>
    <x v="0"/>
    <m/>
    <s v="Actividades de la institución o dependencia"/>
    <s v="Dirección del Archivo Histórico Central"/>
    <m/>
    <d v="2016-03-17T00:00:00"/>
    <s v="UE/183/2016 DE 17 DE MARZO DE 2016"/>
    <s v="DG/DAHC/212/2016 DE 30 DE MARZO DE 2016"/>
    <s v="LA INFORMACIÓN ESTÁ DISPONIBLE PÚBLICAMENTE"/>
    <s v="SOLICITUD ELECTRÓNICA"/>
    <s v="N/A"/>
    <s v="N/A"/>
    <m/>
  </r>
  <r>
    <n v="183"/>
    <n v="-1"/>
    <n v="0"/>
    <x v="182"/>
    <x v="2"/>
    <d v="2016-03-17T00:00:00"/>
    <m/>
    <d v="2016-04-07T00:00:00"/>
    <d v="2016-03-18T00:00:00"/>
    <s v="Terminada"/>
    <n v="2"/>
    <x v="108"/>
    <s v="Calle: PASEO DEL PLATINO_x000a_Número exterior: 28_x000a_Número interior: 4-A_x000a_Colonia: Joyas de Cuautitlán_x000a_Entidad federativa: México_x000a_Delegación o municipio: CUAUTITLAN_x000a_Código postal: 54803"/>
    <s v="alejo.flores49@hotmail.com"/>
    <s v="INFOMEX"/>
    <s v="necesito mi  historial laboral"/>
    <s v="Otros_Rubros_Generales"/>
    <s v="b) No es competencia de la unidad"/>
    <x v="0"/>
    <x v="0"/>
    <m/>
    <s v="OTROS RUBROS GENERALES*"/>
    <s v="Unidad de Enlace"/>
    <m/>
    <d v="2016-03-18T00:00:00"/>
    <s v="UE/R/279/2016 DE 18 DE MARZO DE 2016"/>
    <s v="N/A"/>
    <s v="ENTREGA DE INFORMACIÓN EN MEDIO ELECTRÓNICO"/>
    <s v="SOLICITUD ELECTRÓNICA"/>
    <s v="N/A"/>
    <s v="N/A"/>
    <m/>
  </r>
  <r>
    <n v="184"/>
    <n v="-1"/>
    <n v="0"/>
    <x v="183"/>
    <x v="2"/>
    <d v="2016-03-17T00:00:00"/>
    <m/>
    <d v="2016-04-21T00:00:00"/>
    <d v="2016-04-06T00:00:00"/>
    <s v="Terminada"/>
    <n v="15"/>
    <x v="109"/>
    <s v="Calle: RIO PANUCO_x000a_Número Exterior: 200_x000a_Número Interior: _x000a_Colonia: 15 de Mayo_x000a_País: MÉXICO_x000a_Entidad Federativa: TAMAULIPAS_x000a_Delegación o Municipio: CIUDAD MADERO_x000a_Código Postal : 89519_x000a_Teléfono: 8331315247"/>
    <s v="zack_cv@prodigy.net.mx"/>
    <s v="INFOMEX"/>
    <s v="POR ESTE CONDUCTO QUIERO SE ME INFORME ACERCA DEL FUNDAMENTO DE LA REPOSICION DE DOUCMENTO O AUTOS DE EXPEDIENTES EN POSECION DE LOS ENTES PUBLICOS QUE FUERON DESTRUIDOS POR ERROR O EXTRAVIADOS Y PARA EL CASO DE LA OMISION DE LA REALIZACION DE CIERTO DOCUMENTO PREVIO INICIO DE TRAMITE; EN SENTIDO QUISIERA SABER SOBRE PORCEDIMIENTO Y REQUISISTO DE ESTA REPOSICION. SIENDO EL IFAI QUIEN DENTRO DE UN CORREO ELECTRONICO DE ORIENTACION ME INFORMA QUE ESTE ARCHIVO NACIONAL ES QUIEN TIENE CONOCIMIENTO DE ESTE PROCEDIMIENTO Y COMPETENCIA PARA DITAR FUNDAMENTO Y EN ESPECIFICO SI CUALQUIER DOCUMENTO DENTRO DE ESTE EXPEDIENTE SIRVE PARA REPONER LOS AUTOS O OBLIGAR A LA REALIZACION DE EL DOCUMENTO EN OMISION."/>
    <s v="Actividades_de_la_institución "/>
    <s v="a) Programa de trabajo"/>
    <x v="0"/>
    <x v="0"/>
    <m/>
    <s v="Actividades de la institución o dependencia"/>
    <s v="Dirección del Sistema Nacional de Archivos"/>
    <m/>
    <d v="2016-03-18T00:00:00"/>
    <s v="UE/184/2016 DE 18 DE MARZO DE 2016"/>
    <s v="DG/DSNA/0597/2016 DE 01 DE ABRIL DE 2016"/>
    <s v="ENTREGA DE INFORMACIÓN EN MEDIO ELECTRÓNICO"/>
    <s v="SOLICITUD ELECTRÓNICA"/>
    <s v="N/A"/>
    <s v="N/A"/>
    <m/>
  </r>
  <r>
    <n v="185"/>
    <n v="-1"/>
    <n v="0"/>
    <x v="184"/>
    <x v="2"/>
    <d v="2016-03-17T00:00:00"/>
    <m/>
    <d v="2016-04-21T00:00:00"/>
    <d v="2016-03-18T00:00:00"/>
    <s v="Terminada"/>
    <n v="2"/>
    <x v="110"/>
    <s v=" Calle: AV. DEL TALLER_x000a_Número exterior: 36_x000a_Número interior: 1_x000a_Colonia: Jardín Balbuena_x000a_Entidad federativa: Distrito Federal_x000a_Delegación o municipio: VENUSTIANO CARRANZA_x000a_Código postal: 15900"/>
    <s v="ap.moreno.g@gmai.com"/>
    <s v="INFOMEX"/>
    <s v="Quisiera saber ¿Cuál es el sueldo del presidente anualmente?"/>
    <s v="Otros_Rubros_Generales"/>
    <s v="a) Mal capturadas o repetidas"/>
    <x v="0"/>
    <x v="0"/>
    <m/>
    <s v="OTROS RUBROS GENERALES*"/>
    <s v="Unidad de Enlace"/>
    <m/>
    <d v="2016-03-17T00:00:00"/>
    <s v="UE/R/277/2016 DE 17 DE MARZO DE 2016"/>
    <s v="N/A"/>
    <s v="ENTREGA DE INFORMACIÓN EN MEDIO ELECTRÓNICO"/>
    <s v="SOLICITUD ELECTRÓNICA"/>
    <s v="N/A"/>
    <s v="N/A"/>
    <m/>
  </r>
  <r>
    <n v="186"/>
    <n v="-1"/>
    <n v="0"/>
    <x v="185"/>
    <x v="2"/>
    <d v="2016-03-18T00:00:00"/>
    <m/>
    <d v="2016-04-22T00:00:00"/>
    <d v="2016-03-18T00:00:00"/>
    <s v="Terminada"/>
    <n v="1"/>
    <x v="111"/>
    <s v="Calle: 30 CON 40_x000a_Número exterior: 35_x000a_Número interior: 23_x000a_Colonia: Luis Donaldo Colosio_x000a_Entidad federativa: Quintana Roo_x000a_Delegación o municipio: SOLIDARIDAD_x000a_Código postal: 77728_x000a_Teléfono: 9841370736"/>
    <s v="castary12611@hotmail.com"/>
    <s v="INFOMEX"/>
    <s v="como estará la estrategia política en nuestro país, ya que soy un ciudadano responsable y comprometido  que quiero saber el rumbo de mi estado. "/>
    <s v="Otros_Rubros_Generales"/>
    <s v="a) Mal capturadas o repetidas"/>
    <x v="0"/>
    <x v="0"/>
    <m/>
    <s v="OTROS RUBROS GENERALES*"/>
    <s v="Unidad de Enlace"/>
    <m/>
    <d v="2016-03-18T00:00:00"/>
    <s v="UE/R/280/2016 DE 18 DE MARZO DE 2016"/>
    <s v="N/A"/>
    <s v="ENTREGA DE INFORMACIÓN EN MEDIO ELECTRÓNICO"/>
    <s v="SOLICITUD ELECTRÓNICA"/>
    <s v="N/A"/>
    <s v="N/A"/>
    <m/>
  </r>
  <r>
    <n v="187"/>
    <n v="-1"/>
    <n v="0"/>
    <x v="186"/>
    <x v="2"/>
    <d v="2016-03-18T00:00:00"/>
    <m/>
    <d v="2016-04-22T00:00:00"/>
    <d v="2016-03-18T00:00:00"/>
    <s v="Terminada"/>
    <n v="1"/>
    <x v="111"/>
    <s v="Calle: 30 CON 40_x000a_Número exterior: 35_x000a_Número interior: 23_x000a_Colonia: Luis Donaldo Colosio_x000a_Entidad federativa: Quintana Roo_x000a_Delegación o municipio: SOLIDARIDAD_x000a_Código postal: 77728_x000a_Teléfono: 9841370736"/>
    <s v="castary12611@hotmail.com"/>
    <s v="INFOMEX"/>
    <s v="sobre las jornada electorales próximamente a realizarse ene el estado de quintana roo"/>
    <s v="Otros_Rubros_Generales"/>
    <s v="b) No es competencia de la unidad"/>
    <x v="0"/>
    <x v="0"/>
    <m/>
    <s v="OTROS RUBROS GENERALES*"/>
    <s v="Unidad de Enlace"/>
    <m/>
    <d v="2016-03-18T00:00:00"/>
    <s v="UE/R/278/2016 DE 18 DE MARZO DE 2016"/>
    <s v="N/A"/>
    <s v="ENTREGA DE INFORMACIÓN EN MEDIO ELECTRÓNICO"/>
    <s v="SOLICITUD ELECTRÓNICA"/>
    <s v="N/A"/>
    <s v="N/A"/>
    <m/>
  </r>
  <r>
    <n v="188"/>
    <n v="-1"/>
    <n v="0"/>
    <x v="187"/>
    <x v="2"/>
    <d v="2016-03-18T00:00:00"/>
    <m/>
    <d v="2016-04-22T00:00:00"/>
    <d v="2016-03-30T00:00:00"/>
    <s v="Terminada"/>
    <n v="9"/>
    <x v="112"/>
    <s v="Calle: 60_x000a_Número exterior: 491_x000a_Número interior: _x000a_Colonia: Centro Sct Yucatán_x000a_Entidad federativa: Yucatán_x000a_Delegación o municipio: MERIDA_x000a_Código postal: 97121"/>
    <m/>
    <s v="INFOMEX"/>
    <s v="Oficio dirigido a la Comisión Nacional Bancaria y de Valores, mediante el cual el Archivo General de la Nación le notifica el resultado de la solicitud de registro y valoración de su Catálogo de Disposición Documental, que se le entregó a esa autoridad en 2015 para cumplir con las disposiciones que establece a este respecto la Ley Federal de Archivos."/>
    <s v="Actividades_de_la_institución "/>
    <s v="a) Programa de trabajo"/>
    <x v="0"/>
    <x v="0"/>
    <m/>
    <s v="Actividades de la institución o dependencia"/>
    <s v="Dirección del Sistema Nacional de Archivos"/>
    <m/>
    <d v="2016-03-18T00:00:00"/>
    <s v="UE/185/2016 DE 18 DE MARZO DE 2016"/>
    <s v="DG/DSNA/0593/2016 DE 28 DE MARZO DE 2016"/>
    <s v="LA INFORMACIÓN ESTÁ DISPONIBLE PÚBLICAMENTE"/>
    <s v="SOLICITUD ELECTRÓNICA"/>
    <s v="N/A"/>
    <s v="N/A"/>
    <m/>
  </r>
  <r>
    <n v="189"/>
    <n v="-1"/>
    <n v="0"/>
    <x v="188"/>
    <x v="2"/>
    <d v="2016-03-28T00:00:00"/>
    <m/>
    <d v="2016-05-10T00:00:00"/>
    <d v="2016-03-23T00:00:00"/>
    <s v="Terminada"/>
    <n v="1"/>
    <x v="113"/>
    <s v="Calle: ALFONSO REYES_x000a_Número Exterior: 202_x000a_Número Interior: _x000a_Colonia: Moisés Sáenz_x000a_País: MÉXICO_x000a_Entidad Federativa: NUEVO LEÓN_x000a_Delegación o Municipio: APODACA_x000a_Código Postal : 66613_x000a_Teléfono: 8118407144"/>
    <s v="supercrash2006_90@hotmail.com"/>
    <s v="INFOMEX"/>
    <s v="modificar una letra de mi acta"/>
    <s v="Otros_Rubros_Generales"/>
    <s v="b) No es competencia de la unidad"/>
    <x v="0"/>
    <x v="0"/>
    <m/>
    <s v="OTROS RUBROS GENERALES*"/>
    <s v="Unidad de Enlace"/>
    <m/>
    <d v="2016-03-22T00:00:00"/>
    <s v="UE/R/281/2016 DE 22 DE MARZO DE 2016"/>
    <s v="N/A"/>
    <s v="ENTREGA DE INFORMACIÓN EN MEDIO ELECTRÓNICO"/>
    <s v="SOLICITUD ELECTRÓNICA"/>
    <s v="N/A"/>
    <s v="N/A"/>
    <m/>
  </r>
  <r>
    <n v="190"/>
    <n v="-1"/>
    <n v="0"/>
    <x v="189"/>
    <x v="2"/>
    <d v="2016-03-29T00:00:00"/>
    <m/>
    <d v="2016-04-26T00:00:00"/>
    <d v="2016-04-07T00:00:00"/>
    <s v="Terminada"/>
    <n v="8"/>
    <x v="98"/>
    <s v="Calle: PASEO DE LOS OLMOS_x000a_Número Exterior: 25_x000a_Número Interior: _x000a_Colonia: Lomas de Tarango_x000a_País: MÉXICO_x000a_Entidad Federativa: DISTRITO FEDERAL_x000a_Delegación o Municipio: ALVARO OBREGON_x000a_Código Postal : 01620"/>
    <m/>
    <s v="INFOMEX"/>
    <s v="En la publicación del ACUERDO que tiene por objeto emitir las Disposiciones generales en las materias de archivos y transparencia para la Administración Pública Federal y su Anexo Único, publicado en el Diario Oficial de la Federación el 03 de marzo de 2016, existen conceptos que se requieren precisar: En el procedimiento 5.2.1.2 Eliminación de documentos de comprobación administrativa inmediata, actividad número 2: Responsable: RAT No. 2 Actividades: Elabora propuesta de relación simple que describa de forma genérica la cantidad de cajas, la cantidad de documentación que contiene cada una, el tipo de documento, el peso en kilogramos de documentación y la longitud en metros lineales. Método o Herramienta : Propuesta de relación simple Normatividad: Instructivo para el trámite de baja documental de archivos del Gobierno Federal. Consulta: El decir... la cantidad de documentación que contiene cada una,.. Se debe entender que en la relación simple se debe anotar cuantitativamente el número de documentos o fojas, o solo anotar los tipos de documentos cualitativamente."/>
    <s v="Actividades_de_la_institución "/>
    <s v="a) Programa de trabajo"/>
    <x v="0"/>
    <x v="0"/>
    <m/>
    <s v="Actividades de la institución o dependencia"/>
    <s v="Dirección del Sistema Nacional de Archivos"/>
    <m/>
    <d v="2016-03-29T00:00:00"/>
    <s v="UE/191/2016 DE 29 DE MARZO DE 2016"/>
    <s v="DG/DSNA/0618/2016 DE 28 DE MARZO DE 2016"/>
    <s v="ENTREGA DE INFORMACIÓN EN MEDIO ELECTRÓNICO"/>
    <s v="SOLICITUD ELECTRÓNICA"/>
    <s v="N/A"/>
    <s v="N/A"/>
    <m/>
  </r>
  <r>
    <n v="191"/>
    <n v="-1"/>
    <n v="0"/>
    <x v="190"/>
    <x v="2"/>
    <d v="2016-03-29T00:00:00"/>
    <m/>
    <d v="2016-04-26T00:00:00"/>
    <d v="2016-04-06T00:00:00"/>
    <s v="Terminada"/>
    <n v="7"/>
    <x v="114"/>
    <s v="Calle: PRIVADA DE LA 17 PONIENTE_x000a_Número Exterior: 3915_x000a_Número Interior: _x000a_Colonia: La Paz_x000a_País: MÉXICO_x000a_Entidad Federativa: PUEBLA_x000a_Delegación o Municipio: PUEBLA_x000a_Código Postal : 72160"/>
    <s v="badh.soyazul@gmail.com"/>
    <s v="INFOMEX"/>
    <s v="Solicito, por favor, copias de los mapas políticos (donde se distingan sus límites) de San Andrés Cholula de los últimos 500 años."/>
    <s v="Actividades_de_la_institución "/>
    <s v="b) Resultados de actividades sustantivas"/>
    <x v="0"/>
    <x v="0"/>
    <m/>
    <s v="Actividades de la institución o dependencia"/>
    <s v="Dirección del Archivo Histórico Central"/>
    <m/>
    <d v="2016-03-29T00:00:00"/>
    <s v="UE/192/2016 DE 29 DE MARZO DE 2016"/>
    <s v="DG/DAHC/217/2016 DE 01 DE ABRIL DE 2016"/>
    <s v="LA INFORMACIÓN ESTÁ DISPONIBLE PÚBLICAMENTE"/>
    <s v="SOLICITUD ELECTRÓNICA"/>
    <s v="N/A"/>
    <s v="N/A"/>
    <m/>
  </r>
  <r>
    <n v="192"/>
    <n v="-1"/>
    <n v="0"/>
    <x v="191"/>
    <x v="2"/>
    <d v="2016-03-29T00:00:00"/>
    <m/>
    <d v="2016-04-26T00:00:00"/>
    <d v="2016-04-20T00:00:00"/>
    <s v="Terminada"/>
    <n v="17"/>
    <x v="115"/>
    <s v="Calle: CUARTA CERRADA_x000a_Número Exterior: 3_x000a_Número Interior: 36_x000a_Colonia: Tecámac de Felipe Villanueva Centro_x000a_País: MÉXICO_x000a_Entidad Federativa: MÉXICO_x000a_Delegación o Municipio: TECAMAC_x000a_Código Postal : 55740_x000a_Teléfono: 5518379286"/>
    <s v="jess_celis_23@hotmail.com"/>
    <s v="INFOMEX"/>
    <s v="¿Que tipo de docuentos se encuentran resguardados ahí?"/>
    <s v="Actividades_de_la_institución "/>
    <s v="b) Resultados de actividades sustantivas"/>
    <x v="0"/>
    <x v="0"/>
    <m/>
    <s v="Actividades de la institución o dependencia"/>
    <s v="Dirección del Archivo Histórico Central"/>
    <m/>
    <d v="2016-03-29T00:00:00"/>
    <s v="UE/193/2016 DE 29 DE MARZO DE 2016"/>
    <s v="DAHC/233/2016 DE 15 DE ABRIL DE 2016"/>
    <s v="ENTREGA DE INFORMACIÓN EN MEDIO ELECTRÓNICO"/>
    <s v="SOLICITUD ELECTRÓNICA"/>
    <s v="N/A"/>
    <s v="N/A"/>
    <m/>
  </r>
  <r>
    <n v="193"/>
    <n v="-1"/>
    <n v="0"/>
    <x v="192"/>
    <x v="2"/>
    <d v="2016-03-30T00:00:00"/>
    <m/>
    <d v="2016-04-27T00:00:00"/>
    <d v="2016-03-30T00:00:00"/>
    <s v="Terminada"/>
    <n v="1"/>
    <x v="116"/>
    <s v="Calle: LA PAZ_x000a_Número Exterior: 28_x000a_Número Interior: _x000a_Colonia: San Ignacio_x000a_País: MÉXICO_x000a_Entidad Federativa: DISTRITO FEDERAL_x000a_Delegación o Municipio: IZTAPALAPA_x000a_Código Postal : 09000_x000a_Teléfono: 0445521977514"/>
    <s v="royertito@hotmail.com"/>
    <s v="INFOMEX"/>
    <s v="Con qué tipo y número de armamento y soldados se cuenta para cualquier atentado hacia nuestro país y cuál sería la estrategia para la protección del presidente"/>
    <s v="Seguridad_Nacional"/>
    <s v="a) Estrategias de seguridad nacional"/>
    <x v="0"/>
    <x v="0"/>
    <m/>
    <s v="OTROS RUBROS GENERALES*"/>
    <s v="Unidad de Enlace"/>
    <m/>
    <d v="2016-03-30T00:00:00"/>
    <s v="UE/R/288/2016 DE 30 DE MARZO DE 2016"/>
    <s v="N/A"/>
    <s v="ENTREGA DE INFORMACIÓN EN MEDIO ELECTRÓNICO"/>
    <s v="SOLICITUD ELECTRÓNICA"/>
    <s v="N/A"/>
    <s v="N/A"/>
    <m/>
  </r>
  <r>
    <n v="194"/>
    <n v="-1"/>
    <n v="0"/>
    <x v="193"/>
    <x v="2"/>
    <d v="2016-03-30T00:00:00"/>
    <m/>
    <d v="2016-04-27T00:00:00"/>
    <d v="2016-03-31T00:00:00"/>
    <s v="Terminada"/>
    <n v="2"/>
    <x v="117"/>
    <s v="Calle: CORTEZ DE MONROY_x000a_Número Exterior: S/N_x000a_Número Interior: _x000a_Colonia: San Felipe I_x000a_País: MÉXICO_x000a_Entidad Federativa: CHIHUAHUA_x000a_Delegación o Municipio: CHIHUAHUA_x000a_Código Postal : 31203"/>
    <s v="goyeria@gmail.com"/>
    <s v="INFOMEX"/>
    <s v="De los servidores públicos que ocuparon los cargos de Titular del Órgano Interno de Control, Titular del Área de Responsabilidades, Titular del Área de Quejas, Titular del Área de Auditoría Interna y Titular del Área de Auditoría para el Desarrollo y Mejora de la Gestión Pública, que dejaron de laborar en los Órganos Internos de Control adscritos a entidades paraestatales de la administración pública federal, solicito sea remitido el nombre, cargo y fecha en que se les otorgó en su liquidación constitucional. Se requiere este dato únicamente de aquellos a quienes la entidad a la que se encontraba adscrito el Órgano Interno de Control erogó el pago antes descrito. Asimismo solicito se ponga a mi disposición de manera electrónica en formato pdf las constancias en las que conste dicha información."/>
    <s v="Estructura_orgánica"/>
    <s v="a) Organigrama"/>
    <x v="0"/>
    <x v="0"/>
    <m/>
    <s v="Estructura orgánica"/>
    <s v="Unidad de Enlace"/>
    <m/>
    <d v="2016-03-30T00:00:00"/>
    <s v="UE/R/290/2016 DE 31 DE MARZO DE 2016"/>
    <s v="N/A"/>
    <s v="ENTREGA DE INFORMACIÓN EN MEDIO ELECTRÓNICO"/>
    <s v="SOLICITUD ELECTRÓNICA"/>
    <s v="N/A"/>
    <s v="N/A"/>
    <m/>
  </r>
  <r>
    <n v="195"/>
    <n v="-1"/>
    <n v="0"/>
    <x v="194"/>
    <x v="2"/>
    <d v="2016-03-30T00:00:00"/>
    <m/>
    <d v="2016-04-27T00:00:00"/>
    <d v="2016-04-15T00:00:00"/>
    <s v="Terminada"/>
    <n v="13"/>
    <x v="118"/>
    <s v="Calle: CONDOR_x000a_Número Exterior: 22_x000a_Número Interior: 16_x000a_Colonia: Bellavista_x000a_País: MÉXICO_x000a_Entidad Federativa: DISTRITO FEDERAL_x000a_Delegación o Municipio: ALVARO OBREGON_x000a_Código Postal : 01140_x000a_Teléfono: 5555156279"/>
    <s v="carlangas2216@hotmail.com"/>
    <s v="INFOMEX"/>
    <s v="1 cual es el método que utilizan en las dependencias federales para clasificar la información de sus archivo. 2 quien se encarga en clasificar la información en los archivos de cada dependencia, en cada unidad administrativa. 3 como implementan la ley federal de archivos en las instituciones federales, en las unidades administrativas y al interior de cada área o similares. 4 quien se encarga de implementar la citada ley en cada unidad administrativa o área o similares 5 es necesario que sea una persona especializada en el manejo de archivos para que las unidades o áreas administrativas clasifiquen puedan implementar esta ley en sus archivos. 6 como capacitan a las instituciones federales para que realicen la implementación de la ley federal de archivos en lo general y en cada unidad o área administrativa. 7 cualquier otra que tenga relación con el eje de información preguntado."/>
    <s v="Actividades_de_la_institución "/>
    <s v="a) Programa de trabajo"/>
    <x v="0"/>
    <x v="0"/>
    <m/>
    <s v="Actividades de la institución o dependencia"/>
    <s v="Dirección del Sistema Nacional de Archivos"/>
    <m/>
    <d v="2016-03-31T00:00:00"/>
    <s v="UE/195/2016 DE 31 DE MARZO DE 2016"/>
    <s v="DG/DSNA/0647/2016 DE 12 DE ABRIL DE 2016"/>
    <s v="LA INFORMACIÓN ESTÁ DISPONIBLE PÚBLICAMENTE"/>
    <s v="SOLICITUD ELECTRÓNICA"/>
    <s v="N/A"/>
    <s v="N/A"/>
    <m/>
  </r>
  <r>
    <n v="196"/>
    <n v="-1"/>
    <n v="0"/>
    <x v="195"/>
    <x v="2"/>
    <d v="2016-03-31T00:00:00"/>
    <m/>
    <d v="2016-04-14T00:00:00"/>
    <d v="2016-04-04T00:00:00"/>
    <s v="Terminada"/>
    <n v="3"/>
    <x v="119"/>
    <s v="Calle: DEFENSA POLULAR_x000a_Número Exterior: 110_x000a_Número Interior: _x000a_Colonia: El Granjero_x000a_País: MÉXICO_x000a_Entidad Federativa: CHIHUAHUA_x000a_Delegación o Municipio: JUAREZ_x000a_Código Postal : 32690_x000a_Teléfono: 6563449395"/>
    <s v="luisa25love@hotmail.com"/>
    <s v="INFOMEX"/>
    <s v="Necesito una copia certificada de una constancia de alumbramientola que me dieron en el imss #66 de ciudad juarez chihuahua el dia 25 de octubre del2012"/>
    <s v="Otros_Rubros_Generales"/>
    <s v="b) No es competencia de la unidad"/>
    <x v="0"/>
    <x v="0"/>
    <m/>
    <s v="OTROS RUBROS GENERALES*"/>
    <s v="Unidad de Enlace"/>
    <m/>
    <d v="2016-03-31T00:00:00"/>
    <s v="UE/R/294/2016 DE 01 DE ABRIL DE 2016"/>
    <s v="N/A"/>
    <s v="ENTREGA DE INFORMACIÓN EN MEDIO ELECTRÓNICO"/>
    <s v="SOLICITUD ELECTRÓNICA"/>
    <s v="N/A"/>
    <s v="N/A"/>
    <m/>
  </r>
  <r>
    <n v="197"/>
    <n v="-1"/>
    <n v="0"/>
    <x v="196"/>
    <x v="2"/>
    <d v="2016-03-31T00:00:00"/>
    <m/>
    <d v="2016-04-28T00:00:00"/>
    <d v="2016-04-20T00:00:00"/>
    <s v="Terminada"/>
    <n v="15"/>
    <x v="120"/>
    <s v="Calle: FELIPE ÁNGELEZ_x000a_Número Exterior: MZ11_x000a_Número Interior: LT3_x000a_Colonia: San Antonio _x000a_País: MÉXICO_x000a_Entidad Federativa: DISTRITO FEDERAL_x000a_Delegación o Municipio: IZTAPALAPA_x000a_Código Postal : 09900_x000a_Teléfono: 5558638560"/>
    <s v="carreonoronzoromar@gmail.com"/>
    <s v="INFOMEX"/>
    <s v="A ese H. Archivo General de la Nación, me hagan saber: Primero. Cual es el período en virtud del cual, las dependencias y entidades de la Administración Pública Federal, y demás sujetos obligados, deben conservar los documentos relativos a los tramites internos administrativos llámese oficios, circulares, reglas de operatividad, etc., asimismo el periodo de conservación y resguardo de instrumentos consensuales como son los convenios, contratos y bases de colaboración, solicitudes de prestaciones de servicios, etc. indicándome de ser posible el fundamento tanto legal como reglamentario. Segundo.- Cual es el parámetro para determinar la importancia de su contenido, para su conservación. Por su atención gracias."/>
    <s v="Actividades_de_la_institución "/>
    <s v="a) Programa de trabajo"/>
    <x v="0"/>
    <x v="0"/>
    <m/>
    <s v="Actividades de la institución o dependencia"/>
    <s v="Dirección del Sistema Nacional de Archivos"/>
    <m/>
    <d v="2016-04-01T00:00:00"/>
    <s v="UE/198/2016 DE 01 DE ABRIL DE 2016"/>
    <s v="DG/DSNA/0681/2016 DE 15 DE ABRIL DE 2016"/>
    <s v="ENTREGA DE INFORMACIÓN EN MEDIO ELECTRÓNICO"/>
    <s v="SOLICITUD ELECTRÓNICA"/>
    <s v="N/A"/>
    <s v="N/A"/>
    <m/>
  </r>
  <r>
    <n v="198"/>
    <n v="-1"/>
    <n v="0"/>
    <x v="197"/>
    <x v="2"/>
    <d v="2016-03-31T00:00:00"/>
    <m/>
    <d v="2016-04-28T00:00:00"/>
    <d v="2016-04-28T00:00:00"/>
    <s v="Terminada"/>
    <n v="21"/>
    <x v="121"/>
    <s v="Calle: NORTE 9_x000a_Número Exterior: 190_x000a_Número Interior: _x000a_Colonia: Moctezuma 2a Sección_x000a_País: MÉXICO_x000a_Entidad Federativa: DISTRITO FEDERAL_x000a_Delegación o Municipio: VENUSTIANO CARRANZA_x000a_Código Postal : 15530_x000a_Teléfono: 55 5762 4450"/>
    <s v="rumagari@yahoo.com"/>
    <s v="INFOMEX"/>
    <s v="Ampliación y corrección de la versión pública de Fernando Carmona de la Peña, ubicada en la galería 1, DFS, Legajo 1, 102 fojas, caja 227. La ampliación se solicita debido a que el expediente no contiene toda la información disponible sobre Fernando Carmona de la Peña, por ejemplo su participación en el Círculo de Estudios Mexicanos en la década de 1950, su papel en la dirección del Movimiento de Liberación Nacional en los años sesenta, su participación en diversas orgnaizaciones políticas en los años setenta y ochenta. De estas actividades existen registros en otras versiones públicas."/>
    <s v="Actividades_de_la_institución "/>
    <s v="b) Resultados de actividades sustantivas"/>
    <x v="1"/>
    <x v="1"/>
    <n v="1"/>
    <s v="Actividades de la institución o dependencia"/>
    <s v="Dirección del Archivo Histórico Central"/>
    <m/>
    <d v="2016-04-01T00:00:00"/>
    <s v="UE/199/2016 DE 01 DE ABRIL DE 2016"/>
    <s v="DG/DAHC/229/2016 DE 12 DE ABRIL DE 2016"/>
    <s v="LA INFORMACIÓN ESTÁ DISPONIBLE PÚBLICAMENTE"/>
    <s v="SOLICITUD ELECTRÓNICA"/>
    <s v="N/A"/>
    <s v="N/A"/>
    <m/>
  </r>
  <r>
    <n v="199"/>
    <n v="-1"/>
    <n v="0"/>
    <x v="198"/>
    <x v="3"/>
    <d v="2016-04-01T00:00:00"/>
    <m/>
    <d v="2016-04-15T00:00:00"/>
    <d v="2016-04-06T00:00:00"/>
    <s v="Terminada"/>
    <n v="4"/>
    <x v="122"/>
    <s v="Calle: AV.ADOLFO LOPEZ MATEOS_x000a_Número Exterior: 28_x000a_Número Interior: _x000a_Colonia: La Blanca_x000a_País: MÉXICO_x000a_Entidad Federativa: MÉXICO_x000a_Delegación o Municipio: TLALNEPANTLA DE BAZ_x000a_Código Postal : 54110_x000a_Teléfono: 5553119811"/>
    <s v="pal_abh@yahoo.com.mx"/>
    <s v="INFOMEX"/>
    <s v="Deseo saber los datos oficiales de las empresas en donde he laborado, ya que no cuento con ningun dato ni referencia de ellas. Quisiera ver la manera de que me proporcionarán información a cerca de ellas, correspondientes a los años 1984 al 2015."/>
    <s v="Otros_Rubros_Generales"/>
    <s v="b) No es competencia de la unidad"/>
    <x v="0"/>
    <x v="0"/>
    <m/>
    <s v="OTROS RUBROS GENERALES*"/>
    <s v="Unidad de Enlace"/>
    <m/>
    <d v="2016-04-01T00:00:00"/>
    <s v="UE/R/295/2016 DE 05 DE ABRIL DE 2016"/>
    <s v="N/A"/>
    <s v="ENTREGA DE INFORMACIÓN EN MEDIO ELECTRÓNICO"/>
    <s v="SOLICITUD ELECTRÓNICA"/>
    <s v="N/A"/>
    <s v="N/A"/>
    <m/>
  </r>
  <r>
    <n v="200"/>
    <n v="-1"/>
    <n v="0"/>
    <x v="199"/>
    <x v="3"/>
    <d v="2016-04-04T00:00:00"/>
    <m/>
    <d v="2016-05-02T00:00:00"/>
    <d v="2016-04-28T00:00:00"/>
    <s v="Terminada"/>
    <n v="19"/>
    <x v="123"/>
    <s v="Calle: HERIBERTO FRÍAS_x000a_Número Exterior: 1533_x000a_Número Interior: 204_x000a_Colonia: Del Valle Centro_x000a_País: MÉXICO_x000a_Entidad Federativa: DISTRITO FEDERAL_x000a_Delegación o Municipio: BENITO JUAREZ_x000a_Código Postal : 03100_x000a_Teléfono: 5531473544"/>
    <s v="rafa.ramos.cordova@gmail.com"/>
    <s v="INFOMEX"/>
    <s v="Cuántas plumas rojas compró el archivo general de la nación en el año 2014?"/>
    <s v="Gastos"/>
    <s v="b) Gastos administrativos"/>
    <x v="0"/>
    <x v="0"/>
    <m/>
    <s v="Gastos: "/>
    <s v="Dirección de Administración"/>
    <m/>
    <d v="2016-04-04T00:00:00"/>
    <s v="UE/206/2016 DE 05 DE ABRIL DE 2016"/>
    <s v="DA/251/2016 DE 22 DE ABRIL DE 2016"/>
    <s v="ENTREGA DE INFORMACIÓN EN MEDIO ELECTRÓNICO"/>
    <s v="SOLICITUD ELECTRÓNICA"/>
    <s v="N/A"/>
    <s v="N/A"/>
    <m/>
  </r>
  <r>
    <n v="201"/>
    <n v="-1"/>
    <n v="0"/>
    <x v="200"/>
    <x v="3"/>
    <d v="2016-04-04T00:00:00"/>
    <m/>
    <d v="2016-04-18T00:00:00"/>
    <d v="2016-04-06T00:00:00"/>
    <s v="Terminada"/>
    <n v="3"/>
    <x v="124"/>
    <s v="Calle: TULTITLAN MANZANA 35_x000a_Número Exterior: LOTE 5_x000a_Número Interior: DEPTO 4_x000a_Colonia: Adolfo Lopez Mateos_x000a_País: MÉXICO_x000a_Entidad Federativa: MÉXICO_x000a_Delegación o Municipio: CUAUTITLAN IZCALLI_x000a_Código Postal : 54715_x000a_Teléfono: 5553206203"/>
    <s v="espankiyi@gmail.com"/>
    <s v="INFOMEX"/>
    <s v="historial de registro personal ante el imss"/>
    <s v="Otros_Rubros_Generales"/>
    <s v="a) Mal capturadas o repetidas"/>
    <x v="0"/>
    <x v="0"/>
    <m/>
    <s v="OTROS RUBROS GENERALES*"/>
    <s v="Unidad de Enlace"/>
    <m/>
    <d v="2016-04-04T00:00:00"/>
    <s v="UE/R/303/2016 DE 05 DE ABRIL DE 2016"/>
    <s v="N/A"/>
    <s v="ENTREGA DE INFORMACIÓN EN MEDIO ELECTRÓNICO"/>
    <s v="SOLICITUD ELECTRÓNICA"/>
    <s v="N/A"/>
    <s v="N/A"/>
    <m/>
  </r>
  <r>
    <n v="202"/>
    <n v="-1"/>
    <n v="0"/>
    <x v="201"/>
    <x v="3"/>
    <d v="2016-04-05T00:00:00"/>
    <m/>
    <d v="2016-05-03T00:00:00"/>
    <d v="2016-04-06T00:00:00"/>
    <s v="Terminada"/>
    <n v="2"/>
    <x v="125"/>
    <s v="Calle: SIETE SUR_x000a_Número Exterior: 59_x000a_Número Interior: _x000a_Colonia: San Miguel_x000a_País: MÉXICO_x000a_Entidad Federativa: PUEBLA_x000a_ Delegación o Municipio: PUEBLA_x000a_Código Postal : 72595_x000a_Teléfono: 2227151677"/>
    <s v="dquinrz@gmail.com"/>
    <s v="INFOMEX"/>
    <s v="datos geenrales"/>
    <s v="Otros_Rubros_Generales"/>
    <s v="a) Mal capturadas o repetidas"/>
    <x v="0"/>
    <x v="0"/>
    <m/>
    <s v="OTROS RUBROS GENERALES*"/>
    <s v="Unidad de Enlace"/>
    <m/>
    <d v="2016-04-05T00:00:00"/>
    <s v="UE/R/304/2016 DE 05 DE ABRIL DE 2016"/>
    <s v="N/A"/>
    <s v="REQUERIMIENTO DE INFORMACIÓN ADICIONAL"/>
    <s v="SOLICITUD ELECTRÓNICA"/>
    <s v="N/A"/>
    <s v="N/A"/>
    <m/>
  </r>
  <r>
    <n v="203"/>
    <n v="-1"/>
    <n v="0"/>
    <x v="202"/>
    <x v="3"/>
    <d v="2016-04-05T00:00:00"/>
    <m/>
    <d v="2016-05-03T00:00:00"/>
    <d v="2016-04-28T00:00:00"/>
    <s v="Terminada"/>
    <n v="18"/>
    <x v="7"/>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Directorio de Coordinadores de Archivos, representantes y suplentes ante el COTECAEF, donde se registre dependencia o entidad, sujeto obligado , Nombre del servidor público, Teléfono, ext, correo electrónico,dirección de la institución."/>
    <s v="Actividades_de_la_institución "/>
    <s v="a) Programa de trabajo"/>
    <x v="0"/>
    <x v="0"/>
    <m/>
    <s v="Actividades de la institución o dependencia"/>
    <s v="Dirección del Sistema Nacional de Archivos"/>
    <m/>
    <d v="2016-04-06T00:00:00"/>
    <s v="UE/211/2016 DE 06 DE ABRIL DE 2016"/>
    <s v="DG/DSNA/0711/2016 DE 08 DE ABRIL DE 2016"/>
    <s v="LA INFORMACIÓN ESTÁ DISPONIBLE PÚBLICAMENTE"/>
    <s v="SOLICITUD ELECTRÓNICA"/>
    <s v="N/A"/>
    <s v="N/A"/>
    <m/>
  </r>
  <r>
    <n v="204"/>
    <n v="-1"/>
    <n v="0"/>
    <x v="203"/>
    <x v="3"/>
    <d v="2016-04-06T00:00:00"/>
    <m/>
    <d v="2016-04-20T00:00:00"/>
    <d v="2016-04-20T00:00:00"/>
    <s v="Terminada"/>
    <n v="11"/>
    <x v="126"/>
    <s v="Calle: JOSE FELIX BARREIRO_x000a_Número Exterior: 123_x000a_Número Interior: 0984432316_x000a_Colonia: _x000a_País: ECUADOR_x000a_Entidad Federativa: PICHINCHA_x000a_Delegación o Municipio: QUITO_x000a_Código Postal : 59312"/>
    <s v="lizandro13@hotmail.es"/>
    <s v="INFOMEX"/>
    <s v="Necesito información sobre el Señor Pablo Luna Chavez"/>
    <s v="Actividades_de_la_institución "/>
    <s v="b) Resultados de actividades sustantivas"/>
    <x v="0"/>
    <x v="0"/>
    <m/>
    <s v="Actividades de la institución o dependencia"/>
    <s v="Dirección del Archivo Histórico Central"/>
    <m/>
    <d v="2016-04-06T00:00:00"/>
    <s v="UE/213/2016 DE 06 DE ABRIL DE 2016"/>
    <s v="DAHC/232/2016 DE 15 DE ABRIL DE 2016"/>
    <s v="ENTREGA DE INFORMACIÓN EN MEDIO ELECTRÓNICO"/>
    <s v="SOLICITUD ELECTRÓNICA"/>
    <s v="N/A"/>
    <s v="N/A"/>
    <m/>
  </r>
  <r>
    <n v="205"/>
    <n v="-1"/>
    <n v="0"/>
    <x v="204"/>
    <x v="3"/>
    <d v="2016-04-07T00:00:00"/>
    <m/>
    <d v="2016-05-06T00:00:00"/>
    <d v="2016-05-06T00:00:00"/>
    <s v="Terminada"/>
    <n v="22"/>
    <x v="127"/>
    <s v="Calle: CÉSAR AUGUSTO_x000a_Número Exterior: 4_x000a_Número Interior: 5 A_x000a_Colonia:  _x000a_País: ESPAÑA_x000a_Entidad Federativa: ARAGÓNN_x000a_Delegación o Municipio: ZARAGOZA_x000a_Código Postal : 50004_x000a_Teléfono: 34 646 852 651"/>
    <s v="amarhe@unizar.es"/>
    <s v="INFOMEX"/>
    <s v="Solicito la versión pública de Luis Buñuel y Oscar Danciger (o Dancigers) que se encuentra en la galería 1 , del Archivo General de la Nación"/>
    <s v="Actividades_de_la_institución "/>
    <s v="b) Resultados de actividades sustantivas"/>
    <x v="1"/>
    <x v="4"/>
    <n v="1"/>
    <s v="Actividades de la institución o dependencia"/>
    <s v="Dirección del Archivo Histórico Central"/>
    <m/>
    <d v="2016-04-07T00:00:00"/>
    <s v="UE/214/2016 DE 07 DE ABRIL DE 2016"/>
    <s v="DAHC/231/2016 DE 15 DE ABRIL DE 2016"/>
    <s v="LA INFORMACIÓN ESTÁ DISPONIBLE PÚBLICAMENTE"/>
    <s v="SOLICITUD ELECTRÓNICA"/>
    <s v="N/A"/>
    <s v="N/A"/>
    <m/>
  </r>
  <r>
    <n v="206"/>
    <n v="-1"/>
    <n v="0"/>
    <x v="205"/>
    <x v="3"/>
    <d v="2016-04-11T00:00:00"/>
    <m/>
    <d v="2016-05-10T00:00:00"/>
    <d v="2016-04-28T00:00:00"/>
    <s v="Terminada"/>
    <n v="14"/>
    <x v="82"/>
    <s v="Calle: ALEJANDRO MAGNO_x000a_Número Exterior: 56_x000a_Número Interior: _x000a_Colonia: San Mateo Tlaltenango_x000a_País: MÉXICO_x000a_Entidad Federativa: DISTRITO FEDERAL_x000a_Delegación o Municipio: CUAJIMALPA DE MORELOS_x000a_Código Postal : 05600"/>
    <s v="kamaroncita2812g@hotmail.com"/>
    <s v="INFOMEX"/>
    <s v="Requiero que me proporcionen los contratos de seguridad privada que el sujeto obligado ha celebrado, el número de elementos de seguridad que resguardan las instalaciones del sujeto obligado. Por otro lado requiero que me proporcionen el número de vehículos que tienen asignados ese sujeto obligado disgregado por Modelo, marca, año y color, así como el número de placa. Por último quiero el nombre de los servidores públicos que tienen asignados vehículo desglosado con los mismos datos referidos. El número y Modelo de computadoras con que cuenta ese sujeto obligado y a que servidores públicos se les ha asignado un ipad"/>
    <s v="Gastos"/>
    <s v="a) Gastos operativos"/>
    <x v="0"/>
    <x v="0"/>
    <m/>
    <s v="Gastos: "/>
    <s v="Dirección de Administración"/>
    <m/>
    <d v="2016-04-11T00:00:00"/>
    <s v="UE/215/2016 DE 11 DE ABRIL DE 2016"/>
    <s v="MEMORANDUM NUM. DTI/019/16 DE 20 DE ABRIL DE 2016    ________________  DA/250/2016 DE 22 DE ABRIL DE 2016"/>
    <s v="LA INFORMACIÓN ESTÁ DISPONIBLE PÚBLICAMENTE"/>
    <s v="SOLICITUD ELECTRÓNICA"/>
    <s v="N/A"/>
    <s v="N/A"/>
    <m/>
  </r>
  <r>
    <n v="207"/>
    <n v="-1"/>
    <n v="0"/>
    <x v="206"/>
    <x v="3"/>
    <d v="2016-04-11T00:00:00"/>
    <m/>
    <d v="2016-05-10T00:00:00"/>
    <d v="2016-04-15T00:00:00"/>
    <s v="Terminada"/>
    <n v="5"/>
    <x v="128"/>
    <s v="Calle: AV. HIDALGO_x000a_Número Exterior: 34_x000a_Número Interior: _x000a_Colonia: San Miguel Ajusco_x000a_País: MÉXICO_x000a_Entidad Federativa: DISTRITO FEDERAL_x000a_Delegación o Municipio: TLALPAN                                                      Código Postal : 14700_x000a_Teléfono: 5558464161"/>
    <s v="unam.saludpublica@gmail.com"/>
    <s v="INFOMEX"/>
    <s v="Antecedentes históricos de la Dirección General de Epidemiología Y Antecedentes históricos del INDRE."/>
    <s v="Otros_Rubros_Generales"/>
    <s v="b) No es competencia de la unidad"/>
    <x v="0"/>
    <x v="0"/>
    <m/>
    <s v="OTROS RUBROS GENERALES*"/>
    <s v="Unidad de Enlace"/>
    <m/>
    <d v="2016-04-12T00:00:00"/>
    <s v="UE/R/314/2016 DE 12 DE ABRIL DE 2016"/>
    <s v="N/A"/>
    <s v="ENTREGA DE INFORMACIÓN EN MEDIO ELECTRÓNICO"/>
    <s v="SOLICITUD ELECTRÓNICA"/>
    <s v="N/A"/>
    <s v="N/A"/>
    <m/>
  </r>
  <r>
    <n v="208"/>
    <n v="-1"/>
    <n v="0"/>
    <x v="207"/>
    <x v="3"/>
    <d v="2016-04-11T00:00:00"/>
    <m/>
    <d v="2016-05-10T00:00:00"/>
    <d v="2016-04-20T00:00:00"/>
    <s v="Terminada"/>
    <n v="8"/>
    <x v="129"/>
    <s v="Calle: AVENIDA EDUCADORES_x000a_Número Exterior: 6006_x000a_Número Interior: 9-303_x000a_Colonia: Amalucan INFONAVIT_x000a_País: MÉXICO_x000a_Entidad Federativa: PUEBLA_x000a_Delegación o Municipio: PUEBLA_x000a_Código Postal : 72310_x000a_Teléfono: 2223199296"/>
    <s v="krysty_2794@hotmail.com"/>
    <s v="INFOMEX"/>
    <s v="en el ultimo año ¿cuantos juicios de legalidad has sido presentados? ¿cuantos juicios de constitucionalidad has sido presentados? de los anteriores, ¿ cuantos han sido resueltos y cuantos han sido sobreseídos?."/>
    <s v="Actividades_de_la_institución "/>
    <s v="d) Otros*"/>
    <x v="0"/>
    <x v="0"/>
    <m/>
    <s v="Actividades de la institución o dependencia"/>
    <s v="Dirección de Asuntos Jurídicos y Archivísticos"/>
    <m/>
    <d v="2016-04-11T00:00:00"/>
    <s v="UE/216/2016 DE 11 DE ABRIL DE 2016"/>
    <s v="DG/DGAA/DAJ/100/2016 DE 06 DE JULIO DE 2015"/>
    <s v="LA INFORMACIÓN ESTÁ DISPONIBLE PÚBLICAMENTE"/>
    <s v="SOLICITUD ELECTRÓNICA"/>
    <s v="N/A"/>
    <s v="N/A"/>
    <m/>
  </r>
  <r>
    <n v="209"/>
    <n v="-1"/>
    <n v="0"/>
    <x v="208"/>
    <x v="3"/>
    <d v="2016-04-11T00:00:00"/>
    <m/>
    <d v="2016-05-10T00:00:00"/>
    <d v="2016-04-15T00:00:00"/>
    <s v="Terminada"/>
    <n v="5"/>
    <x v="130"/>
    <s v="Calle: LOPEZ MATEOS_x000a_Número Exterior: 32_x000a_Número Interior: _x000a_Colonia: Presidentes_x000a_País: MÉXICO_x000a_Entidad Federativa: DISTRITO FEDERAL_x000a_Delegación o Municipio: ALVARO OBREGON_x000a_Código Postal : 01290"/>
    <s v="rockfial@yahoo.com.mx"/>
    <s v="INFOMEX"/>
    <s v="Tabulador de los trabajadores de AUTOTRANSPORTES URBANOS DE PASAJEROS RUTA 100, para saber el puesto y el sueldo de cada uno."/>
    <s v="Otros_Rubros_Generales"/>
    <s v="b) No es competencia de la unidad"/>
    <x v="0"/>
    <x v="0"/>
    <m/>
    <s v="OTROS RUBROS GENERALES*"/>
    <s v="Unidad de Enlace"/>
    <m/>
    <d v="2016-04-14T00:00:00"/>
    <s v="UE/R/316/2016 DE 14 DE ABRIL DE 2016"/>
    <s v="N/A"/>
    <s v="ENTREGA DE INFORMACIÓN EN MEDIO ELECTRÓNICO"/>
    <s v="SOLICITUD ELECTRÓNICA"/>
    <s v="N/A"/>
    <s v="N/A"/>
    <m/>
  </r>
  <r>
    <n v="210"/>
    <n v="-1"/>
    <n v="0"/>
    <x v="209"/>
    <x v="3"/>
    <d v="2016-04-11T00:00:00"/>
    <m/>
    <d v="2016-05-10T00:00:00"/>
    <d v="2016-05-10T00:00:00"/>
    <s v="Terminada"/>
    <n v="22"/>
    <x v="131"/>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de Homero Aridjis Fuentes, así como del Fondo de Investigaciones Políticas y Sociales, ubicado en Galería 1. Incluir toda la información que de esta persona hubiera sido clasificada con diferentes alias. Incluir versión pública de las fichas desde sus primeros registros hasta 1989."/>
    <s v="Actividades_de_la_institución "/>
    <s v="b) Resultados de actividades sustantivas"/>
    <x v="1"/>
    <x v="1"/>
    <n v="1"/>
    <s v="Actividades de la institución o dependencia"/>
    <s v="Dirección del Archivo Histórico Central"/>
    <m/>
    <d v="2016-04-14T00:00:00"/>
    <s v="UE/221/2016 DE 14 DE ABRIL DE 2016"/>
    <s v="DAHC/242/2016 DE 26 DE ABRIL DE 2016"/>
    <s v="LA INFORMACIÓN ESTÁ DISPONIBLE PÚBLICAMENTE"/>
    <s v="SOLICITUD ELECTRÓNICA"/>
    <s v="N/A"/>
    <s v="N/A"/>
    <m/>
  </r>
  <r>
    <n v="211"/>
    <n v="-1"/>
    <n v="0"/>
    <x v="210"/>
    <x v="3"/>
    <d v="2016-04-11T00:00:00"/>
    <m/>
    <d v="2016-05-10T00:00:00"/>
    <d v="2016-05-10T00:00:00"/>
    <s v="Terminada"/>
    <n v="22"/>
    <x v="131"/>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A PRESIDENCIA DE LA REPÚBLICA PROPORCIONE LA RELACIÓN DE ARCHIVOS CORRESPONDIENTES A LA ADMINISTRACIÓN DEL PRESIDENTE FELIPE CALDERÓN HINOJOSA QUE FUERON TRANSFERIDOS AL ARCHIVO GENERAL DE LA NACION"/>
    <s v="Actividades_de_la_institución "/>
    <s v="b) Resultados de actividades sustantivas"/>
    <x v="0"/>
    <x v="0"/>
    <m/>
    <s v="Actividades de la institución o dependencia"/>
    <s v="Dirección del Archivo Histórico Central"/>
    <m/>
    <d v="2016-04-14T00:00:00"/>
    <s v="UE/222/2016 DE 14 DE ABRIL DE 2016"/>
    <s v="DAHC/264/2016 DE 06 DE MAYO DE 2016"/>
    <s v="LA INFORMACIÓN ESTÁ DISPONIBLE PÚBLICAMENTE"/>
    <s v="SOLICITUD ELECTRÓNICA"/>
    <s v="N/A"/>
    <s v="N/A"/>
    <m/>
  </r>
  <r>
    <n v="212"/>
    <n v="-1"/>
    <n v="0"/>
    <x v="211"/>
    <x v="3"/>
    <d v="2016-04-11T00:00:00"/>
    <m/>
    <d v="2016-05-10T00:00:00"/>
    <d v="2016-04-28T00:00:00"/>
    <s v="Terminada"/>
    <n v="14"/>
    <x v="62"/>
    <s v="Calle: ANENECUILCO_x000a_Número Exterior: 23_x000a_Número Interior: _x000a_Colonia: San Felipe de Jesús_x000a_País: MÉXICO_x000a_Entidad Federativa: DISTRITO FEDERAL_x000a_Delegación o Municipio: GUSTAVO A. MADERO_x000a_Código Postal : 07510_x000a_Teléfono: 5539539177"/>
    <s v="mamitax2009@hotmail.com"/>
    <s v="INFOMEX"/>
    <s v="Número de solicitudes de baja documental; aprobadas, negadas y en proceso por cada una de las dependencias y entidades de la Administración Pública Federal en los años 2013, 2014 y 2015."/>
    <s v="Actividades_de_la_institución "/>
    <s v="b) Resultados de actividades sustantivas"/>
    <x v="0"/>
    <x v="0"/>
    <m/>
    <s v="Actividades de la institución o dependencia"/>
    <s v="Dirección del Sistema Nacional de Archivos"/>
    <m/>
    <d v="2016-04-14T00:00:00"/>
    <s v="UE/223/2016 DE 14 DE ABRIL DE 2016"/>
    <s v="DG/DSNA/0839/2016 DE 20 DE ABRIL DE 2016"/>
    <s v="LA INFORMACIÓN ESTÁ DISPONIBLE PÚBLICAMENTE"/>
    <s v="SOLICITUD ELECTRÓNICA"/>
    <s v="N/A"/>
    <s v="N/A"/>
    <m/>
  </r>
  <r>
    <n v="213"/>
    <n v="-1"/>
    <n v="0"/>
    <x v="212"/>
    <x v="3"/>
    <d v="2016-04-12T00:00:00"/>
    <m/>
    <d v="2016-05-11T00:00:00"/>
    <d v="2016-04-15T00:00:00"/>
    <s v="Terminada"/>
    <n v="4"/>
    <x v="132"/>
    <s v="Calle: CÓMALO_x000a_Número Exterior: SIN NÚMERO_x000a_Número Interior: SIN NÚMERO_x000a_Colonia: El Refugio_x000a_País: MÉXICO_x000a_Entidad Federativa: PUEBLA_x000a_Delegación o Municipio: PUEBLA_x000a_Código Postal : 72495"/>
    <s v="guerra_zx@hotmail.com"/>
    <s v="INFOMEX"/>
    <s v="Hasta el último día del año 2015: ¿Cuántos juicios de amparo de legalidad han sido presentados en el Poder Judicial de la Federación? ¿Cuántos juicios de amparo de constitucionalidad han sido presentados en el Poder Judicial de la Federación? De acuerdo a las respuestas anteriores, ¿cuántos han sido resueltos y cuántos sobreseídos?"/>
    <s v="Otros_Rubros_Generales"/>
    <s v="b) No es competencia de la unidad"/>
    <x v="0"/>
    <x v="0"/>
    <m/>
    <s v="OTROS RUBROS GENERALES*"/>
    <s v="Unidad de Enlace"/>
    <m/>
    <d v="2016-04-14T00:00:00"/>
    <s v="UE/R/318/2016 DE 15 DE ABRIL DE 2016"/>
    <s v="N/A"/>
    <s v="ENTREGA DE INFORMACIÓN EN MEDIO ELECTRÓNICO"/>
    <s v="SOLICITUD ELECTRÓNICA"/>
    <s v="N/A"/>
    <s v="N/A"/>
    <m/>
  </r>
  <r>
    <n v="214"/>
    <n v="-1"/>
    <n v="0"/>
    <x v="213"/>
    <x v="3"/>
    <d v="2016-04-12T00:00:00"/>
    <m/>
    <d v="2016-05-11T00:00:00"/>
    <d v="2016-04-29T00:00:00"/>
    <s v="Terminada"/>
    <n v="14"/>
    <x v="133"/>
    <s v="Calle: MANUEL ACUÑA_x000a_Número Exterior: 39_x000a_Número Interior: _x000a_Colonia: Miraflores_x000a_País: MÉXICO_x000a_Entidad Federativa: QUINTANA ROO_x000a_Delegación o Municipio: OTHON P. BLANCO_x000a_Código Postal : 77027"/>
    <s v="lucasfranyutti@live.com.mx"/>
    <s v="INFOMEX"/>
    <s v="Por medio de la presente me permito solicitar de la manera mas atenta la Ley de Impuesto Sobre la Renta de 1988. Esperando su pronta respuesta."/>
    <s v="Actividades_de_la_institución "/>
    <s v="b) Resultados de actividades sustantivas"/>
    <x v="0"/>
    <x v="0"/>
    <m/>
    <s v="Actividades de la institución o dependencia"/>
    <s v="Dirección del Archivo Histórico Central"/>
    <m/>
    <d v="2016-04-14T00:00:00"/>
    <s v="UE/224/2016 DE 14 DE ABRIL DE 2016"/>
    <s v="DAHC/241/2016 DE 27 DE ABRIL DE 2016"/>
    <s v="LA INFORMACIÓN ESTÁ DISPONIBLE PÚBLICAMENTE"/>
    <s v="SOLICITUD ELECTRÓNICA"/>
    <s v="N/A"/>
    <s v="N/A"/>
    <m/>
  </r>
  <r>
    <n v="215"/>
    <n v="-1"/>
    <n v="0"/>
    <x v="214"/>
    <x v="3"/>
    <d v="2016-04-12T00:00:00"/>
    <m/>
    <d v="2016-05-11T00:00:00"/>
    <d v="2016-05-11T00:00:00"/>
    <s v="Terminada"/>
    <n v="22"/>
    <x v="131"/>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La Ruta 100 , que prestó servicio de transporte público de 1981 a 1995 en la capital, así como del Fondo de Investigaciones Políticas y Sociales, ubicado en Galería 1. Incluir toda la información que hubiera sido clasificada. Incluir versión pública de las fichas desde sus primeros registros hasta 1989."/>
    <s v="Actividades_de_la_institución "/>
    <s v="b) Resultados de actividades sustantivas"/>
    <x v="1"/>
    <x v="1"/>
    <n v="2"/>
    <s v="Actividades de la institución o dependencia"/>
    <s v="Dirección del Archivo Histórico Central"/>
    <m/>
    <d v="2016-04-14T00:00:00"/>
    <s v="UE/220/2016 DE 14 DE ABRIL DE 2016"/>
    <s v="DAHC/245/2016 DE 26 DE ABRIL DE 2016"/>
    <s v="LA INFORMACIÓN ESTÁ DISPONIBLE PÚBLICAMENTE"/>
    <s v="SOLICITUD ELECTRÓNICA"/>
    <s v="N/A"/>
    <s v="N/A"/>
    <m/>
  </r>
  <r>
    <n v="216"/>
    <n v="-1"/>
    <n v="0"/>
    <x v="215"/>
    <x v="3"/>
    <d v="2016-04-12T00:00:00"/>
    <m/>
    <d v="2016-04-26T00:00:00"/>
    <d v="2016-04-15T00:00:00"/>
    <s v="Terminada"/>
    <n v="4"/>
    <x v="134"/>
    <s v="Calle: PSO TIJUANA_x000a_Número Exterior: 12_x000a_Número Interior: 6_x000a_Colonia: Zona Urbana Río Tijuana_x000a_País: MÉXICO_x000a_Entidad Federativa: BAJA CALIFORNIA_x000a_Delegación o Municipio: TIJUANA_x000a_Código Postal : 22010_x000a_Teléfono: 6645057490"/>
    <s v="davidarredondoo1105@gmail.com"/>
    <s v="INFOMEX"/>
    <s v="fecha de la tramitación del pasaporte mexicano"/>
    <s v="Otros_Rubros_Generales"/>
    <s v="b) No es competencia de la unidad"/>
    <x v="0"/>
    <x v="0"/>
    <m/>
    <s v="OTROS RUBROS GENERALES*"/>
    <s v="Unidad de Enlace"/>
    <m/>
    <d v="2016-04-14T00:00:00"/>
    <s v="UE/R/319/2016 DE 15 DE ABRIL DE 2016"/>
    <s v="N/A"/>
    <s v="ENTREGA DE INFORMACIÓN EN MEDIO ELECTRÓNICO"/>
    <s v="SOLICITUD ELECTRÓNICA"/>
    <s v="N/A"/>
    <s v="N/A"/>
    <m/>
  </r>
  <r>
    <n v="217"/>
    <n v="-1"/>
    <n v="0"/>
    <x v="216"/>
    <x v="3"/>
    <d v="2016-04-13T00:00:00"/>
    <m/>
    <d v="2016-05-12T00:00:00"/>
    <d v="2016-04-29T00:00:00"/>
    <s v="Terminada"/>
    <n v="13"/>
    <x v="135"/>
    <s v="Calle: CRUZ VERDE_x000a_Número Exterior: 81_x000a_Número Interior: A2 403_x000a_Colonia: Barrio del Ni¿¿o Jesús_x000a_País:  MÉXICO_x000a_Entidad Federativa: DISTRITO FEDERAL_x000a_Delegación o Municipio: COYOACAN_x000a_Código Postal : 04330"/>
    <s v="lof1240@yahoo.com"/>
    <s v="INFOMEX"/>
    <s v="Solicito todos los documentos relativos a la contratación durante los años 2013 y/o 2014 y/o 2015 del servicio de restauración de la cúpula central del Archivo General de la Nación. Contrato, actas generadas: inicio de trabajos, finiquito, entrega-recepción, oficios entre la dependencia y la o las personas morales y/o la o las persona o personas físicas contratadas. Los montos contratados, los tiempos de ejecución y los documentos que acrediten la licitación correspondiente."/>
    <s v="Gastos"/>
    <s v="a) Gastos operativos"/>
    <x v="0"/>
    <x v="0"/>
    <m/>
    <s v="Actividades de la institución o dependencia"/>
    <s v="Dirección de Administración"/>
    <m/>
    <d v="2016-04-14T00:00:00"/>
    <s v="UE/225/2016 DE 14 DE ABRIL DE 2016"/>
    <s v="DG/DGAA/DA/238/2016 DE 20 DE ABRIL DE 2016"/>
    <s v="LA INFORMACIÓN ESTÁ DISPONIBLE PÚBLICAMENTE"/>
    <s v="SOLICITUD ELECTRÓNICA"/>
    <s v="N/A"/>
    <s v="N/A"/>
    <m/>
  </r>
  <r>
    <n v="218"/>
    <n v="-1"/>
    <n v="0"/>
    <x v="217"/>
    <x v="3"/>
    <d v="2016-04-13T00:00:00"/>
    <m/>
    <d v="2016-05-12T00:00:00"/>
    <d v="2016-04-15T00:00:00"/>
    <s v="Terminada"/>
    <n v="3"/>
    <x v="136"/>
    <s v="Calle: CALLE 9_x000a_Número Exterior: 90_x000a_Número Interior: _x000a_Colonia: San Pedro de los Pinos_x000a_País: MÉXICO_x000a_Entidad Federativa: DISTRITO FEDERAL_x000a_Delegación o Municipio: BENITO JUAREZ_x000a_Código Postal : 03800_x000a_Teléfono: 5542663808"/>
    <s v="pampulidosanchez@gmail.com"/>
    <s v="INFOMEX"/>
    <s v="Aquello relacionado con los Programas de Apoyo a Méxiquences (personas discapacitadas) que manejaba el Diputado Local por el Distrito XXXII Nezahualcoyotl, Dr. Gregorio Escamilla Godinez."/>
    <s v="Otros_Rubros_Generales"/>
    <s v="b) No es competencia de la unidad"/>
    <x v="0"/>
    <x v="0"/>
    <m/>
    <s v="OTROS RUBROS GENERALES*"/>
    <s v="Unidad de Enlace"/>
    <m/>
    <d v="2016-04-14T00:00:00"/>
    <s v="UE/R/320/2016 DE 15 DE ABRIL DE 2016"/>
    <s v="N/A"/>
    <s v="ENTREGA DE INFORMACIÓN EN MEDIO ELECTRÓNICO"/>
    <s v="SOLICITUD ELECTRÓNICA"/>
    <s v="N/A"/>
    <s v="N/A"/>
    <m/>
  </r>
  <r>
    <n v="219"/>
    <n v="-1"/>
    <n v="0"/>
    <x v="218"/>
    <x v="3"/>
    <d v="2016-04-13T00:00:00"/>
    <m/>
    <d v="2016-05-12T00:00:00"/>
    <d v="2016-04-25T00:00:00"/>
    <s v="Terminada"/>
    <n v="9"/>
    <x v="7"/>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Copia o documento electrónico del material de los cursos impartidos a servidores de Dependencias y Entidades en materia archivística en el periodo 2014-2015."/>
    <s v="Actividades_de_la_institución "/>
    <s v="a) Programa de trabajo"/>
    <x v="0"/>
    <x v="0"/>
    <m/>
    <s v="Actividades de la institución o dependencia"/>
    <s v="Dirección del Sistema Nacional de Archivos"/>
    <m/>
    <d v="2016-04-14T00:00:00"/>
    <s v="UE/226/2016 DE 14 DE ABRIL DE 2016"/>
    <s v="DG/DSNA/0840/2016 DE 20 DE ABRIL DE 2016"/>
    <s v="LA INFORMACIÓN ESTÁ DISPONIBLE PÚBLICAMENTE"/>
    <s v="SOLICITUD ELECTRÓNICA"/>
    <s v="N/A"/>
    <s v="N/A"/>
    <m/>
  </r>
  <r>
    <n v="220"/>
    <n v="-1"/>
    <n v="0"/>
    <x v="219"/>
    <x v="3"/>
    <d v="2016-04-13T00:00:00"/>
    <m/>
    <d v="2016-05-12T00:00:00"/>
    <d v="2016-05-12T00:00:00"/>
    <s v="Terminada"/>
    <n v="22"/>
    <x v="39"/>
    <s v="Calle: INSURGENTES SUR_x000a_Número Exterior: 4060_x000a_Número Interior: _x000a_Colonia: Tlalpan_x000a_País: MÉXICO_x000a_Entidad Federativa: DISTRITO FEDERAL_x000a_Delegación o Municipio: TLALPAN_x000a_Código Postal : 14000"/>
    <s v="ruiz.euler@gmail.com"/>
    <s v="INFOMEX"/>
    <s v="En relación con la respuesta contenida en el oficio UE/R/296/2016, en relación con la solicitud de información 049500006716, en la que solicito un simple CATALOGO de lo que existe en los archivos presidenciales: a) Se cita el art. 26 de la Ley Federal de Archivos, la cual establece según el párrafo citado por ustedes, que &quot;el acceso a los documentos de los archivos históricos&quot; del Archivo General de la Nación no será aplicable lo dispuesto por la ley de transparencia. Quiero que se me indique si el Archivo General de la Nación considera un CATALOGO generado por su personal como un &quot;documento en archivo histórico&quot;, y el fundamento legal para ello. Es decir, si el personal que ahi labora puede distinguir entre un documento en archivo histórico y un simple catálogo sobre qué existe en dicho archivo histórico. b) Aunado a lo anterior, se cita el típico artículo 42 en el que se le indica al ciudadano que una dependencia solamente está obligada a entregar documentos que se encuentren en sus archivos, lo cuál lógicamente me indica como ciudadano que el Archivo General de la Nación no cuenta con un catálogo de los documentos disponibles en los archivos presidenciales en su poder. Quiero que se me indique si el Archivo General de la Nación considera que mantener un catálogo sobre los documentos que existen en sus acervos no cae DIRECTA y FEHACIENTEMENTE dentro de sus obligaciones como archivo de la nación, y el fundamento legal para ello."/>
    <s v="Actividades_de_la_institución "/>
    <s v="b) Resultados de actividades sustantivas"/>
    <x v="0"/>
    <x v="0"/>
    <m/>
    <s v="Actividades de la institución o dependencia"/>
    <s v="Dirección del Archivo Histórico Central"/>
    <m/>
    <d v="2016-04-14T00:00:00"/>
    <s v="UE/227/2016 DE 14 DE ABRIL DE 2016"/>
    <s v="DAHC/265/2016 DE 06 DE MAYO DE 2016"/>
    <s v="LA INFORMACIÓN ESTÁ DISPONIBLE PÚBLICAMENTE"/>
    <s v="SOLICITUD ELECTRÓNICA"/>
    <s v="N/A"/>
    <s v="N/A"/>
    <m/>
  </r>
  <r>
    <n v="221"/>
    <n v="-1"/>
    <n v="0"/>
    <x v="220"/>
    <x v="3"/>
    <d v="2016-04-18T00:00:00"/>
    <m/>
    <d v="2016-05-17T00:00:00"/>
    <d v="2016-04-25T00:00:00"/>
    <s v="Terminada"/>
    <n v="6"/>
    <x v="137"/>
    <s v="Calle: JARDINES DE PROVIDENCIA_x000a_Número Exterior: 111_x000a_Número Interior: _x000a_Colonia: Jardines de Providencia_x000a_País: MÉXICO_x000a_Entidad Federativa:_x000a_GUANAJUATO_x000a_Delegación o Municipio: LEON_x000a_Código Postal : 37230"/>
    <s v="daniela.delamora13@gmail.com"/>
    <s v="INFOMEX"/>
    <s v="Desglosar por cada municipio del estado de Guanajuato, los registros que se tienen de los grupos indígenas y etnias que viven en el estado de Guanajuato, (que incluya desde que año se tienen registrados, lugar de origen, lengua materna en caso de hablar otro idioma además del español, censo, costumbres e historias relacionadas con esos grupos indígenas en su respectivo municipio). Y también que organizaciones gubernamentales, asociaciones y grupos del gobierno han ayudado en los diferentes ámbitos de desarrollo para los grupos indígenas y etnias del estado de Guanajuato. Y de qué forma lo han hecho, a partir de qué año iniciaron y actualmente que están haciendo esas organizaciones, asociaciones y grupos del gobierno en beneficios de los grupos indígenas, etnias y grupos sociales. Incluir también la ayuda especial que se le ha dado para el desarrollo de la mujer."/>
    <s v="Otros_Rubros"/>
    <s v="a) Comunidades indígenas"/>
    <x v="0"/>
    <x v="0"/>
    <m/>
    <s v="OTROS RUBROS GENERALES*"/>
    <s v="Unidad de Enlace"/>
    <m/>
    <d v="2016-04-19T00:00:00"/>
    <s v="UE/R/323/2016 DE 19 DE ABRIL DE 2016"/>
    <s v="N/A"/>
    <s v="ENTREGA DE INFORMACIÓN EN MEDIO ELECTRÓNICO"/>
    <s v="SOLICITUD ELECTRÓNICA"/>
    <s v="N/A"/>
    <s v="N/A"/>
    <m/>
  </r>
  <r>
    <n v="222"/>
    <n v="-1"/>
    <n v="0"/>
    <x v="221"/>
    <x v="3"/>
    <d v="2016-04-18T00:00:00"/>
    <m/>
    <d v="2016-05-17T00:00:00"/>
    <d v="2016-04-20T00:00:00"/>
    <s v="Terminada"/>
    <n v="3"/>
    <x v="136"/>
    <s v="Calle: CALLE 9_x000a_Número Exterior: 90_x000a_Número Interior: _x000a_Colonia: San Pedro de los Pinos_x000a_País: MÉXICO_x000a_Entidad Federativa: DISTRITO FEDERAL_x000a_Delegación o Municipio: BENITO JUAREZ_x000a_Código Postal : 03800_x000a_Teléfono: 5542663808"/>
    <s v="pampulidosanchez@gmail.com"/>
    <s v="INFOMEX"/>
    <s v="De acuerdo al art. 3 Fracc. VII de la Ley General de Transparencia y Acceso a la Información Pública, solicito aquellos expedientes, oficios, notas, memorandos, relacionados con el Dr. Gregorio Escamilla Godinez Diputado Local por el Distrito XXXII Nezahualcóyotl y la Licenciada Lucila Isabel Orive Gutiérrez Directora General del DIFEM, en relación con petición de prótesis de C. Licenciada Elizabeth Llerandi Chapital. Señalando que de acuerdo a su respuesta, mi petición seria valida."/>
    <s v="Otros_Rubros_Generales"/>
    <s v="b) No es competencia de la unidad"/>
    <x v="0"/>
    <x v="0"/>
    <m/>
    <s v="OTROS RUBROS GENERALES*"/>
    <s v="Unidad de Enlace"/>
    <m/>
    <d v="2016-04-19T00:00:00"/>
    <s v="UE/R/322/2016 DE 19 DE ABRIL DE 2016"/>
    <s v="N/A"/>
    <s v="ENTREGA DE INFORMACIÓN EN MEDIO ELECTRÓNICO"/>
    <s v="SOLICITUD ELECTRÓNICA"/>
    <s v="N/A"/>
    <s v="N/A"/>
    <m/>
  </r>
  <r>
    <n v="223"/>
    <n v="-1"/>
    <n v="0"/>
    <x v="222"/>
    <x v="3"/>
    <d v="2016-04-18T00:00:00"/>
    <m/>
    <d v="2016-05-17T00:00:00"/>
    <d v="2016-04-28T00:00:00"/>
    <s v="Terminada"/>
    <n v="9"/>
    <x v="138"/>
    <s v="Calle: CAMINO SAN JUAN DE ARAGÓN_x000a_Número Exterior: 215_x000a_Número Interior: 11_x000a_Colonia: Ampliación San Juan de Aragón_x000a_País: MÉXICO_x000a_Entidad Federativa: DISTRITO FEDERAL_x000a_Delegación o Municipio: GUSTAVO A. MADERO_x000a_Código Postal : 07470_x000a_Teléfono: 57370103"/>
    <s v="jc_barbosa93@hotmail.com"/>
    <s v="INFOMEX"/>
    <s v="Favor de contestar el cuestionario. SOLICITAR A SU UNIDAD DE TRANSPARENCIA QUE LE PROPORCIONE EL ARCHIVO EN .xlsx. CONTESTARLO y REGRESAR LA INFORMACIÓN EN VÍA E-mail, EN EL MISMO ARCHIVO, POR FAVOR. LA PRIMERA PARTE DEBE SER LLENADA POR LA DIRECCIÓN GENERAL DE RECURSOS HUMANOS. LA SEGUNDA, POR LOS DEPARTAMENTOS QUE TENGAN INFORMACIÓN SOBRE PROGRAMAS LLEVADOS A CABO DURANTE 2015"/>
    <s v="Otros_Rubros"/>
    <s v="h)  Otros*"/>
    <x v="0"/>
    <x v="0"/>
    <m/>
    <s v="OTROS RUBROS GENERALES*"/>
    <s v="Unidad de Enlace"/>
    <m/>
    <d v="2016-04-19T00:00:00"/>
    <s v="UE/R/332/2016 DE 26 DE ABRIL DE 2016"/>
    <s v="N/A"/>
    <s v="ENTREGA DE INFORMACIÓN EN MEDIO ELECTRÓNICO"/>
    <s v="SOLICITUD ELECTRÓNICA"/>
    <s v="N/A"/>
    <s v="N/A"/>
    <m/>
  </r>
  <r>
    <n v="224"/>
    <n v="-1"/>
    <n v="0"/>
    <x v="223"/>
    <x v="3"/>
    <d v="2016-04-18T00:00:00"/>
    <m/>
    <d v="2016-05-17T00:00:00"/>
    <d v="2016-05-17T00:00:00"/>
    <s v="Terminada"/>
    <n v="22"/>
    <x v="139"/>
    <s v="Calle: PASEO DE LOS OLMOS_x000a_Número Exterior: 25_x000a_Número Interior: _x000a_Colonia: Lomas de Tarango_x000a_País: MÉXICO_x000a_Entidad Federativa: DISTRITO FEDERAL_x000a_Delegación o Municipio: ALVARO OBREGON_x000a_Código Postal : 01620"/>
    <m/>
    <s v="INFOMEX"/>
    <s v="En relación a la publicación en el Diario Oficial de la Federación del Acuerdo que tiene por objeto emitir las Disposiciones generales en las materias de archivos y transparencia para la Administración Pública Federal y su Anexo Único, publicado el Jueves 3 de marzo de 2016. En el punto 5.2.1.2 Eliminación de documentos de comprobación administrativa inmediata, que consiste en las actividades para llevar a cabo la eliminación de documentos de comprobación administrativa inmediata, en el siguiente apartado específicamente en el N. 7, que a la letra dice en la fila de Método o herramienta: Acta en la que consta que la documentación propuesta para eliminación es de comprobación administrativa inmediata. Debe incluir las firmas del coordinador de archivos, titular de la unidad administrativa, OIC / Unidad de Auditoría Preventiva, responsable del archivo de trámite. Consulta: De acuerdo a lo establecido en la Actividad N. 7 en la fila de Método o herramienta: 1. ¿El Coordinador de Archivos puede delegar la firma de las actas administrativas a otros servidores públicos a su cargo? 2. ¿Quién es el personal adecuado y/o que perfil debe cubrir para realizar dicha actividad? 3. ¿Qué trámite se debe realizar ante el Archivo General de la Nación para dar conocimiento de los servidores públicos designados por el Coordinador de Archivos para realizar la actividad de firma de actas?"/>
    <s v="Actividades_de_la_institución "/>
    <s v="a) Programa de trabajo"/>
    <x v="0"/>
    <x v="0"/>
    <m/>
    <s v="Actividades de la institución o dependencia"/>
    <s v="Dirección del Sistema Nacional de Archivos"/>
    <m/>
    <d v="2016-04-20T00:00:00"/>
    <s v="UE/233/2016 DE 20 DE ABRIL DE 2016"/>
    <s v="DG/DSNA/0877/2016 DE 26 DE ABRIL DE 2016"/>
    <s v="ENTREGA DE INFORMACIÓN EN MEDIO ELECTRÓNICO"/>
    <s v="SOLICITUD ELECTRÓNICA"/>
    <s v="N/A"/>
    <s v="N/A"/>
    <m/>
  </r>
  <r>
    <n v="225"/>
    <n v="-1"/>
    <n v="0"/>
    <x v="224"/>
    <x v="3"/>
    <d v="2016-04-18T00:00:00"/>
    <m/>
    <d v="2016-05-17T00:00:00"/>
    <d v="2016-04-21T00:00:00"/>
    <s v="Terminada"/>
    <n v="4"/>
    <x v="140"/>
    <s v="Calle: 27 POR 60 Y 10-B_x000a_Número Exterior: 42_x000a_Número Interior: _x000a_Colonia: Chuburna de Hidalgo_x000a_País: MÉXICO_x000a_Entidad Federativa: YUCATÁN_x000a_Delegación o Municipio: MERIDA_x000a_Código Postal : 97205"/>
    <s v="cinthya.solisc@gmail.com"/>
    <s v="INFOMEX"/>
    <s v="Remuneración bruta y neta del presidente de la República Enrique Peña Nieto"/>
    <s v="Otros_Rubros_Generales"/>
    <s v="a) Mal capturadas o repetidas"/>
    <x v="0"/>
    <x v="0"/>
    <m/>
    <s v="OTROS RUBROS GENERALES*"/>
    <s v="Unidad de Enlace"/>
    <m/>
    <d v="2016-04-21T00:00:00"/>
    <s v="UE/R/328/2016 DE 21 DE ABRIL DE 2016"/>
    <s v="N/A"/>
    <s v="ENTREGA DE INFORMACIÓN EN MEDIO ELECTRÓNICO"/>
    <s v="SOLICITUD ELECTRÓNICA"/>
    <s v="N/A"/>
    <s v="N/A"/>
    <m/>
  </r>
  <r>
    <n v="226"/>
    <n v="-1"/>
    <n v="0"/>
    <x v="225"/>
    <x v="3"/>
    <d v="2016-04-19T00:00:00"/>
    <m/>
    <d v="2016-05-18T00:00:00"/>
    <d v="2016-04-21T00:00:00"/>
    <s v="Terminada"/>
    <n v="3"/>
    <x v="141"/>
    <s v="Calle: HACIENDAS DE TIZAYUCA_x000a_Número Exterior: TEXMELUCAN_x000a_Número Interior: 198_x000a_Colonia: Haciendas de Tizayuca_x000a_País: MÉXICO_x000a_Entidad Federativa: HIDALGO_x000a_Delegación o Municipio: TIZAYUCA_x000a_Código Postal : 43815_x000a_Teléfono: 7751834670"/>
    <s v="lourdesgj1994@gmail.com"/>
    <s v="INFOMEX"/>
    <s v="Informacion sobre los organismos y secretarias del municipio de Tizayuca desde el 2000"/>
    <s v="Otros_Rubros_Generales"/>
    <s v="b) No es competencia de la unidad"/>
    <x v="0"/>
    <x v="0"/>
    <m/>
    <s v="OTROS RUBROS GENERALES*"/>
    <s v="Unidad de Enlace"/>
    <m/>
    <d v="2016-04-21T00:00:00"/>
    <s v="UE/R/329/2016 DE 21 DE ABRIL DE 2016"/>
    <s v="N/A"/>
    <s v="ENTREGA DE INFORMACIÓN EN MEDIO ELECTRÓNICO"/>
    <s v="SOLICITUD ELECTRÓNICA"/>
    <s v="N/A"/>
    <s v="N/A"/>
    <m/>
  </r>
  <r>
    <n v="227"/>
    <n v="-1"/>
    <n v="0"/>
    <x v="226"/>
    <x v="3"/>
    <d v="2016-04-20T00:00:00"/>
    <m/>
    <d v="2016-05-19T00:00:00"/>
    <d v="2016-04-21T00:00:00"/>
    <s v="Terminada"/>
    <n v="2"/>
    <x v="142"/>
    <s v="Calle: 20_x000a_Número Exterior: 9971133209_x000a_Número Interior: 9971133209_x000a_Colonia: Halacho_x000a_País: MÉXICO_x000a_Entidad Federativa: YUCATÁN_x000a_Delegación o Municipio: HALACHO_x000a_Código Postal : 97830_x000a_Teléfono: 9971133209"/>
    <s v="chanjhon_13@hotmail.com"/>
    <s v="INFOMEX"/>
    <s v="quisiera saber cual es la deuda externa de cada uno de los estados de la república mexicana para poder realizar una comparación de cada una de ellas."/>
    <s v="Otros_Rubros_Generales"/>
    <s v="b) No es competencia de la unidad"/>
    <x v="0"/>
    <x v="0"/>
    <m/>
    <s v="OTROS RUBROS GENERALES*"/>
    <s v="Unidad de Enlace"/>
    <m/>
    <d v="2016-04-21T00:00:00"/>
    <s v="UE/R/330/2016 DE 21 DE ABRIL DE 2016"/>
    <s v="N/A"/>
    <s v="ENTREGA DE INFORMACIÓN EN MEDIO ELECTRÓNICO"/>
    <s v="SOLICITUD ELECTRÓNICA"/>
    <s v="N/A"/>
    <s v="N/A"/>
    <m/>
  </r>
  <r>
    <n v="228"/>
    <n v="-1"/>
    <n v="0"/>
    <x v="227"/>
    <x v="3"/>
    <d v="2016-04-25T00:00:00"/>
    <m/>
    <d v="2016-05-24T00:00:00"/>
    <d v="2016-04-28T00:00:00"/>
    <s v="Terminada"/>
    <n v="4"/>
    <x v="143"/>
    <s v="Calle: CALLEJÓN DE LAS BUGAMBILIAS_x000a_Número Exterior: 1208_x000a_Número Interior: _x000a_Colonia: Villa Universitaria_x000a_País: MÉXICO_x000a_Entidad Federativa: JALISCO_x000a_Delegación o Municipio: ZAPOPAN_x000a_Código Postal : 45110"/>
    <m/>
    <s v="INFOMEX"/>
    <s v="Se informe si el Archibo General de la Nación en términos del artículo quinto transitorio de la Ley Federal de Archivos, ha evaluado las condiciones físicas, materiales y administrativas en que se encuentran los archivos del Organismo de Cuenca Lerma Santiago Pacífico de la Comisión Nacional del Agua en específico de la Dirección de Administración del Agua, a fin de verificar la debida conservación, organización y difusión de la documentación. Y determinar la conveniencia de la permanencia de los archivos o la transferencia de sus documentos con valor histórico al acervo del Archivo General de la Nación"/>
    <s v="Actividades_de_la_institución "/>
    <s v="a) Programa de trabajo"/>
    <x v="0"/>
    <x v="0"/>
    <m/>
    <s v="Actividades de la institución o dependencia"/>
    <s v="Dirección del Sistema Nacional de Archivos"/>
    <m/>
    <d v="2016-04-25T00:00:00"/>
    <s v="UE/238/2016 DE 25 DE ABRIL DE 2016"/>
    <s v="DSNA/0912/2016 DE 25 DE ABRIL DE 2016"/>
    <s v="ENTREGA DE INFORMACIÓN EN MEDIO ELECTRÓNICO"/>
    <s v="SOLICITUD ELECTRÓNICA"/>
    <s v="N/A"/>
    <s v="N/A"/>
    <m/>
  </r>
  <r>
    <n v="229"/>
    <n v="-1"/>
    <n v="0"/>
    <x v="228"/>
    <x v="3"/>
    <d v="2016-04-25T00:00:00"/>
    <m/>
    <d v="2016-05-24T00:00:00"/>
    <d v="2016-05-24T00:00:00"/>
    <s v="Terminada"/>
    <n v="22"/>
    <x v="7"/>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Formato de inventario de tramite y concentración del que se registren contratos de periodo 2014 ala abril del 2016, así como el formato de dicho inventario y su instructivo de acuerdo a lo establecido en el diario de la Nación de marzo del 2016."/>
    <s v="Información_referente_a_contratos"/>
    <s v="c) Servicios contratados"/>
    <x v="0"/>
    <x v="0"/>
    <m/>
    <s v="Información generada o administrada por la dependencia o entidad"/>
    <s v="Dirección de Administración"/>
    <m/>
    <d v="2016-04-25T00:00:00"/>
    <s v="UE/239/2016 DE 25 DE ABRIL DE 2016"/>
    <s v="VARIAS ÁREAS"/>
    <s v="LA INFORMACIÓN ESTÁ DISPONIBLE PÚBLICAMENTE"/>
    <s v="SOLICITUD ELECTRÓNICA"/>
    <s v="N/A"/>
    <s v="N/A"/>
    <m/>
  </r>
  <r>
    <n v="230"/>
    <n v="-1"/>
    <n v="0"/>
    <x v="229"/>
    <x v="3"/>
    <d v="2016-04-25T00:00:00"/>
    <m/>
    <d v="2016-05-24T00:00:00"/>
    <d v="2016-05-12T00:00:00"/>
    <s v="Terminada"/>
    <n v="14"/>
    <x v="7"/>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fichas de las siguientes series documentales: 4C.3,4C.5,8C.16,10C.3,12C.9,12C.17. Actas de baja documental de comprobación administrativa inmediata del periodo 2004 2016 copia de actas. Antecedente no se contesto la solicitud con el siguiente folio 0495000008616"/>
    <s v="Actividades_de_la_institución "/>
    <s v="b) Resultados de actividades sustantivas"/>
    <x v="0"/>
    <x v="0"/>
    <m/>
    <s v="Actividades de la institución o dependencia"/>
    <s v="Coordinación de Archivos"/>
    <m/>
    <d v="2016-04-25T00:00:00"/>
    <s v="UE/240/2016 DE 25 DE ABRIL DE 2016"/>
    <s v="DG/AA/CA/06/2016 DE 09 DE MAYO DE 2016"/>
    <s v="LA INFORMACIÓN ESTÁ DISPONIBLE PÚBLICAMENTE"/>
    <s v="SOLICITUD ELECTRÓNICA"/>
    <s v="N/A"/>
    <s v="N/A"/>
    <m/>
  </r>
  <r>
    <n v="231"/>
    <n v="-1"/>
    <n v="0"/>
    <x v="230"/>
    <x v="3"/>
    <d v="2016-04-25T00:00:00"/>
    <m/>
    <d v="2016-05-24T00:00:00"/>
    <d v="2016-05-04T00:00:00"/>
    <s v="Terminada"/>
    <n v="8"/>
    <x v="7"/>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Vídeo de la primera cesión del COTECAEF celebrado en 2016."/>
    <s v="Actividades_de_la_institución "/>
    <s v="a) Programa de trabajo"/>
    <x v="0"/>
    <x v="0"/>
    <m/>
    <s v="Actividades de la institución o dependencia"/>
    <s v="Dirección del Sistema Nacional de Archivos"/>
    <m/>
    <d v="2016-04-25T00:00:00"/>
    <s v="UE/241/2016 DE 25 DE ABRIL DE 2016"/>
    <s v="DG/DSNA/0933/2016 DE 29 DE ABRIL DE 2016"/>
    <s v="ENTREGA DE INFORMACIÓN EN MEDIO ELECTRÓNICO"/>
    <s v="SOLICITUD ELECTRÓNICA"/>
    <s v="N/A"/>
    <s v="N/A"/>
    <m/>
  </r>
  <r>
    <n v="232"/>
    <n v="-1"/>
    <n v="0"/>
    <x v="231"/>
    <x v="3"/>
    <d v="2016-04-25T00:00:00"/>
    <m/>
    <d v="2016-05-24T00:00:00"/>
    <d v="2016-05-09T00:00:00"/>
    <s v="Terminada"/>
    <n v="11"/>
    <x v="7"/>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Vídeo seminario ley general de Archivos: La preservación de la memoria colectiva y el derecho a la verdad en México &quot;es el senado de la República&quot; realizado febrero del 2016."/>
    <s v="Actividades_de_la_institución "/>
    <s v="a) Programa de trabajo"/>
    <x v="0"/>
    <x v="0"/>
    <m/>
    <s v="Actividades de la institución o dependencia"/>
    <s v="Varias áreas del AGN"/>
    <m/>
    <d v="2016-04-25T00:00:00"/>
    <s v="UE/242/2016 __________________ UE/243/2016    __________________  UE/244/2016      ______________________UE/232/2016"/>
    <m/>
    <s v="ENTREGA DE INFORMACIÓN EN MEDIO ELECTRÓNICO"/>
    <s v="SOLICITUD ELECTRÓNICA"/>
    <s v="N/A"/>
    <s v="N/A"/>
    <m/>
  </r>
  <r>
    <n v="233"/>
    <n v="-1"/>
    <n v="0"/>
    <x v="232"/>
    <x v="3"/>
    <d v="2016-04-25T00:00:00"/>
    <m/>
    <d v="2016-05-24T00:00:00"/>
    <d v="2016-04-28T00:00:00"/>
    <s v="Terminada"/>
    <n v="4"/>
    <x v="144"/>
    <s v="Calle: CANALETA Y CIPRES_x000a_Número Exterior: 10_x000a_Número Interior: 29_x000a_Colonia: Colonial Ecatepec_x000a_País: MÉXICO_x000a_Entidad Federativa: MÉXICO_x000a_Delegación o Municipio: ECATEPEC_x000a_Código Postal : 55070_x000a_Teléfono: 5564128792"/>
    <s v="jessicaq417@hotmail.com"/>
    <s v="INFOMEX"/>
    <s v="Por medio de la presente solicito que emitan mi ife lo mas antes posible o explicarme la causa que le ses posibilitado hacerlo. La tramite desde el mes de marzo y hasta la fecha no habido respuesta, me dan un comprobante mencionando que aparir del 14 de Abril ya podría pasar a recoger la cosa que eh estado yendo y me regresen sin respuesta alguna me urge obtener la espero su respuesta."/>
    <s v="Otros_Rubros_Generales"/>
    <s v="b) No es competencia de la unidad"/>
    <x v="0"/>
    <x v="0"/>
    <m/>
    <s v="OTROS RUBROS GENERALES*"/>
    <s v="Unidad de Enlace"/>
    <m/>
    <d v="2016-04-27T00:00:00"/>
    <s v="UE/R/339/2016 DE 27 DE ABRIL DE 2016"/>
    <s v="N/A"/>
    <s v="ENTREGA DE INFORMACIÓN EN MEDIO ELECTRÓNICO"/>
    <s v="SOLICITUD ELECTRÓNICA"/>
    <s v="N/A"/>
    <s v="N/A"/>
    <m/>
  </r>
  <r>
    <n v="234"/>
    <n v="-1"/>
    <n v="0"/>
    <x v="233"/>
    <x v="3"/>
    <d v="2016-04-25T00:00:00"/>
    <m/>
    <d v="2016-05-24T00:00:00"/>
    <d v="2016-05-04T00:00:00"/>
    <s v="Terminada"/>
    <n v="8"/>
    <x v="145"/>
    <s v="Calle: PARQUE DEL AJUSCO_x000a_Número Exterior: 13_x000a_Número Interior: 4_x000a_Colonia: Arcos Del Alba_x000a_País: MÉXICO_x000a_Entidad Federativa: MÉXICO_x000a_Delegación o Municipio: CUAUTITLAN IZCALLI_x000a_Código Postal : 54750_x000a_Teléfono: 5554782332"/>
    <s v="arturo.921@hotmail.es"/>
    <s v="INFOMEX"/>
    <s v="¿Cuál es el presupuesto que se utilizó en 2015 para los productos de papelería?"/>
    <s v="Gastos"/>
    <s v="b) Gastos administrativos"/>
    <x v="0"/>
    <x v="0"/>
    <m/>
    <s v="Actividades de la institución o dependencia"/>
    <s v="Dirección de Administración"/>
    <m/>
    <d v="2016-04-27T00:00:00"/>
    <s v="UE/246/2016 DE 27 DE ABRIL DE 2016"/>
    <s v="DA/270/2016 DE 29 DE ABRIL DE 2016"/>
    <s v="LA INFORMACIÓN ESTÁ DISPONIBLE PÚBLICAMENTE"/>
    <s v="SOLICITUD ELECTRÓNICA"/>
    <s v="N/A"/>
    <s v="N/A"/>
    <m/>
  </r>
  <r>
    <n v="235"/>
    <n v="-1"/>
    <n v="0"/>
    <x v="234"/>
    <x v="3"/>
    <d v="2016-04-25T00:00:00"/>
    <m/>
    <d v="2016-05-24T00:00:00"/>
    <d v="2016-04-28T00:00:00"/>
    <s v="Terminada"/>
    <n v="4"/>
    <x v="146"/>
    <s v="Calle: PRIVADA MARIA DE LOS ANGELES_x000a_Número Exterior: 4117_x000a_Número Interior: _x000a_Colonia: Lince I_x000a_País: MÉXICO_x000a_Entidad Federativa: CHIHUAHUA_x000a_Delegación o Municipio: CHIHUAHUA_x000a_Código Postal : 31300_x000a_Teléfono: 6144242173"/>
    <s v="rebeca.escareno@gmail.com"/>
    <s v="INFOMEX"/>
    <s v="Cuales colonias integran el Distrito electoral 17 de Chihuahua. Con cuantos votos obtiene la diputación y Qué partido la obtiene la minoría y con cuantos votos"/>
    <s v="Otros_Rubros_Generales"/>
    <s v="b) No es competencia de la unidad"/>
    <x v="0"/>
    <x v="0"/>
    <m/>
    <s v="OTROS RUBROS GENERALES*"/>
    <s v="Unidad de Enlace"/>
    <m/>
    <d v="2016-04-27T00:00:00"/>
    <s v="UE/R/340/2016 DE 27 DE ABRIL DE 2016"/>
    <s v="N/A"/>
    <s v="ENTREGA DE INFORMACIÓN EN MEDIO ELECTRÓNICO"/>
    <s v="SOLICITUD ELECTRÓNICA"/>
    <s v="N/A"/>
    <s v="N/A"/>
    <m/>
  </r>
  <r>
    <n v="236"/>
    <n v="-1"/>
    <n v="0"/>
    <x v="235"/>
    <x v="3"/>
    <d v="2016-04-26T00:00:00"/>
    <m/>
    <d v="2016-05-25T00:00:00"/>
    <d v="2016-05-04T00:00:00"/>
    <s v="Terminada"/>
    <n v="7"/>
    <x v="147"/>
    <s v="Calle: BAHÍA DE LA CONCEPCIÓN_x000a_Número Exterior: 14_x000a_Número Interior: 4_x000a_Colonia: Veronica Anzures_x000a_País: MÉXICO_x000a_Entidad Federativa: DISTRITO FEDERAL_x000a_Delegación o Municipio: MIGUEL HIDALGO_x000a_Código Postal : 11300_x000a_Teléfono: 5552606244"/>
    <s v="zepedaabogados@zepco.com.mx"/>
    <s v="INFOMEX"/>
    <s v="Acuerdo Presidencial de fecha 25 de junio de 1943, relativo a una fracción de 3,840 m2, deslindada de 1 (una) hectárea de terreno contigua al Molino del Olivar de la Fracción III de la Hacienda de Los Morales, colindante con terrenos de Eduardo Cuevas Lascuráin y actual avenida Del Castillo, ubicado en la colonia Lomas de Chapultepec. En su caso, fecha de publicación de dicho Acuerdo en el Diario Oficial de la Federación."/>
    <s v="Actividades_de_la_institución "/>
    <s v="b) Resultados de actividades sustantivas"/>
    <x v="0"/>
    <x v="0"/>
    <m/>
    <s v="Actividades de la institución o dependencia"/>
    <s v="Dirección del Archivo Histórico Central"/>
    <m/>
    <d v="2016-04-26T00:00:00"/>
    <s v="UE/247/2016 DE 26 DE ABRIL DE 2016"/>
    <s v="DAHC/253/2016 DE 03 DE MAYO DE 2016"/>
    <s v="ENTREGA DE INFORMACIÓN EN MEDIO ELECTRÓNICO"/>
    <s v="SOLICITUD ELECTRÓNICA"/>
    <s v="N/A"/>
    <s v="N/A"/>
    <m/>
  </r>
  <r>
    <n v="237"/>
    <n v="-1"/>
    <n v="0"/>
    <x v="236"/>
    <x v="3"/>
    <d v="2016-04-26T00:00:00"/>
    <m/>
    <d v="2016-05-25T00:00:00"/>
    <d v="2016-04-28T00:00:00"/>
    <s v="Terminada"/>
    <n v="3"/>
    <x v="148"/>
    <s v="Calle: NO ME OLVIDES_x000a_Número exterior: 1569_x000a_Número interior: _x000a_Colonia: Jardines del Sur_x000a_Entidad federativa: San Luis Potosí_x000a_Delegación o municipio: SAN LUIS POTOSI_x000a_Código postal: 78399_x000a_Teléfono: 444 4441434963"/>
    <s v="maribel_rochalongoria@yahoo.com"/>
    <s v="INFOMEX"/>
    <s v="Hola buenas tardes, por medio de este sitio web me comunico con ustedes para pedir información que el cual va ser para un trabajo académico. Me gustaría saber : la misión, visión, objetivo y mas que nada el organigrama de la Policía Federal de Caminos"/>
    <s v="Otros_Rubros_Generales"/>
    <s v="b) No es competencia de la unidad"/>
    <x v="0"/>
    <x v="0"/>
    <m/>
    <s v="OTROS RUBROS GENERALES*"/>
    <s v="Unidad de Enlace"/>
    <m/>
    <d v="2016-04-27T00:00:00"/>
    <s v="UE/R/342/2016 DE 27 DE ABRIL DE 2016"/>
    <s v="N/A"/>
    <s v="ENTREGA DE INFORMACIÓN EN MEDIO ELECTRÓNICO"/>
    <s v="SOLICITUD ELECTRÓNICA"/>
    <s v="N/A"/>
    <s v="N/A"/>
    <m/>
  </r>
  <r>
    <n v="238"/>
    <n v="-1"/>
    <n v="0"/>
    <x v="237"/>
    <x v="3"/>
    <d v="2016-04-26T00:00:00"/>
    <m/>
    <d v="2016-05-25T00:00:00"/>
    <d v="2016-04-28T00:00:00"/>
    <s v="Terminada"/>
    <n v="3"/>
    <x v="149"/>
    <s v="Calle: HIDALGO_x000a_Número exterior: 113_x000a_Número interior: _x000a_Colonia: El Capadero_x000a_Entidad federativa: Jalisco_x000a_Delegación o municipio: ACATIC_x000a_Código postal: 45479"/>
    <s v="gerardo_drv@hotmail.com"/>
    <s v="INFOMEX"/>
    <s v="buenas tardes quisiera saber: 1) Casas hogar que atiendan niños y jóvenes con parálisis cerebral u otro daño neurológico en situación de abandono 2)Nombres de las casas hogar 3)Donde se localizan 4)Teléfono o correo 5)Número de beneficiarios 6)Cuotas de recuperación "/>
    <s v="Otros_Rubros_Generales"/>
    <s v="b) No es competencia de la unidad"/>
    <x v="0"/>
    <x v="0"/>
    <m/>
    <s v="OTROS RUBROS GENERALES*"/>
    <s v="Unidad de Enlace"/>
    <m/>
    <d v="2016-04-27T00:00:00"/>
    <s v="UE/R/343/2016 DE 27 DE ABRIL DE 2016"/>
    <s v="N/A"/>
    <s v="ENTREGA DE INFORMACIÓN EN MEDIO ELECTRÓNICO"/>
    <s v="SOLICITUD ELECTRÓNICA"/>
    <s v="N/A"/>
    <s v="N/A"/>
    <m/>
  </r>
  <r>
    <n v="239"/>
    <n v="-1"/>
    <n v="0"/>
    <x v="238"/>
    <x v="3"/>
    <d v="2016-04-28T00:00:00"/>
    <m/>
    <d v="2016-05-27T00:00:00"/>
    <d v="2016-05-20T00:00:00"/>
    <s v="Terminada"/>
    <n v="17"/>
    <x v="150"/>
    <s v="Calle: NORTE 16_x000a_Número Exterior: 732_x000a_Número Interior: 9_x000a_Colonia: Concepción_x000a_País: MÉXICO_x000a_Entidad Federativa: MÉXICO_x000a_Delegación o Municipio: VALLE DE CHALCO SOLIDARIDAD_x000a_Código Postal : 56615"/>
    <s v="victorvmh10@outlook.com"/>
    <s v="INFOMEX"/>
    <s v="cuando se tendra acceso a todos los documentos de estado, para conocer lo acurrido en la matanza de tlatelolco en 1968"/>
    <s v="Actividades_de_la_institución "/>
    <s v="d) Otros*"/>
    <x v="0"/>
    <x v="0"/>
    <m/>
    <s v="Actividades de la institución o dependencia"/>
    <s v="Dirección del Archivo Histórico Central"/>
    <m/>
    <d v="2016-04-28T00:00:00"/>
    <s v="UE/258/2016 DE 28 DE ABRIL DE 2016"/>
    <s v="DAHC/266/2016 DE 06 DE MAYO DE 2016"/>
    <s v="ENTREGA DE INFORMACIÓN EN MEDIO ELECTRÓNICO"/>
    <s v="SOLICITUD ELECTRÓNICA"/>
    <s v="N/A"/>
    <s v="N/A"/>
    <m/>
  </r>
  <r>
    <n v="240"/>
    <n v="-1"/>
    <n v="0"/>
    <x v="239"/>
    <x v="3"/>
    <d v="2016-04-28T00:00:00"/>
    <m/>
    <d v="2016-05-27T00:00:00"/>
    <d v="2016-05-04T00:00:00"/>
    <s v="Terminada"/>
    <n v="5"/>
    <x v="150"/>
    <s v="Calle: NORTE 16_x000a_Número Exterior: 732_x000a_Número Interior: 9_x000a_Colonia: Concepción_x000a_País: MÉXICO_x000a_Entidad Federativa: MÉXICO_x000a_Delegación o Municipio: VALLE DE CHALCO SOLIDARIDAD_x000a_Código Postal : 56615"/>
    <s v="victorvmh10@outlook.com"/>
    <s v="INFOMEX"/>
    <s v="Solicito información de los documentos de los hechos sucedidos el 2 de octubre de 1968, toda la información  documental, estimación de muertos, rangos de militares que participaron en el operativo y la autorización del ejecutivo para proseguir con atacar a los civiles.    "/>
    <s v="Actividades_de_la_institución "/>
    <s v="b) Resultados de actividades sustantivas"/>
    <x v="0"/>
    <x v="0"/>
    <m/>
    <s v="Actividades de la institución o dependencia"/>
    <s v="Dirección del Archivo Histórico Central"/>
    <m/>
    <d v="2016-04-28T00:00:00"/>
    <s v="UE/259/2016 DE 28 DE ABRIL DE 2016"/>
    <s v="DAHC/254/2016 DE 03 DE MAYO DE 2016"/>
    <s v="LA INFORMACIÓN ESTÁ DISPONIBLE PÚBLICAMENTE"/>
    <s v="SOLICITUD ELECTRÓNICA"/>
    <s v="N/A"/>
    <s v="N/A"/>
    <m/>
  </r>
  <r>
    <n v="241"/>
    <n v="-1"/>
    <n v="0"/>
    <x v="240"/>
    <x v="3"/>
    <d v="2016-04-28T00:00:00"/>
    <m/>
    <d v="2016-05-27T00:00:00"/>
    <d v="2016-05-04T00:00:00"/>
    <s v="Terminada"/>
    <n v="5"/>
    <x v="150"/>
    <s v="Calle: NORTE 16_x000a_Número Exterior: 732_x000a_Número Interior: 9_x000a_Colonia: Concepción_x000a_País: MÉXICO_x000a_Entidad Federativa: MÉXICO_x000a_Delegación o Municipio: VALLE DE CHALCO SOLIDARIDAD_x000a_Código Postal : 56615"/>
    <s v="victorvmh10@outlook.com"/>
    <s v="INFOMEX"/>
    <s v="Solicito información de los documentos de los hechos sucedidos el 2 de octubre de 1968, toda la información  documental, estimación de muertos, rangos de militares que participaron en el operativo y la autorización del ejecutivo para proseguir con atacar a los civiles.    "/>
    <s v="Actividades_de_la_institución "/>
    <s v="b) Resultados de actividades sustantivas"/>
    <x v="0"/>
    <x v="0"/>
    <m/>
    <s v="Actividades de la institución o dependencia"/>
    <s v="Dirección del Archivo Histórico Central"/>
    <m/>
    <d v="2016-04-28T00:00:00"/>
    <s v="UE/260/2016 DE 28 DE ABRIL DE 2016"/>
    <s v="DAHC/255/2016 DE 03 DE MAYO DE 2016"/>
    <s v="LA INFORMACIÓN ESTÁ DISPONIBLE PÚBLICAMENTE"/>
    <s v="SOLICITUD ELECTRÓNICA"/>
    <s v="N/A"/>
    <s v="N/A"/>
    <m/>
  </r>
  <r>
    <n v="242"/>
    <n v="-1"/>
    <n v="0"/>
    <x v="241"/>
    <x v="3"/>
    <d v="2016-04-28T00:00:00"/>
    <m/>
    <d v="2016-05-27T00:00:00"/>
    <d v="2016-05-27T00:00:00"/>
    <s v="Terminada"/>
    <n v="22"/>
    <x v="10"/>
    <s v="Calle: DARWIN_x000a_Número Exterior: 68_x000a_Número Interior: 403_x000a_Colonia: Anzures_x000a_País: MÉXICO_x000a_Entidad Federativa: DISTRITO FEDERAL_x000a_Delegación o Municipio: MIGUEL HIDALGO_x000a_Código Postal : 11590"/>
    <s v="raflescabrera@gmail.com"/>
    <s v="INFOMEX"/>
    <s v="Solicito copia simple, en formato de versión pública, del expediente del C. Agustín Legorreta López Guerrero, también conocido como &quot;Tintino&quot; Legorreta, que se conserve en la galería 1 del AGN."/>
    <s v="Actividades_de_la_institución "/>
    <s v="b) Resultados de actividades sustantivas"/>
    <x v="1"/>
    <x v="1"/>
    <n v="1"/>
    <s v="Actividades de la institución o dependencia"/>
    <s v="Dirección del Archivo Histórico Central"/>
    <m/>
    <d v="2016-04-28T00:00:00"/>
    <s v="UE/261/2016 DE 28 DE ABRIL DE 2016"/>
    <s v="DAHC/259/2016 DE 04 DE MAYO DE 2016"/>
    <s v="LA INFORMACIÓN ESTÁ DISPONIBLE PÚBLICAMENTE"/>
    <s v="SOLICITUD ELECTRÓNICA"/>
    <s v="N/A"/>
    <s v="N/A"/>
    <m/>
  </r>
  <r>
    <n v="243"/>
    <n v="-1"/>
    <n v="0"/>
    <x v="242"/>
    <x v="3"/>
    <d v="2016-04-28T00:00:00"/>
    <m/>
    <d v="2016-05-27T00:00:00"/>
    <d v="2016-05-27T00:00:00"/>
    <s v="Terminada"/>
    <n v="22"/>
    <x v="10"/>
    <s v="Calle: DARWIN_x000a_Número Exterior: 68_x000a_Número Interior: 403_x000a_Colonia: Anzures_x000a_País: MÉXICO_x000a_Entidad Federativa: DISTRITO FEDERAL_x000a_Delegación o Municipio: MIGUEL HIDALGO_x000a_Código Postal : 11590"/>
    <s v="raflescabrera@gmail.com"/>
    <s v="INFOMEX"/>
    <s v="Solicito copias simples, en formato de versión pública, de los expedientes que tenga este AGN en su galería 1 sobre el C Roberto Urbina y/o Tito Urbina."/>
    <s v="Actividades_de_la_institución "/>
    <s v="b) Resultados de actividades sustantivas"/>
    <x v="1"/>
    <x v="1"/>
    <n v="1"/>
    <s v="Actividades de la institución o dependencia"/>
    <s v="Dirección del Archivo Histórico Central"/>
    <m/>
    <d v="2016-04-28T00:00:00"/>
    <s v="UE/262/2016 DE 28 DE ABRIL DE 2016"/>
    <s v="DAHC/260/2016 DE 04 DE MAYO DE 2016"/>
    <s v="LA INFORMACIÓN ESTÁ DISPONIBLE PÚBLICAMENTE"/>
    <s v="SOLICITUD ELECTRÓNICA"/>
    <s v="N/A"/>
    <s v="N/A"/>
    <m/>
  </r>
  <r>
    <n v="244"/>
    <n v="-1"/>
    <n v="0"/>
    <x v="243"/>
    <x v="3"/>
    <d v="2016-04-29T00:00:00"/>
    <m/>
    <d v="2016-05-16T00:00:00"/>
    <d v="2016-05-04T00:00:00"/>
    <s v="Terminada"/>
    <n v="4"/>
    <x v="151"/>
    <s v="Calle: ALDAMA_x000a_Número Exterior: 11_x000a_Número Interior: _x000a_Colonia: Arcos Electra_x000a_País: MÉXICO_x000a_Entidad Federativa: MÉXICO_x000a_Delegación o Municipio: TLALNEPANTLA DE BAZ_x000a_Código Postal : 54060_x000a_Teléfono: 5563318761"/>
    <s v="ferroh3000@yahoo.com.mx"/>
    <s v="INFOMEX"/>
    <s v="INFORMACIÓN QUE COMPRUEBE, RELACIÓN LABORAL."/>
    <s v="Otros_Rubros_Generales"/>
    <s v="b) No es competencia de la unidad"/>
    <x v="0"/>
    <x v="0"/>
    <m/>
    <s v="OTROS RUBROS GENERALES*"/>
    <s v="Unidad de Enlace"/>
    <m/>
    <d v="2016-05-04T00:00:00"/>
    <s v="UE/R/351/2016 DE 04 DE MAYO DE 2016"/>
    <s v="N/A"/>
    <s v="ENTREGA DE INFORMACIÓN EN MEDIO ELECTRÓNICO"/>
    <s v="SOLICITUD ELECTRÓNICA"/>
    <s v="N/A"/>
    <s v="N/A"/>
    <m/>
  </r>
  <r>
    <n v="245"/>
    <n v="-1"/>
    <n v="0"/>
    <x v="244"/>
    <x v="4"/>
    <d v="2016-05-02T00:00:00"/>
    <m/>
    <d v="2016-05-31T00:00:00"/>
    <d v="2016-05-02T00:00:00"/>
    <s v="Terminada"/>
    <n v="1"/>
    <x v="152"/>
    <s v="Calle: FLORENCIA_x000a_Número exterior: 10122_x000a_Número interior: PRIVADA PISA 14_x000a_Colonia: Pórticos de San Antonio_x000a_Entidad federativa: Baja California_x000a_Delegación o municipio: TIJUANA_x000a_Código postal: 22666_x000a_Teléfono: 6643470218"/>
    <s v="thegameradrian777@gmail.com"/>
    <s v="INFOMEX"/>
    <s v="Cuanto gana el presidente de la república y el gobernador del estado de Baja California?"/>
    <s v="Otros_Rubros_Generales"/>
    <s v="a) Mal capturadas o repetidas"/>
    <x v="0"/>
    <x v="0"/>
    <m/>
    <s v="OTROS RUBROS GENERALES*"/>
    <s v="Unidad de Enlace"/>
    <m/>
    <d v="2016-05-02T00:00:00"/>
    <s v="UE/R/346/2016 DE 02 DE MAYO DE 2016"/>
    <s v="N/A"/>
    <s v="ENTREGA DE INFORMACIÓN EN MEDIO ELECTRÓNICO"/>
    <s v="SOLICITUD ELECTRÓNICA"/>
    <s v="N/A"/>
    <s v="N/A"/>
    <m/>
  </r>
  <r>
    <n v="246"/>
    <n v="-1"/>
    <n v="0"/>
    <x v="245"/>
    <x v="4"/>
    <d v="2016-05-02T00:00:00"/>
    <m/>
    <d v="2016-06-01T00:00:00"/>
    <d v="2016-05-12T00:00:00"/>
    <s v="Terminada"/>
    <n v="9"/>
    <x v="153"/>
    <s v="Calle: BUCARELI_x000a_Número Exterior: 66_x000a_Número Interior: 9_x000a_Colonia: Centro (área 4)_x000a_País: MÉXICO_x000a_Entidad Federativa: DISTRITO FEDERAL_x000a_Delegación o Municipio: CUAUHTEMOC_x000a_Código Postal : 06040_x000a_Teléfono: 55 55122042"/>
    <s v="jmblase@gmail.com"/>
    <s v="INFOMEX"/>
    <s v="Solicito la version publica José Valentin Vázquez Manrique Rafael Rocha Cordero"/>
    <s v="Actividades_de_la_institución "/>
    <s v="b) Resultados de actividades sustantivas"/>
    <x v="1"/>
    <x v="4"/>
    <n v="0"/>
    <s v="Actividades de la institución o dependencia"/>
    <s v="Dirección del Archivo Histórico Central"/>
    <m/>
    <d v="2016-05-04T00:00:00"/>
    <s v="UE/268/2016 DE 04 DE MAYO DE 2016"/>
    <s v="DAHC/262/2016 DE 06 DE MAYO DE 2016"/>
    <s v="ENTREGA DE INFORMACIÓN EN MEDIO ELECTRÓNICO"/>
    <s v="SOLICITUD ELECTRÓNICA"/>
    <s v="N/A"/>
    <s v="N/A"/>
    <m/>
  </r>
  <r>
    <n v="247"/>
    <n v="-1"/>
    <n v="0"/>
    <x v="246"/>
    <x v="4"/>
    <d v="2016-05-03T00:00:00"/>
    <m/>
    <d v="2016-06-01T00:00:00"/>
    <d v="2016-05-04T00:00:00"/>
    <s v="Terminada"/>
    <n v="2"/>
    <x v="154"/>
    <s v="Calle: SAN PEDRO_x000a_Número Exterior: 102_x000a_Número Interior: _x000a_Colonia: Carboneras_x000a_País: MÉXICO_x000a_Entidad Federativa: HIDALGO_x000a_Delegación o Municipio: MINERAL DE LA REFORMA_x000a_Código Postal : 42183_x000a_Teléfono: 011527712725398"/>
    <s v="natrodriguez13agosto@hotmail.com"/>
    <s v="INFOMEX"/>
    <s v="¿Cual es la función del inai? Respecto a SEDESOL ¿cual es la calidad de la leche al precio de un peso? ¿Cual es la cantidad de dinero que se esta invirtiendo en la educación? ¿Cual es la evolución de SEDESOL? ¿Cual es el objetivo de SEDESOL? ¿Cual es la función de SEMARNAT? ¿Cuanto se esta invirtiendo en la secretaria de salud?"/>
    <s v="Otros_Rubros_Generales"/>
    <s v="b) No es competencia de la unidad"/>
    <x v="0"/>
    <x v="0"/>
    <m/>
    <s v="OTROS RUBROS GENERALES*"/>
    <s v="Unidad de Enlace"/>
    <m/>
    <d v="2016-05-04T00:00:00"/>
    <s v="UE/R/352/2016 DE 04 DE MAYO DE 2016"/>
    <s v="N/A"/>
    <s v="ENTREGA DE INFORMACIÓN EN MEDIO ELECTRÓNICO"/>
    <s v="SOLICITUD ELECTRÓNICA"/>
    <s v="N/A"/>
    <s v="N/A"/>
    <m/>
  </r>
  <r>
    <n v="248"/>
    <n v="-1"/>
    <n v="0"/>
    <x v="247"/>
    <x v="4"/>
    <d v="2016-05-04T00:00:00"/>
    <m/>
    <d v="2016-06-02T00:00:00"/>
    <d v="2016-05-20T00:00:00"/>
    <s v="Terminada"/>
    <n v="13"/>
    <x v="155"/>
    <s v="Calle: INDEPENDENCIA_x000a_Número Exterior: 10_x000a_Número Interior: _x000a_Colonia: Centro (área 1)_x000a_País: MÉXICO_x000a_Entidad Federativa: DISTRITO FEDERAL_x000a_Delegación o Municipio: CUAUHTEMOC_x000a_Código Postal : 06000"/>
    <s v="jcto77@hotmail.com"/>
    <s v="INFOMEX"/>
    <s v="Solicito información sobre la cantidad total de líneas de telefonía celular asignadas actualmente a todos los servidores públicos de esa Institución, incluyendo sus órganos desconcentrados y entidades sectorizadas. Asimismo, requiero saber, conforme al contrato correspondiente, cuál es la periodicidad con la que es sustituido el equipo de teléfono celular (indicar si es cada año, cada 18 meses, etc.). Finalmente, requiero saber en cual mes es sustituido el equipo. Para facilitar su respuesta, le confirmo que no requiero los nombres de los servidores públicos. Por ejemplo, yo necesito que me responda algo como lo siguiente: &quot;El Archivo General de la Nación y sus órganos desconcentrados y entidades sectorizadas en conjunto cuentan con 300 líneas de telefonía celular y los equipos se sustituyen cada 12 meses durante el mes de marzo de cada año.&quot;"/>
    <s v="Actividades_de_la_institución "/>
    <s v="b) Resultados de actividades sustantivas"/>
    <x v="0"/>
    <x v="0"/>
    <m/>
    <s v="Actividades de la institución o dependencia"/>
    <s v="Dirección de Administración"/>
    <m/>
    <d v="2016-05-09T00:00:00"/>
    <s v="UE/275/2016 DE 09 DE MAYO DE 2016"/>
    <s v="DA/318/2016 DE 17 DE MAYO DE 2016"/>
    <s v="ENTREGA DE INFORMACIÓN EN MEDIO ELECTRÓNICO"/>
    <s v="SOLICITUD ELECTRÓNICA"/>
    <s v="N/A"/>
    <s v="N/A"/>
    <m/>
  </r>
  <r>
    <n v="249"/>
    <n v="-1"/>
    <n v="0"/>
    <x v="248"/>
    <x v="4"/>
    <d v="2016-05-04T00:00:00"/>
    <m/>
    <d v="2016-05-19T00:00:00"/>
    <d v="2016-05-10T00:00:00"/>
    <s v="Terminada"/>
    <n v="5"/>
    <x v="156"/>
    <s v="Calle: REAL DE GUADALUPE_x000a_Número exterior: 07_x000a_Número interior: _x000a_Colonia: Santa Rosa Xochiac_x000a_Entidad federativa: Distrito Federal_x000a_Delegación o municipio: ALVARO OBREGON_x000a_Código postal: 01830_x000a_Teléfono: 5560666940"/>
    <s v="felpesv64@hotmail.com"/>
    <s v="INFOMEX"/>
    <s v="SOLICITO MI HOJA DE SERVICIO EN LA CÁMARA DE DIPUTADOS"/>
    <s v="Otros_Rubros_Generales"/>
    <s v="b) No es competencia de la unidad"/>
    <x v="0"/>
    <x v="0"/>
    <m/>
    <s v="OTROS RUBROS GENERALES*"/>
    <s v="Unidad de Enlace"/>
    <m/>
    <d v="2016-05-09T00:00:00"/>
    <s v="UE/R/357/2016 DE 09 DE MAYO DE 2016"/>
    <s v="N/A"/>
    <s v="ENTREGA DE INFORMACIÓN EN MEDIO ELECTRÓNICO"/>
    <s v="SOLICITUD ELECTRÓNICA"/>
    <s v="N/A"/>
    <s v="N/A"/>
    <m/>
  </r>
  <r>
    <n v="250"/>
    <n v="-1"/>
    <n v="0"/>
    <x v="249"/>
    <x v="4"/>
    <d v="2016-05-04T00:00:00"/>
    <m/>
    <d v="2016-05-19T00:00:00"/>
    <d v="2016-05-19T00:00:00"/>
    <s v="Terminada"/>
    <n v="12"/>
    <x v="156"/>
    <s v="Calle: REAL DE GUADALUPE_x000a_Número exterior: 07_x000a_Número interior: _x000a_Colonia: Santa Rosa Xochiac_x000a_Entidad federativa: Distrito Federal_x000a_Delegación o municipio: ALVARO OBREGON_x000a_Código postal: 01830_x000a_Teléfono: 5560666940"/>
    <s v="felpesv64@hotmail.com"/>
    <s v="INFOMEX"/>
    <s v="SOLICITO MI HOJA DE SERVICIO EN EL ARCHIVO GENERAL DE LA NACIÓN"/>
    <s v="Estructura_orgánica"/>
    <s v="d) Otros*"/>
    <x v="0"/>
    <x v="0"/>
    <m/>
    <s v="Actividades de la institución o dependencia"/>
    <s v="Dirección de Administración"/>
    <m/>
    <d v="2016-05-09T00:00:00"/>
    <s v="UE/276/2016 DE 09 DE MAYO DE 2016"/>
    <s v="DA/310/2016 DE 13 DE MAYO DE 2016"/>
    <s v="ENTREGA DE INFORMACIÓN EN MEDIO ELECTRÓNICO"/>
    <s v="SOLICITUD ELECTRÓNICA"/>
    <s v="N/A"/>
    <s v="N/A"/>
    <m/>
  </r>
  <r>
    <n v="251"/>
    <n v="-1"/>
    <n v="0"/>
    <x v="250"/>
    <x v="4"/>
    <d v="2016-05-04T00:00:00"/>
    <m/>
    <d v="2016-06-02T00:00:00"/>
    <d v="2016-05-25T00:00:00"/>
    <s v="Terminada"/>
    <n v="16"/>
    <x v="0"/>
    <s v="Calle: FELIX PALAVICINI / CIRCUNVALACION Y EXPERIENCIA_x000a_Número Exterior: 2090 A_x000a_Número Interior: _x000a_Colonia: Jardines Alcalde_x000a_País: MÉXICO_x000a_Entidad Federativa: JALISCO_x000a_Delegación o Municipio: GUADALAJARA_x000a_Código Postal : 44298"/>
    <s v="andrewilich@hotmail.com"/>
    <s v="INFOMEX"/>
    <s v="Solicito copia del expediente de Rosendo Radilla Pacheco resguardado en la Galería 1 de este Archivo- Fondo DFS."/>
    <s v="Actividades_de_la_institución "/>
    <s v="a) Programa de trabajo"/>
    <x v="1"/>
    <x v="1"/>
    <n v="1"/>
    <s v="Actividades de la institución o dependencia"/>
    <s v="Dirección del Archivo Histórico Central"/>
    <m/>
    <d v="2016-05-09T00:00:00"/>
    <s v="UE/277/2016 DE 09 DE MAYO DE 2016"/>
    <s v="DAHC/280/2016 DE 20 DE MAYO DE 2016"/>
    <s v="LA INFORMACIÓN ESTÁ DISPONIBLE PÚBLICAMENTE"/>
    <s v="SOLICITUD ELECTRÓNICA"/>
    <s v="N/A"/>
    <s v="N/A"/>
    <m/>
  </r>
  <r>
    <n v="252"/>
    <n v="-1"/>
    <n v="0"/>
    <x v="251"/>
    <x v="4"/>
    <d v="2016-05-06T00:00:00"/>
    <m/>
    <d v="2016-06-03T00:00:00"/>
    <d v="2016-06-03T00:00:00"/>
    <s v="Terminada"/>
    <n v="21"/>
    <x v="157"/>
    <s v="Calle: CAMINO REAL A TOLUCA_x000a_Número Exterior: 55_x000a_Número Interior: _x000a_Colonia: El Cuernito_x000a_País: MÉXICO_x000a_Entidad Federativa: DISTRITO FEDERAL_x000a_Delegación o Municipio: ALVARO OBREGON_x000a_Código Postal : 01220"/>
    <s v=" jp96163@gmail.com"/>
    <s v="INFOMEX"/>
    <s v="Requiero copia electrónica de la siguiente información: curriculum vitae de la Directora del Archivo General de la Nación, Mercedes de Vega y la documentación soporte."/>
    <s v="Actividades_de_la_institución "/>
    <s v="b) Resultados de actividades sustantivas"/>
    <x v="0"/>
    <x v="0"/>
    <m/>
    <s v="Actividades de la institución o dependencia"/>
    <s v="Dirección de Administración"/>
    <m/>
    <d v="2016-05-09T00:00:00"/>
    <s v="UE/278/2016 DE 09 DE MAYO DE 2016"/>
    <s v="DA/311/2016 DE 12 DE MAYO DE 2016"/>
    <s v="LA INFORMACIÓN ESTÁ DISPONIBLE PÚBLICAMENTE"/>
    <s v="SOLICITUD ELECTRÓNICA"/>
    <s v="N/A"/>
    <s v="N/A"/>
    <m/>
  </r>
  <r>
    <n v="253"/>
    <n v="-1"/>
    <n v="0"/>
    <x v="252"/>
    <x v="4"/>
    <d v="2016-05-06T00:00:00"/>
    <m/>
    <d v="2016-06-03T00:00:00"/>
    <d v="2016-05-18T00:00:00"/>
    <s v="Terminada"/>
    <n v="9"/>
    <x v="158"/>
    <s v="Calle: CAMINO REAL_x000a_Número Exterior: 78_x000a_Número Interior: _x000a_Colonia: El Capulín_x000a_País: MÉXICO_x000a_Entidad Federativa: DISTRITO FEDERAL_x000a_Delegación o Municipio: ALVARO OBREGON _x000a_Código Postal : 01110"/>
    <s v="lgdaniel.55@gmail.com"/>
    <s v="INFOMEX"/>
    <s v="De acuerdo con el artículo 9 fracción II del Reglamento de la Ley Federal de Archivos solicito en copia electrónica los nombramientos de los titulares de las Áreas Coordinadoras de Archivo de las siguientes dependencia federales: Secretaría de Gobernación, Instituto Nacional de Migración, Centro de Investigación y Seguridad Nacional, Secretaría de la Defensa Nacional, Secretaria de Marina, Procuraduría General de la República, Instituto Nacional de Ciencias Penales, Policía Federal y de la Comisión Ejecutiva de Atención a Víctimas."/>
    <s v="Actividades_de_la_institución "/>
    <s v="a) Programa de trabajo"/>
    <x v="0"/>
    <x v="0"/>
    <m/>
    <s v="Actividades de la institución o dependencia"/>
    <s v="Dirección del Sistema Nacional de Archivos"/>
    <m/>
    <d v="2016-05-09T00:00:00"/>
    <s v="UE/279/2016 DE 09 DE MAYO DE 2016"/>
    <s v="DG/DSNA/1061/2016 DE 17 DE MAYO DE 2016"/>
    <s v="LA INFORMACIÓN ESTÁ DISPONIBLE PÚBLICAMENTE"/>
    <s v="SOLICITUD ELECTRÓNICA"/>
    <s v="N/A"/>
    <s v="N/A"/>
    <m/>
  </r>
  <r>
    <n v="254"/>
    <n v="-1"/>
    <n v="0"/>
    <x v="253"/>
    <x v="4"/>
    <d v="2016-05-06T00:00:00"/>
    <m/>
    <d v="2016-05-20T00:00:00"/>
    <d v="2016-05-12T00:00:00"/>
    <s v="Terminada"/>
    <n v="5"/>
    <x v="159"/>
    <s v="Calle: CIRCUITO CIRCUNVALACION PONIENTE_x000a_Número exterior: 1_x000a_Número interior: 301_x000a_Colonia: Ciudad Satélite_x000a_Entidad federativa: México_x000a_Delegación o municipio: NAUCALPAN DE JUAREZ_x000a_Código postal: 53100_x000a_Teléfono: 5553931555"/>
    <s v="rafael.hurtado@smallhurtado.com"/>
    <s v="INFOMEX"/>
    <s v="Solicitud de los trabajos que tenia de 1970 a la fecha, ya que me la solicitan para una duplicidad en mi NSS"/>
    <s v="Otros_Rubros_Generales"/>
    <s v="b) No es competencia de la unidad"/>
    <x v="0"/>
    <x v="0"/>
    <m/>
    <s v="OTROS RUBROS GENERALES*"/>
    <s v="Unidad de Enlace"/>
    <m/>
    <d v="2016-05-11T00:00:00"/>
    <s v="UE/R/362/2016 DE 11 DE MAYO DE 2016"/>
    <s v="N/A"/>
    <s v="ENTREGA DE INFORMACIÓN EN MEDIO ELECTRÓNICO"/>
    <s v="SOLICITUD ELECTRÓNICA"/>
    <s v="N/A"/>
    <s v="N/A"/>
    <m/>
  </r>
  <r>
    <n v="255"/>
    <n v="-1"/>
    <n v="0"/>
    <x v="254"/>
    <x v="4"/>
    <d v="2016-05-09T00:00:00"/>
    <m/>
    <d v="2016-06-06T00:00:00"/>
    <d v="2016-06-01T00:00:00"/>
    <s v="Terminada"/>
    <n v="18"/>
    <x v="160"/>
    <s v="Calle: MARMOLERÍA_x000a_Número Exterior: 121_x000a_Número Interior: 5_x000a_Colonia: Ampliación 20 de Noviembre_x000a_País: MÉXICO_x000a_Entidad Federativa: DISTRITO FEDERAL_x000a_Delegación o Municipio: VENUSTIANO CARRANZA_x000a_Código Postal : 15260"/>
    <s v="sistemanacionaltransparencia@gmail.com"/>
    <s v="INFOMEX"/>
    <s v="Sr. Secretario de Gobernación, Miguel Angel Osorio Chong: Se solicita la siguiente información pública, con fundamento en el artículo 6 de la Constitución Política de los Estados Unidos Mexicanos, y en la Ley General de Transparencia y Acceso a la Información Pública: 1. Fecha de inicio de traslado y volumen de expedientes trasladados al nuevo edificio de acervos del Archivo General de la Nación (AGN). 2. Cuáles son las condiciones actuales de seguridad de los materiales trasladados al nuevo edificio de acervos referido."/>
    <s v="Actividades_de_la_institución "/>
    <s v="b) Resultados de actividades sustantivas"/>
    <x v="0"/>
    <x v="0"/>
    <m/>
    <s v="Actividades de la institución o dependencia"/>
    <s v="Dirección del Archivo Histórico Central"/>
    <m/>
    <d v="2016-05-11T00:00:00"/>
    <s v="UE/282/2016 DE 11 DE MAYO DE 2016"/>
    <s v="DAHC/287/2016 DE 25 DE MAYO DE 2016"/>
    <s v="ENTREGA DE INFORMACIÓN EN MEDIO ELECTRÓNICO"/>
    <s v="SOLICITUD ELECTRÓNICA"/>
    <s v="N/A"/>
    <s v="N/A"/>
    <m/>
  </r>
  <r>
    <n v="256"/>
    <n v="-1"/>
    <n v="0"/>
    <x v="255"/>
    <x v="4"/>
    <d v="2016-05-09T00:00:00"/>
    <m/>
    <d v="2016-06-06T00:00:00"/>
    <d v="2016-06-01T00:00:00"/>
    <s v="Terminada"/>
    <n v="18"/>
    <x v="160"/>
    <s v="Calle: MARMOLERÍA_x000a_Número Exterior: 121_x000a_Número Interior: 5_x000a_Colonia: Ampliación 20 de Noviembre_x000a_País: MÉXICO_x000a_Entidad Federativa: DISTRITO FEDERAL_x000a_Delegación o Municipio: VENUSTIANO CARRANZA_x000a_Código Postal : 15260"/>
    <s v="sistemanacionaltransparencia@gmail.com"/>
    <s v="INFOMEX"/>
    <s v="Sr. Secretario de Gobernación, Miguel Angel Osorio Chong: Se solicita la siguiente información pública, con fundamento en el artículo 6 de la Constitución Política de los Estados Unidos Mexicanos, y en la Ley General de Transparencia y Acceso a la Información Pública: 1. El procedimiento documentado del traslado de expedientes. 2. Número de personas que trasladaron los acervos, equipamiento de las personas, y medidas de seguridad que se instrumentaron."/>
    <s v="Actividades_de_la_institución "/>
    <s v="b) Resultados de actividades sustantivas"/>
    <x v="0"/>
    <x v="0"/>
    <m/>
    <s v="Actividades de la institución o dependencia"/>
    <s v="Dirección del Archivo Histórico Central"/>
    <m/>
    <d v="2016-05-11T00:00:00"/>
    <s v="UE/283/2016 DE 11 DE MAYO DE 2016"/>
    <s v="DAHC/288/2016 DE 25 DE MAYO DE 2016"/>
    <s v="ENTREGA DE INFORMACIÓN EN MEDIO ELECTRÓNICO"/>
    <s v="SOLICITUD ELECTRÓNICA"/>
    <s v="N/A"/>
    <s v="N/A"/>
    <m/>
  </r>
  <r>
    <n v="257"/>
    <n v="-1"/>
    <n v="0"/>
    <x v="256"/>
    <x v="4"/>
    <d v="2016-05-09T00:00:00"/>
    <m/>
    <d v="2016-06-06T00:00:00"/>
    <d v="2016-06-01T00:00:00"/>
    <s v="Terminada"/>
    <n v="18"/>
    <x v="160"/>
    <s v="Calle: MARMOLERÍA_x000a_Número Exterior: 121_x000a_Número Interior: 5_x000a_Colonia: Ampliación 20 de Noviembre_x000a_País: MÉXICO_x000a_Entidad Federativa: DISTRITO FEDERAL_x000a_Delegación o Municipio: VENUSTIANO CARRANZA_x000a_Código Postal : 15260"/>
    <s v="sistemanacionaltransparencia@gmail.com"/>
    <s v="INFOMEX"/>
    <s v="Sr. Secretario de Gobernación, Miguel Angel Osorio Chong: Se solicita la siguiente información pública, con fundamento en el artículo 6 de la Constitución Política de los Estados Unidos Mexicanos, y en la Ley General de Transparencia y Acceso a la Información Pública: 1. Solicito el Documento oficial en que se manifieste que las instalaciones del nuevo edificio de acervos del AGN cuenta con las condiciones para el depósito de expedientes. 2. Cuáles son condiciones de seguridad del edificio de laboratorios: extintores, señalamientos de protección civil, alarmas sísmicas, entre otras."/>
    <s v="Actividades_de_la_institución "/>
    <s v="b) Resultados de actividades sustantivas"/>
    <x v="0"/>
    <x v="0"/>
    <m/>
    <s v="Actividades de la institución o dependencia"/>
    <s v="Varias áreas del AGN"/>
    <m/>
    <d v="2016-05-11T00:00:00"/>
    <s v="UE/284/2016 DE 11 DE MAYO DE 2016    ____________________  UE/304/2016 DE 18 DE MAYO DE 2016    __________________  UE/303/2016 DE 18 DE MAYO DE 2016"/>
    <s v="DG/DGAA/048/2016 DE 24 DE MAYO DE 2016 __________________  DAHC/289/2016 DE 25 DE MAYO DE 2016        ____________________  DA/339/2016 DE 24 DE MAYO DE 2016  "/>
    <s v="ENTREGA DE INFORMACIÓN EN MEDIO ELECTRÓNICO"/>
    <s v="SOLICITUD ELECTRÓNICA"/>
    <s v="N/A"/>
    <s v="N/A"/>
    <m/>
  </r>
  <r>
    <n v="258"/>
    <n v="-1"/>
    <n v="0"/>
    <x v="257"/>
    <x v="4"/>
    <d v="2016-05-09T00:00:00"/>
    <m/>
    <d v="2016-06-06T00:00:00"/>
    <d v="2016-06-01T00:00:00"/>
    <s v="Terminada"/>
    <n v="18"/>
    <x v="160"/>
    <s v="Calle: MARMOLERÍA_x000a_Número Exterior: 121_x000a_Número Interior: 5_x000a_Colonia: Ampliación 20 de Noviembre_x000a_País: MÉXICO_x000a_Entidad Federativa: DISTRITO FEDERAL_x000a_Delegación o Municipio: VENUSTIANO CARRANZA_x000a_Código Postal : 15260"/>
    <s v="sistemanacionaltransparencia@gmail.com"/>
    <s v="INFOMEX"/>
    <s v="Sr. Secretario de Gobernación, Miguel Angel Osorio Chong: Se solicita la siguiente información pública, con fundamento en el artículo 6 de la Constitución Política de los Estados Unidos Mexicanos, y en la Ley General de Transparencia y Acceso a la Información Pública: 1. Número de personas que ya desempeñan labores en el nuevo edificio de acervos del Archivo General de la Nación. 2. Funciones de las personas que ya desempeñan labores en el nuevo edificio de acervos del Archivo General de la Nación."/>
    <s v="Actividades_de_la_institución "/>
    <s v="b) Resultados de actividades sustantivas"/>
    <x v="0"/>
    <x v="0"/>
    <m/>
    <s v="Actividades de la institución o dependencia"/>
    <s v="Dirección del Archivo Histórico Central"/>
    <m/>
    <d v="2016-05-11T00:00:00"/>
    <s v="UE/285/2016 DE 11 DE MAYO DE 2016"/>
    <s v="DAHC/290/2016 DE 25 DE MAYO DE 2016 "/>
    <s v="ENTREGA DE INFORMACIÓN EN MEDIO ELECTRÓNICO"/>
    <s v="SOLICITUD ELECTRÓNICA"/>
    <s v="N/A"/>
    <s v="N/A"/>
    <m/>
  </r>
  <r>
    <n v="259"/>
    <n v="-1"/>
    <n v="0"/>
    <x v="258"/>
    <x v="4"/>
    <d v="2016-05-09T00:00:00"/>
    <m/>
    <d v="2016-06-06T00:00:00"/>
    <d v="2016-06-01T00:00:00"/>
    <s v="Terminada"/>
    <n v="18"/>
    <x v="160"/>
    <s v="Calle: MARMOLERÍA_x000a_Número Exterior: 121_x000a_Número Interior: 5_x000a_Colonia: Ampliación 20 de Noviembre_x000a_País: MÉXICO_x000a_Entidad Federativa: DISTRITO FEDERAL_x000a_Delegación o Municipio: VENUSTIANO CARRANZA_x000a_Código Postal : 15260"/>
    <s v="sistemanacionaltransparencia@gmail.com"/>
    <s v="INFOMEX"/>
    <s v="Sr. Secretario de Gobernación, Miguel Angel Osorio Chong: Se solicita la siguiente información pública, con fundamento en el artículo 6 de la Constitución Política de los Estados Unidos Mexicanos, y en la Ley General de Transparencia y Acceso a la Información Pública: 1. El procedimiento documentado del traslado de expedientes al nuevo edificio de acervos del Archivo General de la Nación. 2. Número de personas que trasladaron los acervos, equipamiento de las personas, y medidas de seguridad que se instrumentaron para el traslado de expedientes al nuevo edificio de acervos del Archivo General de la Nación."/>
    <s v="Actividades_de_la_institución "/>
    <s v="b) Resultados de actividades sustantivas"/>
    <x v="0"/>
    <x v="0"/>
    <m/>
    <s v="Actividades de la institución o dependencia"/>
    <s v="Dirección del Archivo Histórico Central"/>
    <m/>
    <d v="2016-05-11T00:00:00"/>
    <s v="UE/286/2016 DE 11 DE MAYO DE 2016"/>
    <s v="DAHC/291/2016 DE 25 DE MAYO DE 2016"/>
    <s v="LA INFORMACIÓN ESTÁ DISPONIBLE PÚBLICAMENTE"/>
    <s v="SOLICITUD ELECTRÓNICA"/>
    <s v="N/A"/>
    <s v="N/A"/>
    <m/>
  </r>
  <r>
    <n v="260"/>
    <n v="-1"/>
    <n v="0"/>
    <x v="259"/>
    <x v="4"/>
    <d v="2016-05-09T00:00:00"/>
    <m/>
    <d v="2016-06-06T00:00:00"/>
    <d v="2016-05-24T00:00:00"/>
    <s v="Terminada"/>
    <n v="12"/>
    <x v="161"/>
    <s v="Calle: SAN JERONIMO_x000a_Número Exterior: S/N_x000a_Número Interior: S/N_x000a_Colonia: San Jerónimo Lídice_x000a_País: MÉXICO_x000a_Entidad Federativa: DISTRITO FEDERAL_x000a_Delegación o Municipio: MAGDALENA CONTRERAS, LA_x000a_Código Postal : 10200_x000a_Teléfono: 5549367860"/>
    <s v="keroppi_53@hotmail.com"/>
    <s v="INFOMEX"/>
    <s v="buenas tardes, con el objeto de desarrollar un trabajo de investigación, deseo conocer si dentro de esa dependencia tienen subcontratado el servicio de limpieza de sus instalaciones y en caso de hacerlo cuanto pagan por cada individuo que les labora haciéndoles la limpieza, asimismo que ventajas les proporciona el contar con citada actividad de limpieza de instalaciones subcontratada"/>
    <s v="Información_referente_a_contratos"/>
    <s v="c) Servicios contratados"/>
    <x v="0"/>
    <x v="0"/>
    <m/>
    <s v="Actividades de la institución o dependencia"/>
    <s v="Dirección de Administración"/>
    <m/>
    <d v="2016-05-11T00:00:00"/>
    <s v="UE/287/2016 DE 11 DE MAYO DE 2016"/>
    <s v="DA/3222/2016 DE 18 DE MAYO DE 2016"/>
    <s v="LA INFORMACIÓN ESTÁ DISPONIBLE PÚBLICAMENTE"/>
    <s v="SOLICITUD ELECTRÓNICA"/>
    <s v="N/A"/>
    <s v="N/A"/>
    <m/>
  </r>
  <r>
    <n v="261"/>
    <n v="-1"/>
    <n v="0"/>
    <x v="260"/>
    <x v="4"/>
    <d v="2016-05-09T00:00:00"/>
    <m/>
    <d v="2016-06-06T00:00:00"/>
    <d v="2016-05-20T00:00:00"/>
    <s v="Terminada"/>
    <n v="10"/>
    <x v="162"/>
    <s v="Calle: ANFORA_x000a_Número Exterior: 14_x000a_Número Interior: _x000a_Colonia: 7 de Julio_x000a_País: MÉXICO_x000a_Entidad Federativa: DISTRITO FEDERAL_x000a_Delegación o Municipio: VENUSTIANO CARRANZA_x000a_Código Postal : 15390"/>
    <s v="p.fentanes@hotmail.com"/>
    <s v="INFOMEX"/>
    <s v="BUENOS DIAS QUIERO QUE POR FAVOR ME INFORMEN QUE ESTAN CONSTRUYENDO A UN LADO DEL ARCHIVO GENERAL DE LA NACION ENTRE EDUARDO MOLINA Y EL EJE UNO VEO QUE SE ESTAN CONSTRUYENDO VARIOS EDIFICIOS QUISIERA QUE ME INFORMARAN PARA QUE SE VAN A OCUPAR GRACIAS"/>
    <s v="Gastos"/>
    <s v="a) Gastos operativos"/>
    <x v="0"/>
    <x v="0"/>
    <m/>
    <s v="Actividades de la institución o dependencia"/>
    <s v="Dirección de Administración"/>
    <m/>
    <d v="2016-05-11T00:00:00"/>
    <s v="UE/288/2016 DE 11 DE MAYO DE 2016"/>
    <s v="DA/320/2016 DE 17 DE MAYO DE 2016"/>
    <s v="ENTREGA DE INFORMACIÓN EN MEDIO ELECTRÓNICO"/>
    <s v="SOLICITUD ELECTRÓNICA"/>
    <s v="N/A"/>
    <s v="N/A"/>
    <m/>
  </r>
  <r>
    <n v="262"/>
    <n v="-1"/>
    <n v="0"/>
    <x v="261"/>
    <x v="4"/>
    <d v="2016-05-10T00:00:00"/>
    <m/>
    <d v="2016-06-07T00:00:00"/>
    <d v="2016-06-06T00:00:00"/>
    <s v="Terminada"/>
    <n v="20"/>
    <x v="163"/>
    <s v="Calle: CANAL ZACAPA_x000a_Número Exterior: 52_x000a_Número Interior: _x000a_Colonia: Barrio 18_x000a_País: MÉXICO_x000a_Entidad Federativa: DISTRITO FEDERAL                                         Delegación o Municipio: XOCHIMILCO_x000a_Código Postal : 16034_x000a_Teléfono: 00525554793585"/>
    <s v="oriolmallovilaplana@gmail.com"/>
    <s v="INFOMEX"/>
    <s v="Pido acceso a la versión pública del expediente de los diarios Excélsior (1975-1976), UnomásUno (1977-1979) y de la revista Proceso (1976-1979) resguardados en el fondo Gobernación: Secciones; Dirección Federal de Seguridad (DFS) e Investigaciones Políticas y Sociales (IPS). También quisiera solicitar el expediente de quien fuera secretario de Gobernación de México entre 1977 y 1979, Jesús Reyes Heroles en su versión pública, resguardado en los mismos fondos."/>
    <s v="Actividades_de_la_institución "/>
    <s v="b) Resultados de actividades sustantivas"/>
    <x v="1"/>
    <x v="9"/>
    <n v="4"/>
    <s v="Actividades de la institución o dependencia"/>
    <s v="Dirección del Archivo Histórico Central"/>
    <m/>
    <d v="2016-05-11T00:00:00"/>
    <s v="UE/289/2016 DE 11 DE MAYO DE 2016"/>
    <s v="UE/R/397/2016 DE 06 DE JUNIO DE 2016"/>
    <s v="LA INFORMACIÓN ESTÁ DISPONIBLE PÚBLICAMENTE"/>
    <s v="SOLICITUD ELECTRÓNICA"/>
    <s v="N/A"/>
    <s v="N/A"/>
    <m/>
  </r>
  <r>
    <n v="263"/>
    <n v="-1"/>
    <n v="0"/>
    <x v="262"/>
    <x v="4"/>
    <d v="2016-05-11T00:00:00"/>
    <m/>
    <d v="2016-06-08T00:00:00"/>
    <d v="2016-05-12T00:00:00"/>
    <s v="Terminada"/>
    <n v="2"/>
    <x v="164"/>
    <s v="Calle: 4 PONIENTE_x000a_Número exterior: 24_x000a_Número interior: 24_x000a_Colonia: Ixtenco_x000a_Entidad federativa: Tlaxcala_x000a_Delegación o municipio: IXTENCO_x000a_Código postal: 90580"/>
    <s v="100007443168514@facebook.com"/>
    <s v="INFOMEX"/>
    <s v="cuanto habitantes hay en el pais"/>
    <s v="Otros_Rubros_Generales"/>
    <s v="b) No es competencia de la unidad"/>
    <x v="0"/>
    <x v="0"/>
    <m/>
    <s v="OTROS RUBROS GENERALES*"/>
    <s v="Unidad de Enlace"/>
    <m/>
    <d v="2016-05-11T00:00:00"/>
    <s v="UE/R/363/2016 DE 11 DE MAYO DE 2016"/>
    <s v="N/A"/>
    <s v="ENTREGA DE INFORMACIÓN EN MEDIO ELECTRÓNICO"/>
    <s v="SOLICITUD ELECTRÓNICA"/>
    <s v="N/A"/>
    <s v="N/A"/>
    <m/>
  </r>
  <r>
    <n v="264"/>
    <n v="-1"/>
    <n v="0"/>
    <x v="263"/>
    <x v="4"/>
    <d v="2016-05-11T00:00:00"/>
    <m/>
    <d v="2016-06-08T00:00:00"/>
    <d v="2016-05-30T00:00:00"/>
    <s v="Terminada"/>
    <n v="14"/>
    <x v="165"/>
    <s v="Calle: REYNA XOCHITL_x000a_Número Exterior: 272_x000a_Número Interior: _x000a_Colonia: El Tenayo_x000a_País: MÉXICO_x000a_Entidad Federativa: MÉXICO_x000a_Delegación o Municipio: TLALNEPANTLA DE BAZ_x000a_Código Postal : 54147"/>
    <s v="1646karla@gmail.com"/>
    <s v="INFOMEX"/>
    <s v="Requiero el expediente completo del Catálogo de disposición documental del AGN 2015 vigente. la metodología de elaboración y sus cuatro anexos. las fichas técnicas de valoración de todas las series. los ocho apartados de la fase de regulación. el Dictamen de validación del Catálogo de disposición documental 2015 del AGN."/>
    <s v="Actividades_de_la_institución "/>
    <s v="b) Resultados de actividades sustantivas"/>
    <x v="0"/>
    <x v="0"/>
    <m/>
    <s v="Actividades de la institución o dependencia"/>
    <s v="Coordinación de Archivos"/>
    <m/>
    <d v="2016-05-12T00:00:00"/>
    <s v="UE/292/2016 DE 12 DE MAYO DE 2016"/>
    <m/>
    <m/>
    <s v="SOLICITUD ELECTRÓNICA"/>
    <s v="N/A"/>
    <s v="N/A"/>
    <m/>
  </r>
  <r>
    <n v="265"/>
    <n v="-1"/>
    <n v="0"/>
    <x v="264"/>
    <x v="4"/>
    <d v="2016-05-11T00:00:00"/>
    <m/>
    <d v="2016-06-08T00:00:00"/>
    <d v="2016-05-20T00:00:00"/>
    <s v="Terminada"/>
    <n v="8"/>
    <x v="166"/>
    <s v="Calle: MARQUEZ STERLING_x000a_Número Exterior: 25_x000a_Número Interior: 8_x000a_Colonia: Centro (área 1)_x000a_País: MÉXICO_x000a_Entidad Federativa: DISTRITO FEDERAL_x000a_Delegación o Municipio: CUAUHTEMOC_x000a_Código Postal : 06000_x000a_Teléfono: 553424 4824"/>
    <s v="daniela_1147@hotmail.com"/>
    <s v="INFOMEX"/>
    <s v="Solicito información para mi investigación genealógica sobre mi chosno Esteban Maqueo, italiano que se naturalizó mexicano el 22 de marzo de 1844 en Oaxaca. Necesito por favor su registro de entrada al país (supongo entró entre 1825 y 1833) , la fecha de su registro, en qué barco y lugar. Así también solicito información acerca de su acta de matrimonio con la oaxacaqueña Ma. Dominga Fesar, su acta de defunción. Sé que lo asesinaron en 1865 en Oaxaca. Su nombre en italiano es Stephano Maccheo, sé que viene de Piamonte, Italia y que era garibaldino."/>
    <s v="Actividades_de_la_institución "/>
    <s v="d) Otros*"/>
    <x v="0"/>
    <x v="0"/>
    <m/>
    <s v="Actividades de la institución o dependencia"/>
    <s v="Dirección del Archivo Histórico Central"/>
    <m/>
    <d v="2016-05-12T00:00:00"/>
    <s v="UE/293/2016 DE 12 DE MAYO DE 2016"/>
    <s v="DAHC/272/2016 DE 17 DE MAYO DE 2016"/>
    <m/>
    <s v="SOLICITUD ELECTRÓNICA"/>
    <s v="N/A"/>
    <s v="N/A"/>
    <m/>
  </r>
  <r>
    <n v="266"/>
    <n v="-1"/>
    <n v="0"/>
    <x v="265"/>
    <x v="4"/>
    <d v="2016-05-11T00:00:00"/>
    <m/>
    <d v="2016-06-08T00:00:00"/>
    <d v="2016-05-20T00:00:00"/>
    <s v="Terminada"/>
    <n v="8"/>
    <x v="166"/>
    <s v="Calle: MARQUEZ STERLING_x000a_Número Exterior: 25_x000a_Número Interior: 8_x000a_Colonia: Centro (área 1)_x000a_País: MÉXICO_x000a_Entidad Federativa: DISTRITO FEDERAL_x000a_Delegación o Municipio: CUAUHTEMOC_x000a_Código Postal : 06000_x000a_Teléfono: 553424 4824"/>
    <s v="daniela_1147@hotmail.com"/>
    <s v="INFOMEX"/>
    <s v="Solicito informacion para mi investigacion genealogica sobre mi chosno Esteban Maqueo italiano que se naturalizo mexicano el 22 de marzo de 1844 en Oaxaca Necesito por favor su registro de entrada al pais supongo entro entre 1823 y 1833 la fecha de su registro en que barco y lugar Asi tambien solicito informacion acerca de su acta de matrimonio con la oaxacaquena Ma Dominga Fesar su acta de defuncion de Esteban Maqueo Se que lo asesinaron en 1865 en Oaxaca Su nombre en italiano es Stephano Maccheo se que viene de Piamonte Italia y que era garibaldino Solicito tambien cualquier informacion que se encuentre acerca de sus descendientes Maqueo GRACIAS"/>
    <s v="Actividades_de_la_institución "/>
    <s v="d) Otros*"/>
    <x v="0"/>
    <x v="0"/>
    <m/>
    <s v="Actividades de la institución o dependencia"/>
    <s v="Dirección del Archivo Histórico Central"/>
    <m/>
    <d v="2016-05-12T00:00:00"/>
    <s v="UE/294/2016 DE 12 DE MAYO DE 2016"/>
    <s v="DAHC/273/2016 DE 17 DE MAYO DE 2016"/>
    <s v="ENTREGA DE INFORMACIÓN EN MEDIO ELECTRÓNICO"/>
    <s v="SOLICITUD ELECTRÓNICA"/>
    <s v="N/A"/>
    <s v="N/A"/>
    <m/>
  </r>
  <r>
    <n v="267"/>
    <n v="-1"/>
    <n v="0"/>
    <x v="266"/>
    <x v="4"/>
    <d v="2016-05-11T00:00:00"/>
    <m/>
    <d v="2016-06-08T00:00:00"/>
    <d v="2016-05-25T00:00:00"/>
    <s v="Terminada"/>
    <n v="11"/>
    <x v="167"/>
    <s v="Calle: ZARAGOZA_x000a_Número Exterior: 215_x000a_Número Interior: _x000a_Colonia: Ocotlan Centro_x000a_País: MÉXICO_x000a_Entidad Federativa: JALISCO_x000a_Delegación o Municipio: OCOTLAN_x000a_Código Postal : 47800_x000a_Teléfono: 392 9250367"/>
    <s v="tavaresvm@gmail.com"/>
    <s v="INFOMEX"/>
    <s v="pagos a la empresa comercializadora de radio sa de cv"/>
    <s v="Gastos"/>
    <s v="b) Gastos administrativos"/>
    <x v="0"/>
    <x v="0"/>
    <m/>
    <s v="Actividades de la institución o dependencia"/>
    <s v="Dirección de Administración"/>
    <m/>
    <d v="2016-05-12T00:00:00"/>
    <s v="UE/295/2016 DE 12 DE MAYO DE 2016       _________________  UE/298/2016 DE 16 DE MAYO DE 2016"/>
    <s v="DPD/096/2016 DE 19 DE MAYO DE 2016      ___________________   DA/334/2016 DE 23 DE MAYO DE 2016"/>
    <s v="LA INFORMACIÓN ESTÁ DISPONIBLE PÚBLICAMENTE"/>
    <s v="SOLICITUD ELECTRÓNICA"/>
    <s v="N/A"/>
    <s v="N/A"/>
    <m/>
  </r>
  <r>
    <n v="268"/>
    <n v="-1"/>
    <n v="0"/>
    <x v="267"/>
    <x v="4"/>
    <d v="2016-05-17T00:00:00"/>
    <m/>
    <d v="2016-06-14T00:00:00"/>
    <d v="2016-05-24T00:00:00"/>
    <s v="Terminada"/>
    <n v="6"/>
    <x v="168"/>
    <s v="Domicilio_x000a_Calle: AGUA_x000a_Número Exterior: 1_x000a_Número Interior: _x000a_Colonia: Barrio La Concepción_x000a_País: MÉXICO_x000a_Entidad Federativa: DISTRITO FEDERAL_x000a_Delegación o Municipio: COYOACAN_x000a_Código Postal : 04020_x000a_Teléfono: 0"/>
    <s v="mambo@mailmx.om"/>
    <s v="INFOMEX"/>
    <s v="Requiero me indique cual el el presupuesto asignado en el ano 2012"/>
    <s v="Gastos"/>
    <s v="d) Otros*"/>
    <x v="0"/>
    <x v="0"/>
    <m/>
    <s v="Información generada o administrada por la dependencia o entidad"/>
    <s v="Dirección de Administración"/>
    <m/>
    <m/>
    <m/>
    <m/>
    <m/>
    <s v="SOLICITUD ELECTRÓNICA"/>
    <s v="N/A"/>
    <s v="N/A"/>
    <m/>
  </r>
  <r>
    <n v="269"/>
    <n v="-1"/>
    <n v="0"/>
    <x v="268"/>
    <x v="4"/>
    <d v="2016-05-17T00:00:00"/>
    <m/>
    <d v="2016-06-14T00:00:00"/>
    <d v="2016-05-31T00:00:00"/>
    <s v="Terminada"/>
    <n v="11"/>
    <x v="169"/>
    <s v="Calle: AZTECA_x000a_Número Exterior: 693_x000a_Número Interior: _x000a_Colonia: Residencial Chetumal I y II (2004)_x000a_País: MÉXICO_x000a_Entidad Federativa: QUINTANA ROO_x000a_Delegación o Municipio: OTHON P. BLANCO_x000a_Código Postal : 77039_x000a_Teléfono: 0"/>
    <s v="alffer@gmail.com"/>
    <s v="INFOMEX"/>
    <s v="Copia (en versión electrónica) del informe que la Fiscalía Especial para Movimientos Sociales y Políticos del Pasado (Femospp) entregó a la Procuraduría General de la República._x000a__x000a_De acuerdo a fuentes documentales dicho informe fue entregado a finales del año 2006._x000a_"/>
    <s v="Actividades_de_la_institución "/>
    <s v="b) Resultados de actividades sustantivas"/>
    <x v="1"/>
    <x v="1"/>
    <n v="0"/>
    <s v="Actividades de la institución o dependencia"/>
    <s v="Dirección del Archivo Histórico Central"/>
    <m/>
    <d v="2016-05-17T00:00:00"/>
    <s v="UE/301/2016 DE 17 DE MAYO DE 2016"/>
    <s v="DAHC/279/2016 DE 20 DE MAYO DE 2016"/>
    <s v="ENTREGA DE INFORMACIÓN EN MEDIO ELECTRÓNICO"/>
    <s v="SOLICITUD ELECTRÓNICA"/>
    <s v="N/A"/>
    <s v="N/A"/>
    <m/>
  </r>
  <r>
    <n v="270"/>
    <n v="-1"/>
    <n v="0"/>
    <x v="269"/>
    <x v="4"/>
    <d v="2016-05-18T00:00:00"/>
    <m/>
    <d v="2016-06-15T00:00:00"/>
    <d v="2016-05-30T00:00:00"/>
    <s v="Terminada"/>
    <n v="9"/>
    <x v="170"/>
    <s v="Calle: CERRADA DEL ROSAL_x000a_Número Exterior: 6_x000a_Número Interior: _x000a_Colonia: Minas Palacio_x000a_País: MÉXICO_x000a_Entidad Federativa: MÉXICO_x000a_Delegación o Municipio: NAUCALPAN DE JUAREZ_x000a_Código Postal : 53696_x000a_Teléfono: 0"/>
    <s v="muertesobria@hotmail.com"/>
    <s v="INFOMEX"/>
    <s v="requiero el reglamento de la ley organica de la contraloria de la federacion en la cual se incluia el apendice V y que trata sobre la revista de administracion en el ramo militar actualmente creo que ya cambio de denominacion la institucion a contraloria general de la federacion no es el reglamento actual sino el anterior donde se establecia la informacion que requiero y que se refiere a la revista de administracion en el ramo militar"/>
    <s v="Actividades_de_la_institución "/>
    <s v="b) Resultados de actividades sustantivas"/>
    <x v="0"/>
    <x v="0"/>
    <m/>
    <s v="Actividades de la institución o dependencia"/>
    <s v="Dirección del Archivo Histórico Central"/>
    <m/>
    <d v="2016-05-18T00:00:00"/>
    <s v="UE/270/2016 DE 18 DE MAYO DE 2016"/>
    <s v="DAHC/286/2016 DE 25 DE MAYO DE 2016"/>
    <s v="LA INFORMACIÓN ESTÁ DISPONIBLE PÚBLICAMENTE"/>
    <s v="SOLICITUD ELECTRÓNICA"/>
    <s v="N/A"/>
    <s v="N/A"/>
    <m/>
  </r>
  <r>
    <n v="271"/>
    <n v="0"/>
    <n v="0"/>
    <x v="270"/>
    <x v="4"/>
    <d v="2016-05-19T00:00:00"/>
    <m/>
    <d v="2016-06-16T00:00:00"/>
    <d v="2016-05-20T00:00:00"/>
    <s v="Terminada"/>
    <n v="2"/>
    <x v="171"/>
    <s v="Calle: 557_x000a_Número Exterior: 72_x000a_Número Interior: _x000a_Colonia: San Juan de Aragón II Sección_x000a_País: MÉXICO_x000a_Entidad Federativa: DISTRITO FEDERAL_x000a_Delegación o Municipio: GUSTAVO A. MADERO_x000a_Código Postal : 07969"/>
    <s v="coach_e_m@hotmail.com"/>
    <s v="INFOMEX"/>
    <s v="Solicito informacion detallada y completa de las actividades maniobras tacticas estrategias asi como datos estadisticos graficos documentales y multimedia a cerca de las acciones implementadas por el gobierno federal cuando se activo el Plan de la Defensa Nacional dos"/>
    <s v="Seguridad_Nacional"/>
    <s v="a) Estrategias de seguridad nacional"/>
    <x v="0"/>
    <x v="0"/>
    <m/>
    <s v="OTROS RUBROS GENERALES*"/>
    <s v="Unidad de Enlace"/>
    <m/>
    <d v="2016-05-19T00:00:00"/>
    <s v="UE/R/372/2016 DE 20 DE MAYO DE 2016"/>
    <s v="N/A"/>
    <s v="REQUERIMIENTO DE INFORMACIÓN ADICIONAL"/>
    <s v="SOLICITUD ELECTRÓNICA"/>
    <s v="N/A"/>
    <s v="N/A"/>
    <m/>
  </r>
  <r>
    <n v="272"/>
    <n v="-1"/>
    <n v="0"/>
    <x v="271"/>
    <x v="4"/>
    <d v="2016-05-19T00:00:00"/>
    <m/>
    <d v="2016-06-16T00:00:00"/>
    <d v="2016-05-20T00:00:00"/>
    <s v="Terminada"/>
    <n v="2"/>
    <x v="171"/>
    <s v="Calle: 557_x000a_Número Exterior: 72_x000a_Número Interior: _x000a_Colonia: San Juan de Aragón II Sección_x000a_País: MÉXICO_x000a_Entidad Federativa: DISTRITO FEDERAL_x000a_Delegación o Municipio: GUSTAVO A. MADERO_x000a_Código Postal : 07969"/>
    <s v="coach_e_m@hotmail.com"/>
    <s v="INFOMEX"/>
    <s v="Solicito informacion detallada y completa de las actividades maniobras tacticas estrategias asi como datos estadisticos graficos documentales y multimedia a cerca de las acciones implementadas por el gobierno federal cuando se activo el Plan de la Defensa Nacional dos"/>
    <s v="Seguridad_Nacional"/>
    <s v="a) Estrategias de seguridad nacional"/>
    <x v="0"/>
    <x v="0"/>
    <m/>
    <s v="OTROS RUBROS GENERALES*"/>
    <s v="Unidad de Enlace"/>
    <m/>
    <d v="2016-05-19T00:00:00"/>
    <s v="UE/R/373/2016 DE 20 DE MAYO DE 2016"/>
    <s v="N/A"/>
    <s v="REQUERIMIENTO DE INFORMACIÓN ADICIONAL"/>
    <s v="SOLICITUD ELECTRÓNICA"/>
    <s v="N/A"/>
    <s v="N/A"/>
    <m/>
  </r>
  <r>
    <n v="273"/>
    <n v="-1"/>
    <n v="0"/>
    <x v="272"/>
    <x v="4"/>
    <d v="2016-05-19T00:00:00"/>
    <m/>
    <d v="2016-06-16T00:00:00"/>
    <d v="2016-05-20T00:00:00"/>
    <s v="Terminada"/>
    <n v="2"/>
    <x v="171"/>
    <s v="Calle: 557_x000a_Número Exterior: 72_x000a_Número Interior: _x000a_Colonia: San Juan de Aragón II Sección_x000a_País: MÉXICO_x000a_Entidad Federativa: DISTRITO FEDERAL_x000a_Delegación o Municipio: GUSTAVO A. MADERO_x000a_Código Postal : 07969"/>
    <s v="coach_e_m@hotmail.com"/>
    <s v="INFOMEX"/>
    <s v="Solicito informacion detallada y completa de las actividades maniobras tacticas estrategias asi como datos estadisticos graficos documentales y multimedia a cerca de las acciones implementadas por el gobierno federal cuando se activo el Plan de la Defensa Nacional dos"/>
    <s v="Seguridad_Nacional"/>
    <s v="a) Estrategias de seguridad nacional"/>
    <x v="0"/>
    <x v="0"/>
    <m/>
    <s v="OTROS RUBROS GENERALES*"/>
    <s v="Unidad de Enlace"/>
    <m/>
    <d v="2016-05-19T00:00:00"/>
    <s v="UE/R/374/2016 DE 20 DE MAYO DE 2016"/>
    <s v="N/A"/>
    <s v="REQUERIMIENTO DE INFORMACIÓN ADICIONAL"/>
    <s v="SOLICITUD ELECTRÓNICA"/>
    <s v="N/A"/>
    <s v="N/A"/>
    <m/>
  </r>
  <r>
    <n v="274"/>
    <n v="-1"/>
    <n v="0"/>
    <x v="273"/>
    <x v="4"/>
    <d v="2016-05-23T00:00:00"/>
    <m/>
    <d v="2016-06-20T00:00:00"/>
    <d v="2016-05-30T00:00:00"/>
    <s v="Terminada"/>
    <n v="6"/>
    <x v="171"/>
    <s v="Calle: 557_x000a_Número Exterior: 72_x000a_Número Interior: _x000a_Colonia: San Juan de Aragón II Sección_x000a_País: MÉXICO_x000a_Entidad Federativa: DISTRITO FEDERAL_x000a_Delegación o Municipio: GUSTAVO A. MADERO_x000a_Código Postal : 07969"/>
    <s v="coach_e_m@hotmail.com"/>
    <s v="INFOMEX"/>
    <s v="Solicito informacion detallada y completa de las actividades maniobras tacticas y estrategias asi como como datos estadisticos geograficos documentales y multimedia a cerca de las acciones implementadas por el Gobierno Federal mediante la Secreataria de la Defensa Nacional el Ejercito y Fuerza Aerea Mexicana cuando activo el Plan de la Defensa Nacional Dos en el ano de 1994 con motivo del levantamiento armado del Ejercito Zapatista de Liberacion Nacional"/>
    <s v="Actividades_de_la_institución "/>
    <s v="b) Resultados de actividades sustantivas"/>
    <x v="0"/>
    <x v="0"/>
    <m/>
    <s v="Información generada o administrada por la dependencia o entidad"/>
    <s v="Dirección del Archivo Histórico Central"/>
    <m/>
    <d v="2016-05-24T00:00:00"/>
    <s v="UE/308/2016 DE 24 DE MAYO DE 2016"/>
    <s v="DAHC/292/2016 DE 26 DE MAYO DE 2016"/>
    <s v="LA INFORMACIÓN ESTÁ DISPONIBLE PÚBLICAMENTE"/>
    <s v="SOLICITUD ELECTRÓNICA"/>
    <s v="N/A"/>
    <s v="N/A"/>
    <m/>
  </r>
  <r>
    <n v="275"/>
    <n v="-1"/>
    <n v="0"/>
    <x v="274"/>
    <x v="4"/>
    <d v="2016-05-24T00:00:00"/>
    <m/>
    <d v="2016-06-21T00:00:00"/>
    <d v="2016-05-25T00:00:00"/>
    <s v="Terminada"/>
    <n v="2"/>
    <x v="172"/>
    <s v="Calle: INDEPENDENCIA_x000a_Número Exterior: 21_x000a_Número Interior: _x000a_Colonia: Ignacio Zaragoza_x000a_País: MÉXICO_x000a_Entidad Federativa: TLAXCALA_x000a_Delegación o Municipio: HUAMANTLA_x000a_Código Postal : 90506"/>
    <s v="samuel_18n.n@hotmail.com"/>
    <s v="INFOMEX"/>
    <s v="educación publica"/>
    <s v="Otros_Rubros_Generales"/>
    <s v="b) No es competencia de la unidad"/>
    <x v="0"/>
    <x v="0"/>
    <m/>
    <s v="OTROS RUBROS GENERALES*"/>
    <s v="Unidad de Enlace"/>
    <m/>
    <d v="2016-05-25T00:00:00"/>
    <s v="UE/R/380/2016 DE 25 DE MAYO DE 2016"/>
    <s v="N/A"/>
    <s v="REQUERIMIENTO DE INFORMACIÓN ADICIONAL"/>
    <s v="SOLICITUD ELECTRÓNICA"/>
    <s v="N/A"/>
    <s v="N/A"/>
    <m/>
  </r>
  <r>
    <n v="276"/>
    <n v="-1"/>
    <n v="0"/>
    <x v="275"/>
    <x v="4"/>
    <d v="2016-05-25T00:00:00"/>
    <m/>
    <d v="2016-06-22T00:00:00"/>
    <d v="2016-06-22T00:00:00"/>
    <s v="Terminada"/>
    <n v="21"/>
    <x v="173"/>
    <s v="Calle: CERRADA 16 CORREGIDORA_x000a_Número Exterior: 14_x000a_Número Interior: _x000a_Colonia: Miguel Hidalgo_x000a_País: MÉXICO_x000a_Entidad Federativa: DISTRITO FEDERAL_x000a_Delegación o Municipio: TLALPAN_x000a_Código Postal : 14250_x000a_Teléfono: 5538506694"/>
    <s v="plasmasnake333@gmail.com"/>
    <s v="INFOMEX"/>
    <s v="Solicito la versión pública de las asociaciones y personas descritas en el documento adjunto. Solicito la búsqueda para que ésta se realice en Galería 1 del Archivo General de la Nación. Ya he investigado por mi cuenta en otras Galerías de dicho archivo y en otros repositorios de la capital del país, para que se abstengan de hacer la búsqueda de información en otros sitios."/>
    <s v="Actividades_de_la_institución "/>
    <s v="b) Resultados de actividades sustantivas"/>
    <x v="1"/>
    <x v="12"/>
    <n v="118"/>
    <s v="Actividades de la institución o dependencia"/>
    <s v="Dirección del Archivo Histórico Central"/>
    <m/>
    <d v="2016-05-25T00:00:00"/>
    <s v="UE/310/2016 DE 25 DE MAYO DE 2016"/>
    <s v="DAHC/332/2016 DE 30 DE JUNIO DE 2016"/>
    <s v="LA INFORMACIÓN ESTÁ DISPONIBLE PÚBLICAMENTE"/>
    <s v="SOLICITUD ELECTRÓNICA"/>
    <s v="N/A"/>
    <s v="N/A"/>
    <m/>
  </r>
  <r>
    <n v="277"/>
    <n v="-1"/>
    <n v="0"/>
    <x v="276"/>
    <x v="4"/>
    <d v="2016-05-25T00:00:00"/>
    <m/>
    <d v="2016-06-22T00:00:00"/>
    <d v="2016-06-02T00:00:00"/>
    <s v="Terminada"/>
    <n v="7"/>
    <x v="174"/>
    <s v="Calle: JAVIER SOLIS_x000a_Número Exterior: 203_x000a_Número Interior: _x000a_Colonia: La Moderna_x000a_País: MÉXICO_x000a_Entidad Federativa: JALISCO_x000a_Delegación o Municipio: PUERTO VALLARTA_x000a_Código Postal : 48344_x000a_Teléfono: 3221141648"/>
    <s v="alemp15@hotmail.com"/>
    <s v="INFOMEX"/>
    <s v="SOLICITO COPIA CERTIFICADA Y DE SER POSIBLE EN FORMATO DIGITAL DGW, DE LA TOTALIDAD DE PLANOS EXISTENTES, APROBADOS POR ELARCHIVO GENERAL DE LA NACION, MEDIANTE LOS CUALES SE EXPROPIA POR CAUSA DE UTILIDAD PÚBLICA DE TERRENOS EJIDALES DEL POBLADO BUCERIAS DEL MUNICIPIO DE BAHÍA DE BANDERAS, NAYARIT, LO QUE DESCRIBO A CONTINUACIÓN: Corresponde a una expropiación de tierras a favor del Gobierno del Estado de Nayarit por una superficie de 440-00-00 has. Publicada en el Diario Oficial de la Federación con fecha 18 de noviembre de 1970, con la que se afectó al Ejido &quot;Bucerias&quot;, Municipio de Bahía de Banderas. Solicito copia certificada de Planos correspondientes a los polígonos de las expropiaciones realizadas en Bahía de Banderas por el FIBBA, un polígono de expropiación de parcelas realizado al ejido Bucerías y destinadas al FIBBA, así como de las parcelas que fueron expropiadas. Plano definitivo Y aprobado por el ARCHIVO GENERAL DE LA NACION de la expropiación de tierras con las que se afectó al Ejido &quot;Bucerías&quot;, Municipio de Bahía de Banderas a favor del Gobierno del Estado, por una superficie de 440-00-00 has., acción agraria que había sido publicada en el Diario Oficial de la Federación con fecha 18 de noviembre de 1970. A"/>
    <s v="Actividades_de_la_institución "/>
    <s v="b) Resultados de actividades sustantivas"/>
    <x v="0"/>
    <x v="0"/>
    <m/>
    <s v="Actividades de la institución o dependencia"/>
    <s v="Dirección del Archivo Histórico Central"/>
    <m/>
    <d v="2016-05-26T00:00:00"/>
    <s v="UE/311/2016 DE 25 DE MAYO DE 2016"/>
    <s v="DAHC/294/2016 DE 30 DE MAYO DE 2016"/>
    <s v="LA INFORMACIÓN ESTÁ DISPONIBLE PÚBLICAMENTE"/>
    <s v="SOLICITUD ELECTRÓNICA"/>
    <s v="N/A"/>
    <s v="N/A"/>
    <m/>
  </r>
  <r>
    <n v="278"/>
    <n v="-1"/>
    <n v="0"/>
    <x v="277"/>
    <x v="4"/>
    <d v="2016-05-26T00:00:00"/>
    <m/>
    <d v="2016-06-23T00:00:00"/>
    <d v="2016-06-01T00:00:00"/>
    <s v="Terminada"/>
    <n v="5"/>
    <x v="175"/>
    <s v="Calle: ROSA DE HOLANDA_x000a_Número Exterior: 113_x000a_Número Interior: B_x000a_Colonia: El Rosedal_x000a_País: MÉXICO_x000a_Entidad Federativa: SAN LUIS POTOSÍ_x000a_Delegación o Municipio: SAN LUIS POTOSI_x000a_Código Postal : 78120"/>
    <s v="nathalysh1@hotmail.com"/>
    <s v="INFOMEX"/>
    <s v="Cuánto presupuesto se le destina al AGN?"/>
    <s v="Remuneraciones"/>
    <s v="c) Otros*"/>
    <x v="0"/>
    <x v="0"/>
    <m/>
    <s v="Gastos: "/>
    <s v="Dirección de Administración"/>
    <m/>
    <d v="2016-05-26T00:00:00"/>
    <s v="UE/312/2016 DE 26 DE MAYO DE 2016"/>
    <s v="DA/358/2016 DE 30 DE MAYO DE 2016"/>
    <s v="LA INFORMACIÓN ESTÁ DISPONIBLE PÚBLICAMENTE"/>
    <s v="SOLICITUD ELECTRÓNICA"/>
    <s v="N/A"/>
    <s v="N/A"/>
    <m/>
  </r>
  <r>
    <n v="279"/>
    <n v="-1"/>
    <n v="0"/>
    <x v="278"/>
    <x v="4"/>
    <d v="2016-05-26T00:00:00"/>
    <m/>
    <d v="2016-06-23T00:00:00"/>
    <d v="2016-06-23T00:00:00"/>
    <s v="Terminada"/>
    <n v="21"/>
    <x v="0"/>
    <s v="Calle: FELIX PALAVICINI / CIRCUNVALACION Y EXPERIENCIA_x000a_Número Exterior: 2090 A_x000a_Número Interior: _x000a_Colonia: Jardines Alcalde_x000a_País: MÉXICO_x000a_Entidad Federativa: JALISCO_x000a_Delegación o Municipio: GUADALAJARA_x000a_Código Postal : 44298"/>
    <s v="andrewilich@hotmail.com"/>
    <s v="INFOMEX"/>
    <s v="Con fundamento en los recursos de revisión: RDA 3532/15 , 3533/15 ,RDA 5508/15, y RDA 4347/2015 solicito copia simple de el expediente resguardado en la Galería 1 titulado: Arturo Durazo Moreno."/>
    <s v="Actividades_de_la_institución "/>
    <s v="b) Resultados de actividades sustantivas"/>
    <x v="1"/>
    <x v="1"/>
    <n v="1"/>
    <s v="Actividades de la institución o dependencia"/>
    <s v="Dirección del Archivo Histórico Central"/>
    <m/>
    <d v="2016-05-26T00:00:00"/>
    <s v="UE/313/2016 DE 26 DE MAYO DE 2016"/>
    <s v="DAHC/307/2016 DE 08 DE JUNIO DE 2016"/>
    <s v="LA INFORMACIÓN ESTÁ DISPONIBLE PÚBLICAMENTE"/>
    <s v="SOLICITUD ELECTRÓNICA"/>
    <s v="N/A"/>
    <s v="N/A"/>
    <m/>
  </r>
  <r>
    <n v="280"/>
    <n v="-1"/>
    <n v="0"/>
    <x v="279"/>
    <x v="4"/>
    <d v="2016-05-27T00:00:00"/>
    <m/>
    <d v="2016-06-24T00:00:00"/>
    <d v="2016-06-06T00:00:00"/>
    <s v="Terminada"/>
    <n v="7"/>
    <x v="176"/>
    <s v="Calle: ORIENTE 16_x000a_Número Exterior: 201_x000a_Número Interior: _x000a_Colonia: Reforma_x000a_País: MÉXICO_x000a_Entidad Federativa: MÉXICO_x000a_Delegación o Municipio: NEZAHUALCOYOTL_x000a_Código Postal : 57840"/>
    <s v="comunicagr@gmail.com"/>
    <s v="INFOMEX"/>
    <s v="Solicito se me entregue mediante archivo en formato digital los siguientes documentos: 1. Ordenanzas para el Archivo General con arreglo a la Real Orden del 28 de abril de 1792. 2. Ordenanzas para el Archivo general de Indias 3. Carta manuscrita en la que el virrey Juan Vicente de Güemes y Pacheco de Padilla, segundo conde de Revillagigedo, propone el establecimiento de un Archivo General del Reino 4. Respuesta de la Corona Española a la carta escrita por el virrey Juan Vicente de Güemes Pacheco de Padilla"/>
    <s v="Actividades_de_la_institución "/>
    <s v="d) Otros*"/>
    <x v="0"/>
    <x v="0"/>
    <m/>
    <s v="Actividades de la institución o dependencia"/>
    <s v="Dirección del Archivo Histórico Central"/>
    <m/>
    <d v="2016-05-30T00:00:00"/>
    <s v="UE/316/2016 DE 30 DE MAYO DE 2016"/>
    <s v="DAHC/300/2016 DE 06 DE JUNIO DE 2016"/>
    <s v="LA INFORMACIÓN ESTÁ DISPONIBLE PÚBLICAMENTE"/>
    <s v="SOLICITUD ELECTRÓNICA"/>
    <s v="N/A"/>
    <s v="N/A"/>
    <m/>
  </r>
  <r>
    <n v="281"/>
    <n v="-1"/>
    <n v="0"/>
    <x v="280"/>
    <x v="4"/>
    <d v="2016-05-27T00:00:00"/>
    <m/>
    <d v="2016-06-24T00:00:00"/>
    <d v="2016-05-31T00:00:00"/>
    <s v="Terminada"/>
    <n v="3"/>
    <x v="177"/>
    <s v="Calle: JESUS ESCOBAR_x000a_Número Exterior: 4612_x000a_Número Interior: _x000a_Colonia: Mariano Escobedo_x000a_País: MÉXICO_x000a_Entidad Federativa: CHIHUAHUA_x000a_Delegación o Municipio: JUAREZ_x000a_Código Postal : 32230_x000a_Teléfono: 6563600997"/>
    <s v="pepyn33@hotmail.com"/>
    <s v="INFOMEX"/>
    <s v="sobre el presupuesto ejercido por alguna dependencia publica en el año fiscal 2015"/>
    <s v="Otros_Rubros_Generales"/>
    <s v="b) No es competencia de la unidad"/>
    <x v="0"/>
    <x v="0"/>
    <m/>
    <s v="OTROS RUBROS GENERALES*"/>
    <s v="Unidad de Enlace"/>
    <m/>
    <d v="2016-05-30T00:00:00"/>
    <s v="UE/R/392/2016 DE 31 DE MAYO DE 2016"/>
    <s v="N/A"/>
    <s v="ENTREGA DE INFORMACIÓN EN MEDIO ELECTRÓNICO"/>
    <s v="SOLICITUD ELECTRÓNICA"/>
    <s v="N/A"/>
    <s v="N/A"/>
    <m/>
  </r>
  <r>
    <n v="282"/>
    <n v="-1"/>
    <n v="0"/>
    <x v="281"/>
    <x v="4"/>
    <d v="2016-05-30T00:00:00"/>
    <m/>
    <d v="2016-06-27T00:00:00"/>
    <d v="2016-06-17T00:00:00"/>
    <s v="Terminada"/>
    <n v="15"/>
    <x v="178"/>
    <s v="Calle: B. SUIZA_x000a_Número Exterior: 356_x000a_Número Interior: _x000a_Colonia: Bosques de Aragón_x000a_País: MÉXICO_x000a_Entidad Federativa: MÉXICO_x000a_Delegación o Municipio: NEZAHUALCOYOTL_x000a_Código Postal : 57170"/>
    <s v="alexrojasz@outlook.es"/>
    <s v="INFOMEX"/>
    <s v="1. Favor de proporcionarme la plantilla completa de oic en el archivo general de la nación 2. Favor de proporcionarme los nombres, cargos, perfil de puesto, salario y monto presupuestado para los representantes de oic en el archivo general de la nación, que participan en los procesos de licitación, invitación a 3, comités de adquisiciones, comité de obras, comité de bienes, o subcomités. 3. Indicarme en lo que va del año, nombres, cargos y en cuantos procesos de licitación, invitación a 3, comités de adquisiciones, comité de obras, comité de bienes, o subcomités, han participado los representantes del oic. 4. Señalar nombres, cargos y el fundamento para participar en procesos de licitación, invitación a 3, comités de adquisiciones, comité de obras, comité de bienes, o subcomités, los representantes del oic con cargo de director de área hacia abajo. 5. Favor de proporcionar escaneado el documento en donde se les informa al archivo general de la nación quienes son los representantes del oic facultados, para que participen en procesos de licitación, invitación a 3, comités de adquisiciones, comité de obras, comité de bienes, o subcomités, de director de área hacia abajo. 6. El representante del oic esta facultado para realizar gestiones con particulares?, y de ser asi cuál es el fundamento"/>
    <s v="Actividades_de_la_institución "/>
    <s v="a) Programa de trabajo"/>
    <x v="0"/>
    <x v="0"/>
    <m/>
    <s v="Actividades de la institución o dependencia"/>
    <s v="Dirección de Administración"/>
    <m/>
    <d v="2016-05-30T00:00:00"/>
    <s v="UE/318/2016 DE 31 DE MAYO DE 2016"/>
    <s v="DA/401/2016 DE 14 DE JUNIO DE 2016"/>
    <s v="LA INFORMACIÓN ESTÁ DISPONIBLE PÚBLICAMENTE"/>
    <s v="SOLICITUD ELECTRÓNICA"/>
    <s v="N/A"/>
    <s v="N/A"/>
    <m/>
  </r>
  <r>
    <n v="283"/>
    <n v="-1"/>
    <n v="0"/>
    <x v="282"/>
    <x v="4"/>
    <d v="2016-05-30T00:00:00"/>
    <m/>
    <d v="2016-06-27T00:00:00"/>
    <d v="2016-06-10T00:00:00"/>
    <s v="Terminada"/>
    <n v="10"/>
    <x v="179"/>
    <s v="Calle: 31 DE DICIEMBRE_x000a_Número Exterior: 1 B_x000a_Número Interior: _x000a_Colonia: Santa Maria Ixtulco_x000a_País: MÉXICO_x000a_Entidad Federativa: TLAXCALA_x000a_Delegación o Municipio: TLAXCALA_x000a_Código Postal : 90105_x000a_Teléfono: 5530505742"/>
    <s v="periodista_libre@yahoo.com.mx"/>
    <s v="INFOMEX"/>
    <s v="Solicito la versión pública del escritor y periodista polaco Ryszard Kapuscinski (PAP) y, a su vez, la versión pública de la Agencia Polaca de Noticias que se encuentran en la galería 1, 2, 3 del Archivo General de la Nación (AGN)."/>
    <s v="Actividades_de_la_institución "/>
    <s v="b) Resultados de actividades sustantivas"/>
    <x v="1"/>
    <x v="4"/>
    <n v="0"/>
    <s v="Actividades de la institución o dependencia"/>
    <s v="Dirección del Archivo Histórico Central"/>
    <m/>
    <d v="2016-05-30T00:00:00"/>
    <s v="UE/317/2016 DE 30 DE MAYO DE 2016"/>
    <s v="DAHC/305/2016 DE 07 DE JUNIO DE 2016"/>
    <s v="ENTREGA DE INFORMACIÓN EN MEDIO ELECTRÓNICO"/>
    <s v="SOLICITUD ELECTRÓNICA"/>
    <s v="N/A"/>
    <s v="N/A"/>
    <m/>
  </r>
  <r>
    <n v="284"/>
    <n v="-1"/>
    <n v="0"/>
    <x v="283"/>
    <x v="4"/>
    <d v="2016-05-30T00:00:00"/>
    <m/>
    <d v="2016-06-27T00:00:00"/>
    <d v="2016-05-31T00:00:00"/>
    <s v="Terminada"/>
    <n v="2"/>
    <x v="180"/>
    <s v="Calle: 2DA CERRADA CAMINO ANCHO_x000a_Número Exterior: 7_x000a_Número Interior: _x000a_Colonia: Cerrillos Primera Sección_x000a_País: MÉXICO_x000a_Entidad Federativa: DISTRITO FEDERAL_x000a_Delegación o Municipio: XOCHIMILCO_x000a_Código Postal : 16780_x000a_Teléfono: 0"/>
    <s v="erendira.aquinoa@gmail.com"/>
    <s v="INFOMEX"/>
    <s v="Solicito los expedientes personales que fueron desclasificados y puestos a disposición de consulta directa con el recurso de revisión RDA 1484/16, presentado contra el Archivo General de la Nación con el folio 0495000007416"/>
    <s v="Actividades_de_la_institución "/>
    <s v="b) Resultados de actividades sustantivas"/>
    <x v="0"/>
    <x v="0"/>
    <m/>
    <s v="Actividades de la institución o dependencia"/>
    <s v="Unidad de Enlace"/>
    <m/>
    <d v="2016-05-31T00:00:00"/>
    <s v="UE/R/393/2016 DE 31 DE MAYO DE 2016"/>
    <s v="N/A"/>
    <s v="ENTREGA DE INFORMACIÓN EN MEDIO ELECTRÓNICO"/>
    <s v="SOLICITUD ELECTRÓNICA"/>
    <s v="N/A"/>
    <s v="N/A"/>
    <m/>
  </r>
  <r>
    <n v="285"/>
    <n v="-1"/>
    <n v="0"/>
    <x v="284"/>
    <x v="5"/>
    <d v="2016-06-01T00:00:00"/>
    <m/>
    <d v="2016-06-29T00:00:00"/>
    <d v="2016-06-10T00:00:00"/>
    <s v="Terminada"/>
    <n v="8"/>
    <x v="181"/>
    <s v="Calle: AV. PERIFERICO SUR NO. 4119_x000a_Número Exterior: 4119_x000a_Número Interior: _x000a_Colonia: Fuentes del Pedregal_x000a_País: MÉXICO_x000a_Entidad Federativa: DISTRITO FEDERAL_x000a_Delegación o Municipio: TLALPAN_x000a_Código Postal : 14140_x000a_Teléfono: 85825000 EXT 85352"/>
    <s v="fgomez@totalplay.com.mx"/>
    <s v="INFOMEX"/>
    <s v="Se solicita se informe, los datos que a continuación se enlistan de los contratos adjudicados por esa entidad paraestatal, que tengan por objeto la prestación de servicios en materia de telecomunicaciones. No Contrato Proveedor Vigencia Fundamento de Ley para su adjudicación Importe En su caso Justificación para caso de excepción a Licitación Empresa Adjudicada Lo anterior, considerando el periodo comprendido del 1 de enero del 2016 al 31 de mayo del 2016 y tomando en consideración que los servicios en materia de telecomunicaciones son los siguientes: 1) Internet; 2) Telefonía fija; 3) Telefonía IP; 4) Red Privada Virtual; 5) Mpls; 6) Servicio Administrado de Telefonía; 7) Servicios Land to Land;"/>
    <s v="Actividades_de_la_institución "/>
    <s v="b) Resultados de actividades sustantivas"/>
    <x v="0"/>
    <x v="0"/>
    <m/>
    <s v="Actividades de la institución o dependencia"/>
    <s v="Varias áreas del AGN"/>
    <m/>
    <d v="2016-06-02T00:00:00"/>
    <s v="UE/319/2016 DE 02 DE JUNIO DE 2016      _______________  UE/320/2016 DE 02 DE JUNIO DE 2016"/>
    <s v="DTI/042/16 DE 03 DE JUNIO DE 2016    __________________  DA/380/2016 DE 08 DE JUNIO DE 2016"/>
    <s v="LA INFORMACIÓN ESTÁ DISPONIBLE PÚBLICAMENTE"/>
    <s v="SOLICITUD ELECTRÓNICA"/>
    <s v="N/A"/>
    <s v="N/A"/>
    <m/>
  </r>
  <r>
    <n v="286"/>
    <n v="-1"/>
    <n v="0"/>
    <x v="285"/>
    <x v="5"/>
    <d v="2016-06-03T00:00:00"/>
    <m/>
    <d v="2016-07-01T00:00:00"/>
    <d v="2016-06-16T00:00:00"/>
    <s v="Terminada"/>
    <n v="10"/>
    <x v="176"/>
    <s v="Calle: ORIENTE 16_x000a_Número Exterior: 201_x000a_Número Interior: _x000a_Colonia: Reforma_x000a_País: MÉXICO_x000a_Entidad Federativa: MÉXICO_x000a_Delegación o Municipio: NEZAHUALCOYOTL_x000a_Código Postal : 57840"/>
    <s v="comunicagr@gmail.com"/>
    <s v="INFOMEX"/>
    <s v="Requiero saber cuánto presupuesto se designó al Archivo General de la Nación en los siguientes sexenios: Vicente Fox Quesada Felipe Calderón Hinojosa Enrique Peña Nieto"/>
    <s v="Programas_de_subsidio"/>
    <s v="b) Presupuesto o avance financiero"/>
    <x v="0"/>
    <x v="0"/>
    <m/>
    <s v="Actividades de la institución o dependencia"/>
    <s v="Dirección de Administración"/>
    <m/>
    <d v="2016-06-03T00:00:00"/>
    <s v="UE/321/2016 DE 03 DE JUNIO DE 2016"/>
    <s v="DA/392/2016 DE 13 DE JUNIO DE 2016"/>
    <s v="LA INFORMACIÓN ESTÁ DISPONIBLE PÚBLICAMENTE"/>
    <s v="SOLICITUD ELECTRÓNICA"/>
    <s v="N/A"/>
    <s v="N/A"/>
    <m/>
  </r>
  <r>
    <n v="287"/>
    <n v="-1"/>
    <n v="0"/>
    <x v="286"/>
    <x v="5"/>
    <d v="2016-06-06T00:00:00"/>
    <m/>
    <d v="2016-07-04T00:00:00"/>
    <d v="2016-06-07T00:00:00"/>
    <s v="Terminada"/>
    <n v="2"/>
    <x v="7"/>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Inventario de contratos del año 2010-2015"/>
    <s v="Actividades_de_la_institución "/>
    <s v="a) Programa de trabajo"/>
    <x v="0"/>
    <x v="0"/>
    <m/>
    <s v="Actividades de la institución o dependencia"/>
    <s v="Unidad de Enlace"/>
    <m/>
    <d v="2016-06-06T00:00:00"/>
    <s v="UE/R/399/2016 DE 06 DE JUNIO DE 2016"/>
    <s v="N/A"/>
    <s v="REQUERIMIENTO DE INFORMACIÓN ADICIONAL"/>
    <s v="SOLICITUD ELECTRÓNICA"/>
    <s v="N/A"/>
    <s v="N/A"/>
    <m/>
  </r>
  <r>
    <n v="288"/>
    <n v="-1"/>
    <n v="0"/>
    <x v="287"/>
    <x v="5"/>
    <d v="2016-06-06T00:00:00"/>
    <m/>
    <d v="2016-07-04T00:00:00"/>
    <d v="2016-06-09T00:00:00"/>
    <s v="Terminada"/>
    <n v="4"/>
    <x v="7"/>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Inventario de trasferencia al Archivo de concentración de expedientes de juicios"/>
    <s v="Información_referente_a_contratos"/>
    <s v="a) Programa de trabajo"/>
    <x v="0"/>
    <x v="0"/>
    <m/>
    <s v="Actividades de la institución o dependencia"/>
    <s v="Dirección de Asuntos Jurídicos y Archivísticos"/>
    <m/>
    <d v="2016-07-07T00:00:00"/>
    <s v="UE/322/2016 DE 06 DE JUNIO DE 2016"/>
    <s v="DG/DGAA/DAJ/168/2016 DE 08 DE JUNIO 2016"/>
    <s v="ENTREGA DE INFORMACIÓN EN MEDIO ELECTRÓNICO"/>
    <s v="SOLICITUD ELECTRÓNICA"/>
    <s v="N/A"/>
    <s v="N/A"/>
    <m/>
  </r>
  <r>
    <n v="289"/>
    <n v="-1"/>
    <n v="0"/>
    <x v="288"/>
    <x v="5"/>
    <d v="2016-06-06T00:00:00"/>
    <m/>
    <d v="2016-06-20T00:00:00"/>
    <d v="2016-06-07T00:00:00"/>
    <s v="Terminada"/>
    <n v="2"/>
    <x v="182"/>
    <s v="Calle: JUANA MARIA PAVON_x000a_Número Exterior: MZ.G LOTE 35_x000a_Número Interior: F 102_x000a_Colonia: Unidad San Rafael 1a Secc_x000a_País: MÉXICO_x000a_Entidad Federativa: MÉXICO_x000a_Delegación o Municipio: COACALCO DE BERRIOZABAL_x000a_Código Postal : 55719"/>
    <s v="joalmebu@outlook.es"/>
    <s v="INFOMEX"/>
    <s v="Nombre de las empresas en las que he trabajado"/>
    <s v="Datos_personales"/>
    <s v="c) ¿Tuvo requerimientos en torno al expediente laboral?"/>
    <x v="0"/>
    <x v="0"/>
    <m/>
    <s v="OTROS RUBROS GENERALES*"/>
    <s v="Unidad de Enlace"/>
    <m/>
    <d v="2016-06-07T00:00:00"/>
    <s v="UE/R/400/2016 DE 07 DE JUNIO DE 2016"/>
    <s v="N/A"/>
    <s v="ENTREGA DE INFORMACIÓN EN MEDIO ELECTRÓNICO"/>
    <s v="SOLICITUD ELECTRÓNICA"/>
    <s v="N/A"/>
    <s v="N/A"/>
    <m/>
  </r>
  <r>
    <n v="290"/>
    <n v="-1"/>
    <n v="0"/>
    <x v="289"/>
    <x v="5"/>
    <d v="2016-06-06T00:00:00"/>
    <m/>
    <d v="2016-07-04T00:00:00"/>
    <d v="2016-07-04T00:00:00"/>
    <s v="Terminada"/>
    <n v="21"/>
    <x v="39"/>
    <s v="Calle: INSURGENTES SUR_x000a_Número Exterior: 4060_x000a_Número Interior: _x000a_Colonia: Tlalpan_x000a_País: MÉXICO_x000a_Entidad Federativa: DISTRITO FEDERAL_x000a_Delegación o Municipio: TLALPAN_x000a_Código Postal : 14000"/>
    <s v="ruiz.euler@gmail.com"/>
    <s v="INFOMEX"/>
    <s v="En relación con mi solicitud número 0495000022016, contestada en oficio UE/R/364/2016: Si la unidad de enlace sigue de manera más detallada la secuencia de solicitudes asociadas a esta se percatará de que aunque la petición original, la primera, sí solicitó documentos históricos, A PARTIR DE LA SEGUNDA SOLICITUD SE MODIFICO LA PETICION PARA SOLICITAR UN CATALOGO, derivado PRECISAMENTE de la respuesta inicial del Archivo. En dicho oficio de respuesta se me indica claramente dos hechos: 1) Que &quot;los catálogos de los acervos documentales que resguarda este organismo, elaborados por el personal de esta institución, no revisten la calidad de documentos históricos&quot;. 2) Que &quot;este Archivo sí cuenta con catálogos que describen el contenido de los archivos presidenciales que resguarda&quot;. Se colige que los catálogos sí existen, y que no son considerados documentos históricos. Dado que se me invita a acudir personalmente en lugar de hacerme llegar un archivo electrónico, requiero que porfavor se me indique de manera puntual lo siguiente: 1) Si es el caso que NO EXISTE VERSION ELECTRONICA de dichos catálogos. 2) Si esto es cierto, si dichos catálogos se encuentran documentados únicamente en papel o formato físico similar. 3) Si lo anterior es cierto, si dichos catálogos se generaron a mano o máquina de escribir de manera que no haya versiones digitales. 4) Si lo anterior es cierto, cómo es que el AGN considera que un trabajo archivístico profesional y moderno en el siglo XXI puede sustentarse sin versiones electrónicas de los CATALOGOS que existen en su poder."/>
    <s v="Actividades_de_la_institución "/>
    <s v="b) Resultados de actividades sustantivas"/>
    <x v="0"/>
    <x v="0"/>
    <m/>
    <m/>
    <s v="Dirección del Archivo Histórico Central"/>
    <m/>
    <d v="2016-06-07T00:00:00"/>
    <s v="UE/323/2016 DE 7 DE JUNIO DE 2016"/>
    <s v="DAHC/333/2016 DE 30 DE JUNIO DE 2016"/>
    <s v="LA INFORMACIÓN ESTÁ DISPONIBLE PÚBLICAMENTE"/>
    <s v="SOLICITUD ELECTRÓNICA"/>
    <s v="N/A"/>
    <s v="N/A"/>
    <m/>
  </r>
  <r>
    <n v="291"/>
    <n v="-1"/>
    <n v="0"/>
    <x v="290"/>
    <x v="5"/>
    <d v="2016-06-09T00:00:00"/>
    <m/>
    <d v="2016-06-23T00:00:00"/>
    <d v="2016-06-10T00:00:00"/>
    <s v="Terminada"/>
    <n v="2"/>
    <x v="183"/>
    <s v="Calle: XOCHITL_x000a_Número exterior: 27_x000a_Número interior: _x000a_Colonia: Ricardo Flores Magón_x000a_Entidad federativa: México_x000a_Delegación o municipio: TEPOTZOTLAN_x000a_Código postal: 54607_x000a_Teléfono: 015558761870"/>
    <s v="politopolo62@gmail.com"/>
    <s v="INFOMEX"/>
    <s v="historial de los empleos desempeñados desde 1971 a 2016"/>
    <s v="Otros_Rubros_Generales"/>
    <s v="b) No es competencia de la unidad"/>
    <x v="0"/>
    <x v="0"/>
    <m/>
    <m/>
    <s v="Unidad de Enlace"/>
    <m/>
    <d v="2016-06-10T00:00:00"/>
    <s v="UE/R/406/2016 DE 10 DE JUNIO DE 2016"/>
    <s v="N/A"/>
    <s v="ENTREGA DE INFORMACIÓN EN MEDIO ELECTRÓNICO"/>
    <s v="SOLICITUD ELECTRÓNICA"/>
    <s v="N/A"/>
    <s v="N/A"/>
    <m/>
  </r>
  <r>
    <n v="292"/>
    <n v="-1"/>
    <n v="0"/>
    <x v="291"/>
    <x v="5"/>
    <d v="2016-06-13T00:00:00"/>
    <m/>
    <d v="2016-06-27T00:00:00"/>
    <d v="2016-06-13T00:00:00"/>
    <s v="Terminada"/>
    <n v="1"/>
    <x v="184"/>
    <s v="Calle: JOSE MARIA VELAZCO_x000a_Número Exterior: 2_x000a_Número Interior: 39_x000a_Colonia: Villas de Ayotla_x000a_País: MÉXICO_x000a_Entidad Federativa: MÉXICO_x000a_Delegación o Municipio: IXTAPALUCA_x000a_Código Postal : 56566_x000a_Teléfono: 0445571988192"/>
    <s v="sobejaivinternet09@hotmail.com"/>
    <s v="INFOMEX"/>
    <s v="Historial laboral de donde trabaje y sus salarios que percibía en ese tiempo"/>
    <s v="Otros_Rubros_Generales"/>
    <s v="b) No es competencia de la unidad"/>
    <x v="0"/>
    <x v="0"/>
    <m/>
    <m/>
    <s v="Unidad de Enlace"/>
    <m/>
    <d v="2016-06-13T00:00:00"/>
    <s v="UE/R/407/2016 DE 13 DE JUNIO DE 2016"/>
    <s v="N/A"/>
    <s v="ENTREGA DE INFORMACIÓN EN MEDIO ELECTRÓNICO"/>
    <s v="SOLICITUD ELECTRÓNICA"/>
    <s v="N/A"/>
    <s v="N/A"/>
    <m/>
  </r>
  <r>
    <n v="293"/>
    <n v="-1"/>
    <n v="0"/>
    <x v="292"/>
    <x v="5"/>
    <d v="2016-06-13T00:00:00"/>
    <m/>
    <d v="2016-07-11T00:00:00"/>
    <d v="2016-07-07T00:00:00"/>
    <s v="Terminada"/>
    <n v="19"/>
    <x v="185"/>
    <s v="Calle: NAHUATLACAS_x000a_Número Exterior: 146_x000a_Número Interior: 23_x000a_Colonia: Ajusco_x000a_País: MÉXICO_x000a_Entidad Federativa: DISTRITO FEDERAL_x000a_Delegación o Municipio: COYOACAN_x000a_Código Postal : 04300_x000a_Teléfono: 01 55 533 84222"/>
    <s v="nelly300@hotmail.com"/>
    <s v="INFOMEX"/>
    <s v="requiero información sobre mapas de sonora, que vayan del siglo XVI al siglo XX"/>
    <s v="Actividades_de_la_institución "/>
    <s v="b) Resultados de actividades sustantivas"/>
    <x v="0"/>
    <x v="0"/>
    <m/>
    <s v="Actividades de la institución o dependencia"/>
    <s v="Dirección del Archivo Histórico Central"/>
    <m/>
    <d v="2016-06-13T00:00:00"/>
    <s v="UE/326/2016 DE 13  DE JUNIO DE 2016"/>
    <s v="DAHC/335/2016 DE 04 DE JULIO DE 2016"/>
    <s v="LA INFORMACIÓN ESTÁ DISPONIBLE PÚBLICAMENTE"/>
    <s v="SOLICITUD ELECTRÓNICA"/>
    <s v="N/A"/>
    <s v="N/A"/>
    <m/>
  </r>
  <r>
    <n v="294"/>
    <n v="-1"/>
    <n v="0"/>
    <x v="293"/>
    <x v="5"/>
    <d v="2016-06-14T00:00:00"/>
    <m/>
    <d v="2016-07-12T00:00:00"/>
    <d v="2016-06-14T00:00:00"/>
    <s v="Terminada"/>
    <n v="1"/>
    <x v="186"/>
    <s v="Calle: LOMA DE LA ROSA_x000a_Número Exterior: 546_x000a_Número Interior: _x000a_Colonia: Colinas Del Sur_x000a_País: MÉXICO_x000a_Entidad Federativa: MICHOACÁN_x000a_Delegación o Municipio: MORELIA_x000a_Código Postal : 58095"/>
    <s v="kilo45y@outlook.com"/>
    <s v="INFOMEX"/>
    <s v="Solicito Saber ¿En que consiste la reforma educativa de 2012 y 2013 de las reformas estructurales?"/>
    <s v="Otros_Rubros_Generales"/>
    <s v="b) No es competencia de la unidad"/>
    <x v="0"/>
    <x v="0"/>
    <m/>
    <s v="Actividades de la institución o dependencia"/>
    <s v="Unidad de Enlace"/>
    <m/>
    <d v="2016-06-14T00:00:00"/>
    <s v="UE/R/408/2016 DE 14 DE JULIO DE 2016"/>
    <s v="N/A"/>
    <s v="ENTREGA DE INFORMACIÓN EN MEDIO ELECTRÓNICO"/>
    <s v="SOLICITUD ELECTRÓNICA"/>
    <s v="N/A"/>
    <s v="N/A"/>
    <m/>
  </r>
  <r>
    <n v="295"/>
    <n v="-1"/>
    <n v="0"/>
    <x v="294"/>
    <x v="5"/>
    <d v="2016-06-14T00:00:00"/>
    <m/>
    <d v="2016-07-12T00:00:00"/>
    <d v="2016-07-12T00:00:00"/>
    <s v="Terminada"/>
    <n v="21"/>
    <x v="187"/>
    <s v="Calle: OBRERO MUNDIAL_x000a_Número Exterior: 191_x000a_Número Interior: 404_x000a_Colonia: Del Valle Norte_x000a_País: MÉXICO_x000a_Entidad Federativa: DISTRITO FEDERAL_x000a_Delegación o Municipio: BENITO JUAREZ_x000a_Código Postal : 03100"/>
    <s v="fernandorr100@hotmail.com"/>
    <s v="INFOMEX"/>
    <s v="Información sobre mi abuelo Alberto Ruiz Vázquez que se encuentra en la galería 1 del Archivo General de la Nación"/>
    <s v="Actividades_de_la_institución "/>
    <s v="b) Resultados de actividades sustantivas"/>
    <x v="1"/>
    <x v="1"/>
    <n v="1"/>
    <s v="Actividades de la institución o dependencia"/>
    <s v="Dirección del Archivo Histórico Central"/>
    <m/>
    <d v="2016-06-04T00:00:00"/>
    <s v="UE/330/2016 DE 14 DE JUNIO DE 2016"/>
    <s v="DAHC/331/2016  DE 28 DE JUNIO DE 2016"/>
    <s v="LA INFORMACIÓN ESTÁ DISPONIBLE PÚBLICAMENTE"/>
    <s v="SOLICITUD ELECTRÓNICA"/>
    <s v="N/A"/>
    <s v="N/A"/>
    <m/>
  </r>
  <r>
    <n v="296"/>
    <n v="-1"/>
    <n v="0"/>
    <x v="295"/>
    <x v="5"/>
    <d v="2016-06-15T00:00:00"/>
    <m/>
    <d v="2016-07-13T00:00:00"/>
    <d v="2016-06-28T00:00:00"/>
    <s v="Terminada"/>
    <n v="10"/>
    <x v="188"/>
    <s v="Calle: CERRO NUEVO_x000a_Número Exterior: 235_x000a_Número Interior: _x000a_Colonia: Loma Verde_x000a_País: MÉXICO_x000a_Entidad Federativa: SAN LUIS POTOSÍ_x000a_Delegación o Municipio: SAN LUIS POTOSI_x000a_Código Postal : 78214"/>
    <s v="pepeytono2026@hotmail.com"/>
    <s v="INFOMEX"/>
    <s v="¿Por qué si en el instructivo de CADIDO mencionan en el contexto de la información hasta el nivel de serie en el instructivo de Cuadro General de clasificación ponen como ejemplo el cuadro de clasificación de Presidencia de la República hasta expedientes con un número consecutivo y no solo con el nombre del mismo? Cual es la forma correcta de hacerlo, es valido agregar más niveles a la clasificación como expedientes o sub sub series?"/>
    <s v="Actividades_de_la_institución "/>
    <s v="b) Resultados de actividades sustantivas"/>
    <x v="0"/>
    <x v="0"/>
    <m/>
    <s v="Actividades de la institución o dependencia"/>
    <s v="Dirección del Sistema Nacional de Archivos"/>
    <m/>
    <d v="2016-06-16T00:00:00"/>
    <s v="UE/332/2016 DE 16 DE JUNIO DE 2016"/>
    <s v="DSNA/1401/2016 DE 23 DE JUNIO DE 2016"/>
    <s v="ENTREGA DE INFORMACIÓN EN MEDIO ELECTRÓNICO"/>
    <s v="SOLICITUD ELECTRÓNICA"/>
    <s v="N/A"/>
    <s v="N/A"/>
    <m/>
  </r>
  <r>
    <n v="297"/>
    <n v="-1"/>
    <n v="0"/>
    <x v="296"/>
    <x v="5"/>
    <d v="2016-06-16T00:00:00"/>
    <m/>
    <d v="2016-07-14T00:00:00"/>
    <d v="2016-06-22T00:00:00"/>
    <s v="Terminada"/>
    <n v="5"/>
    <x v="189"/>
    <s v="Calle: CAMPECHE_x000a_Número Exterior: 7B_x000a_Número Interior: 7B_x000a_Colonia: Las Américas_x000a_País: MÉXICO_x000a_Entidad Federativa: MÉXICO_x000a_Delegación o Municipio: ECATEPEC_x000a_Código Postal : 55076_x000a_Teléfono: 5546273232"/>
    <s v="albamedina7@yahoo.com.mx"/>
    <s v="INFOMEX"/>
    <s v="solicito informe publico del Movimiento de Liberacion Nacional Tupamaro de Uruguay y de la persona que reponde a los nombres de Alberto Gómez, Alfredo Red Silveira o Gari, de origen uruguayo miembro de esta organización armada"/>
    <s v="Actividades_de_la_institución "/>
    <s v="b) Resultados de actividades sustantivas"/>
    <x v="1"/>
    <x v="5"/>
    <n v="0"/>
    <s v="Actividades de la institución o dependencia"/>
    <s v="Dirección del Archivo Histórico Central"/>
    <m/>
    <d v="2016-06-16T00:00:00"/>
    <s v="UE/333/2016 DE 16 DE JUNIO DE 2016"/>
    <s v="DAHC/322/2016 DE 20 DE JUNIO DE 2016"/>
    <s v="ENTREGA DE INFORMACIÓN EN MEDIO ELECTRÓNICO"/>
    <s v="SOLICITUD ELECTRÓNICA"/>
    <s v="N/A"/>
    <s v="N/A"/>
    <m/>
  </r>
  <r>
    <n v="298"/>
    <n v="-1"/>
    <n v="0"/>
    <x v="297"/>
    <x v="5"/>
    <d v="2016-06-16T00:00:00"/>
    <m/>
    <d v="2016-07-14T00:00:00"/>
    <d v="2016-06-23T00:00:00"/>
    <s v="Terminada"/>
    <n v="6"/>
    <x v="131"/>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de Jesús Héctor Palma Salazar, El Güero Palma, así como del Fondo de Investigaciones Políticas y Sociales, ubicado en Galería 1. Incluir toda la información que hubiera sido clasificada. Incluir versión pública de las fichas desde sus primeros registros hasta 1989."/>
    <s v="Actividades_de_la_institución "/>
    <s v="b) Resultados de actividades sustantivas"/>
    <x v="1"/>
    <x v="1"/>
    <n v="0"/>
    <s v="Actividades de la institución o dependencia"/>
    <s v="Dirección del Archivo Histórico Central"/>
    <m/>
    <d v="2016-06-16T00:00:00"/>
    <s v="UE/334/2016 DE 16 DE JUNIO DE 2016"/>
    <s v="DAHC/324/2016 DE 21 DE JUNIO DE 2016"/>
    <s v="ENTREGA DE INFORMACIÓN EN MEDIO ELECTRÓNICO"/>
    <s v="SOLICITUD ELECTRÓNICA"/>
    <s v="N/A"/>
    <s v="N/A"/>
    <m/>
  </r>
  <r>
    <n v="299"/>
    <n v="-1"/>
    <n v="0"/>
    <x v="298"/>
    <x v="5"/>
    <d v="2016-06-16T00:00:00"/>
    <m/>
    <d v="2016-07-14T00:00:00"/>
    <d v="2016-06-23T00:00:00"/>
    <s v="Terminada"/>
    <n v="6"/>
    <x v="131"/>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de Joaquín Archivaldo Guzmán Loera &quot;El Chapo Guzmán&quot; así como del Fondo de Investigaciones Políticas y Sociales, ubicado en Galería 1. Incluir toda la información que hubiera sido clasificada. Incluir versión pública de las fichas desde sus primeros registros hasta 1989."/>
    <s v="Actividades_de_la_institución "/>
    <s v="b) Resultados de actividades sustantivas"/>
    <x v="1"/>
    <x v="1"/>
    <n v="0"/>
    <s v="Actividades de la institución o dependencia"/>
    <s v="Dirección del Archivo Histórico Central"/>
    <m/>
    <d v="2016-06-16T00:00:00"/>
    <s v="UE/335/2016 DE 16 DE JUNIO DE 2016"/>
    <s v="DAHC/325/2016 DE 21 DE JUNIO DE 2016"/>
    <s v="ENTREGA DE INFORMACIÓN EN MEDIO ELECTRÓNICO"/>
    <s v="SOLICITUD ELECTRÓNICA"/>
    <s v="N/A"/>
    <s v="N/A"/>
    <m/>
  </r>
  <r>
    <n v="300"/>
    <n v="-1"/>
    <n v="0"/>
    <x v="299"/>
    <x v="5"/>
    <d v="2016-06-16T00:00:00"/>
    <m/>
    <d v="2016-07-14T00:00:00"/>
    <d v="2016-06-28T00:00:00"/>
    <s v="Terminada"/>
    <n v="9"/>
    <x v="131"/>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de la organización ahora denominada &quot;Cártel de Sinaloa&quot;, así como del Fondo de Investigaciones Políticas y Sociales, ubicado en Galería 1. Incluir toda la información que hubiera sido clasificada. Incluir versión pública de las fichas desde sus primeros registros hasta 1989."/>
    <s v="Actividades_de_la_institución "/>
    <s v="b) Resultados de actividades sustantivas"/>
    <x v="1"/>
    <x v="1"/>
    <n v="0"/>
    <s v="Actividades de la institución o dependencia"/>
    <s v="Dirección del Archivo Histórico Central"/>
    <m/>
    <d v="2016-06-16T00:00:00"/>
    <s v="UE/336/2016 DE 16 DE JUNIO DE 2016"/>
    <s v="DAHC/326/2016 DE 21 DE JUNIO DE 2016"/>
    <s v="ENTREGA DE INFORMACIÓN EN MEDIO ELECTRÓNICO"/>
    <s v="SOLICITUD ELECTRÓNICA"/>
    <s v="N/A"/>
    <s v="N/A"/>
    <m/>
  </r>
  <r>
    <n v="301"/>
    <n v="-1"/>
    <n v="0"/>
    <x v="300"/>
    <x v="5"/>
    <d v="2016-06-17T00:00:00"/>
    <m/>
    <d v="2016-07-15T00:00:00"/>
    <d v="2016-06-28T00:00:00"/>
    <s v="Terminada"/>
    <n v="8"/>
    <x v="190"/>
    <s v="Calle: CALLE 40_x000a_Número Exterior: 180_x000a_Número Interior: 1907_x000a_Colonia: Barrio La Lonja_x000a_País:MÉXICO_x000a_Entidad Federativa: DISTRITO FEDERAL_x000a_Delegación o Municipio: TLALPAN_x000a_Código Postal : 14268"/>
    <s v="soley_3000@yahoo.com.mx"/>
    <s v="INFOMEX"/>
    <s v="solicito las 10 instituciones con mas solicitudes de tramite de baja documental del gobierno federal 1.- nombre de la institución 2.-cantidad de solicitudes de tramite de baja documental 3.-año en el que fueron tramitadas o ingresadas 4.- estatus"/>
    <s v="Actividades_de_la_institución "/>
    <s v="a) Programa de trabajo"/>
    <x v="0"/>
    <x v="0"/>
    <m/>
    <s v="Actividades de la institución o dependencia"/>
    <s v="Dirección del Sistema Nacional de Archivos"/>
    <m/>
    <d v="2016-06-20T00:00:00"/>
    <s v="UE/337/2016 DE 20 DE JUNIO DE 2016"/>
    <s v="DG/DSNA/1461/2016 DE 22 DE JUNIO DE 2016"/>
    <s v="LA INFORMACIÓN ESTÁ DISPONIBLE PÚBLICAMENTE"/>
    <s v="SOLICITUD ELECTRÓNICA"/>
    <s v="N/A"/>
    <s v="N/A"/>
    <m/>
  </r>
  <r>
    <n v="302"/>
    <n v="-1"/>
    <n v="0"/>
    <x v="301"/>
    <x v="5"/>
    <d v="2016-06-20T00:00:00"/>
    <m/>
    <d v="2016-07-04T00:00:00"/>
    <d v="2016-06-20T00:00:00"/>
    <s v="Terminada"/>
    <n v="1"/>
    <x v="191"/>
    <s v="Calle: VIVERO DE LA HACIENDA_x000a_Número Exterior: 307_x000a_Número Interior: _x000a_Colonia: Casa Blanca_x000a_País: MÉXICO_x000a_Entidad Federativa: AGUASCALIENTES_x000a_Delegación o Municipio: AGUASCALIENTES_x000a_Código Postal : 20297_x000a_Teléfono: 4494489961"/>
    <s v="benavides_mary@hotmail.com"/>
    <s v="INFOMEX"/>
    <s v="DATOS PERSONALES DE LA POLÍTICA LORENA MARTINEZ RODRIGUEZ"/>
    <s v="Otros_Rubros_Generales"/>
    <s v="b) No es competencia de la unidad"/>
    <x v="0"/>
    <x v="0"/>
    <m/>
    <s v="OTROS RUBROS GENERALES*"/>
    <s v="Unidad de Enlace"/>
    <m/>
    <d v="2016-06-20T00:00:00"/>
    <s v="UE/R/411/2016 DE 20 DE JUNIO DE 2016"/>
    <s v="N/A"/>
    <s v="ENTREGA DE INFORMACIÓN EN MEDIO ELECTRÓNICO"/>
    <s v="SOLICITUD ELECTRÓNICA"/>
    <s v="N/A"/>
    <s v="N/A"/>
    <m/>
  </r>
  <r>
    <n v="303"/>
    <n v="0"/>
    <n v="100"/>
    <x v="302"/>
    <x v="5"/>
    <d v="2016-06-20T00:00:00"/>
    <m/>
    <d v="2016-08-01T00:00:00"/>
    <m/>
    <s v="Pendiente"/>
    <n v="0"/>
    <x v="189"/>
    <s v="Calle: CAMPECHE_x000a_Número Exterior: 7B_x000a_Número Interior: 7B_x000a_Colonia: Las Américas_x000a_País: MÉXICO_x000a_Entidad Federativa: MÉXICO_x000a_Delegación o Municipio: ECATEPEC_x000a_Código Postal : 55076_x000a_Teléfono: 5546273232"/>
    <s v="albamedina7@yahoo.com.mx"/>
    <s v="INFOMEX"/>
    <s v="Solicito informe público sobre la persona que responde al nombre de Jorge Luis Joa Campos. De origen cubano que fungió como agregado cultural de la embajada de Cuba en México en la decada de los 70 y 80"/>
    <s v="Actividades_de_la_institución "/>
    <s v="b) Resultados de actividades sustantivas"/>
    <x v="1"/>
    <x v="1"/>
    <n v="1"/>
    <s v="Actividades de la institución o dependencia"/>
    <s v="Dirección del Archivo Histórico Central"/>
    <m/>
    <d v="2016-06-20T00:00:00"/>
    <s v="UE/338/2016 DE 20 DE JUNIO DE 2016"/>
    <s v="DAHC/346/2016 DE 08 DE JULIO DE 2016"/>
    <m/>
    <s v="SOLICITUD ELECTRÓNICA"/>
    <s v="N/A"/>
    <s v="N/A"/>
    <m/>
  </r>
  <r>
    <n v="304"/>
    <n v="-1"/>
    <n v="0"/>
    <x v="303"/>
    <x v="5"/>
    <d v="2016-06-20T00:00:00"/>
    <m/>
    <d v="2016-08-01T00:00:00"/>
    <d v="2016-07-07T00:00:00"/>
    <s v="Terminada"/>
    <n v="14"/>
    <x v="192"/>
    <s v="Calle: ------_x000a_Número Exterior: -----_x000a_Número Interior: ------_x000a_Colonia: Universidad_x000a_País: MÉXICO_x000a_Entidad Federativa: PUEBLA_x000a_Delegación o Municipio: PUEBLA_x000a_Código Postal : 72570_x000a_Teléfono: 0"/>
    <s v="hog_kari@hotmail.com"/>
    <s v="INFOMEX"/>
    <s v="copia digital de la declaración de guerra que hizo el estado mexicano durante la segunda guerra mundial, así como las leyes, decretos y otras disposiciones que se haya expedido a partir de dicha declaración para regular el estado de guerra de Mexico. Ademas las leyes, decretos y otras disposiciones aplicadas para la suspencion de garantías que señala la constitucion."/>
    <s v="Actividades_de_la_institución "/>
    <s v="d) Otros*"/>
    <x v="0"/>
    <x v="0"/>
    <m/>
    <s v="Actividades de la institución o dependencia"/>
    <s v="Dirección del Archivo Histórico Central"/>
    <m/>
    <d v="2016-06-20T00:00:00"/>
    <s v="UE/339/2016 DE 20 DE JUNIO DE 2016"/>
    <s v="DAHC/336/2016 DE 04 DE JULIO DE 2016"/>
    <s v="LA INFORMACIÓN ESTÁ DISPONIBLE PÚBLICAMENTE"/>
    <s v="SOLICITUD ELECTRÓNICA"/>
    <s v="N/A"/>
    <s v="N/A"/>
    <m/>
  </r>
  <r>
    <n v="305"/>
    <n v="-1"/>
    <n v="0"/>
    <x v="304"/>
    <x v="5"/>
    <d v="2016-06-21T00:00:00"/>
    <m/>
    <d v="2016-08-02T00:00:00"/>
    <d v="2016-06-23T00:00:00"/>
    <s v="Terminada"/>
    <n v="3"/>
    <x v="193"/>
    <s v="Calle: ORQUIDEAS_x000a_Número Exterior: 27_x000a_Número Interior: _x000a_Colonia: Lomas de las Flores II_x000a_País: MÉXICO_x000a_Entidad Federativa: CAMPECHE_x000a_Delegación o Municipio: CAMPECHE_x000a_Código Postal : 24060_x000a_Teléfono: 0459811602215"/>
    <s v="huvel0208@hotmail.com"/>
    <s v="INFOMEX"/>
    <s v="Población total por grupo: infantil, preescolar, escolar, mujeres, hombres, adolescentes, adultos jóvenes adultos mayores del estado de campeche"/>
    <s v="Otros_Rubros_Generales"/>
    <s v="b) No es competencia de la unidad"/>
    <x v="0"/>
    <x v="0"/>
    <m/>
    <s v="OTROS RUBROS GENERALES*"/>
    <s v="Unidad de Enlace"/>
    <m/>
    <d v="2016-06-22T00:00:00"/>
    <s v="UE/R/412/2016 DE 22 DE JUNIO DE 2016"/>
    <s v="N/A"/>
    <s v="ENTREGA DE INFORMACIÓN EN MEDIO ELECTRÓNICO"/>
    <s v="SOLICITUD ELECTRÓNICA"/>
    <s v="N/A"/>
    <s v="N/A"/>
    <m/>
  </r>
  <r>
    <n v="306"/>
    <n v="-1"/>
    <n v="0"/>
    <x v="305"/>
    <x v="5"/>
    <d v="2016-06-21T00:00:00"/>
    <m/>
    <d v="2016-08-02T00:00:00"/>
    <d v="2016-07-26T00:00:00"/>
    <s v="Terminada"/>
    <n v="26"/>
    <x v="194"/>
    <s v="Calle: JOSÉ VASCONCELOS_x000a_Número Exterior: 131_x000a_Número Interior: _x000a_Colonia: San Miguel Chapultepec I Sección_x000a_País: MÉXICO_x000a_Entidad Federativa: DISTRITO FEDERAL_x000a_Delegación o Municipio: MIGUEL HIDALGO_x000a_Código Postal : 11850"/>
    <s v="dmora@article19.org"/>
    <s v="INFOMEX"/>
    <s v="Con fundamento en el artículo 6 constitucional y diversas disposiciones aplicables de la Ley General de Transparencia (arts. 5, 115 fracción I, 120 fracción I, dentro de otros), solicito que se reproduzca en un medio digital todo el grupo documental de la Galería 1 del Archivo General de la Nación que ha sido digitalizado a la fecha. Me refiero a la versión digital de los 738 rollos de microfilm correspondientes al 95% de todo el grupo documental, la que obra en el servidor de la Dirección de Tecnologías de la Información."/>
    <s v="Actividades_de_la_institución "/>
    <s v="b) Resultados de actividades sustantivas"/>
    <x v="0"/>
    <x v="0"/>
    <m/>
    <s v="Actividades de la institución o dependencia"/>
    <s v="Varias áreas del AGN"/>
    <m/>
    <d v="2016-06-22T00:00:00"/>
    <s v="UE/342/2016 DE 22 DE JUNIO DE 2016     _______________   UE/341/2016 DE 22 DE JUNIO DE 2016"/>
    <s v="DTI/048/16 DE 28 DE JUNIO DE 2016        ___________________   DAHC/340/2016 DE 05 DE JULIO DE 2016"/>
    <s v="NOTIFICACIÓN DE PRÓRROGA"/>
    <s v="SOLICITUD ELECTRÓNICA"/>
    <s v="N/A"/>
    <s v="N/A"/>
    <m/>
  </r>
  <r>
    <n v="307"/>
    <n v="-1"/>
    <n v="0"/>
    <x v="306"/>
    <x v="5"/>
    <d v="2016-06-21T00:00:00"/>
    <m/>
    <d v="2016-08-02T00:00:00"/>
    <d v="2016-06-29T00:00:00"/>
    <s v="Terminada"/>
    <n v="7"/>
    <x v="188"/>
    <s v="Calle: CERRO NUEVO_x000a_Número Exterior: 235_x000a_Número Interior: _x000a_Colonia: Loma Verde_x000a_País: MÉXICO_x000a_Entidad Federativa: SAN LUIS POTOSÍ_x000a_Delegación o Municipio: SAN LUIS POTOSI_x000a_Código Postal : 78214"/>
    <s v="pepeytono2026@hotmail.com"/>
    <s v="INFOMEX"/>
    <s v="¿Cuáles van a ser las sanciones para los sujetos obligados por no contar con un sistema de gestión documental que cumpla con lineamientos publicados por el Diario Oficial de la Federación el 03 de julio de 2015 y que marca como límite 24 meses para su implementación?"/>
    <s v="Actividades_de_la_institución "/>
    <s v="b) Resultados de actividades sustantivas"/>
    <x v="0"/>
    <x v="0"/>
    <m/>
    <s v="Actividades de la institución o dependencia"/>
    <s v="Dirección del Sistema Nacional de Archivos"/>
    <m/>
    <d v="2016-06-22T00:00:00"/>
    <s v="UE/343/2016 DE 22 DE JUNIO DE 2016"/>
    <s v="DG/DSNA/1492/2016 DE 28 DE JUNIO DE 2016"/>
    <s v="ENTREGA DE INFORMACIÓN EN MEDIO ELECTRÓNICO"/>
    <s v="SOLICITUD ELECTRÓNICA"/>
    <s v="N/A"/>
    <s v="N/A"/>
    <m/>
  </r>
  <r>
    <n v="308"/>
    <n v="0"/>
    <n v="100"/>
    <x v="307"/>
    <x v="5"/>
    <d v="2016-06-21T00:00:00"/>
    <m/>
    <d v="2016-08-02T00:00:00"/>
    <m/>
    <s v="Pendiente"/>
    <n v="0"/>
    <x v="195"/>
    <s v="Calle: CERRO DEL AGUA_x000a_Número Exterior: 241_x000a_Número Interior: 8_x000a_Colonia: Romero de Terreros_x000a_País: MÉXICO_x000a_Entidad Federativa: DISTRITO FEDERAL_x000a_Delegación o Municipio: COYOACAN_x000a_Código Postal : 04320"/>
    <s v="jbustamante@colmich.edu.mx"/>
    <s v="INFOMEX"/>
    <s v="Solicito la versión pública de: Julián Gorkin, Eduwiges Teresa Confreta, Óscar José Fernández, David Aguilar Mora, Eunice Campirán, Bruno, Martha Elena Vargas Salguero, Ramón Vargas Salguero, Fausto Dávila Solís, Tito Armando Domínguez Lara, Genaro Jongitud Lara, Roberto Chin Sedano, Antonio Blanco González, Alfonso Lizárraga Bernal, Fernando López Limón, Paul Pérez, Liga Obrera Marxista, las cualesse encuentran resguardadas en la galería 1 del Archivo General de la Nación"/>
    <s v="Actividades_de_la_institución "/>
    <s v="b) Resultados de actividades sustantivas"/>
    <x v="1"/>
    <x v="13"/>
    <n v="13"/>
    <s v="Actividades de la institución o dependencia"/>
    <s v="Dirección del Archivo Histórico Central"/>
    <m/>
    <m/>
    <s v="UE/344/2016 DE 22 DE JUNIO DE 2016"/>
    <m/>
    <m/>
    <s v="SOLICITUD ELECTRÓNICA"/>
    <s v="N/A"/>
    <s v="N/A"/>
    <m/>
  </r>
  <r>
    <n v="309"/>
    <n v="0"/>
    <n v="100"/>
    <x v="308"/>
    <x v="5"/>
    <d v="2016-06-22T00:00:00"/>
    <m/>
    <d v="2016-08-03T00:00:00"/>
    <m/>
    <s v="Pendiente"/>
    <n v="0"/>
    <x v="196"/>
    <s v="Calle: FUENTE DE HERMES_x000a_Número Exterior: 25_x000a_Número Interior: _x000a_Colonia: Lomas de Tecamachalco _x000a_País:MÉXICO_x000a_Entidad Federativa: MÉXICO_x000a_Delegación o Municipio: HUIXQUILUCAN_x000a_Código Postal : 52780"/>
    <m/>
    <s v="INFOMEX"/>
    <s v="GASTOS"/>
    <s v="Gastos"/>
    <s v="d) Otros*"/>
    <x v="0"/>
    <x v="0"/>
    <m/>
    <s v="OTROS RUBROS GENERALES*"/>
    <s v="Unidad de Enlace"/>
    <m/>
    <d v="2016-06-22T00:00:00"/>
    <s v="UE/R/413/2016 DE 22 DE JUNIO DE 2016"/>
    <s v="N/A"/>
    <s v="REQUERIMIENTO DE INFORMACIÓN ADICIONAL"/>
    <s v="SOLICITUD ELECTRÓNICA"/>
    <s v="N/A"/>
    <s v="N/A"/>
    <m/>
  </r>
  <r>
    <n v="310"/>
    <n v="0"/>
    <n v="100"/>
    <x v="309"/>
    <x v="5"/>
    <d v="2016-06-22T00:00:00"/>
    <m/>
    <d v="2016-08-03T00:00:00"/>
    <m/>
    <s v="Pendiente"/>
    <n v="0"/>
    <x v="197"/>
    <s v="Calle: PROL. PLUTARCO ELÍAS CALLES_x000a_Número Exterior: 2711_x000a_Número Interior: 34_x000a_Colonia: Unidad Ejército Constitucionalista_x000a_País: MÉXICO_x000a_Entidad Federativa: DISTRITO FEDERAL_x000a_Delegación o Municipio: IZTAPALAPA_x000a_Código Postal : 09220_x000a_Teléfono: 5526334646"/>
    <s v="alfacentaurithc@gmail.com"/>
    <s v="INFOMEX"/>
    <s v="Saludos: Solicito amablemente las fichas de la Casa de Chile en México contenidos en la Galería 1 del Archivo General de la Nación.Realizo tesis sobre expresiones del exilio chileno."/>
    <s v="Actividades_de_la_institución "/>
    <s v="b) Resultados de actividades sustantivas"/>
    <x v="1"/>
    <x v="1"/>
    <n v="1"/>
    <s v="Actividades de la institución o dependencia"/>
    <s v="Dirección del Archivo Histórico Central"/>
    <m/>
    <d v="2016-06-23T00:00:00"/>
    <s v="UE/347/2016 DE 23 DE JUNIO DE 2016"/>
    <m/>
    <m/>
    <s v="SOLICITUD ELECTRÓNICA"/>
    <s v="N/A"/>
    <s v="N/A"/>
    <m/>
  </r>
  <r>
    <n v="311"/>
    <n v="-1"/>
    <n v="0"/>
    <x v="310"/>
    <x v="5"/>
    <d v="2016-06-23T00:00:00"/>
    <m/>
    <d v="2016-08-04T00:00:00"/>
    <d v="2016-07-22T00:00:00"/>
    <s v="Terminada"/>
    <n v="22"/>
    <x v="198"/>
    <s v="Calle: GEORGÍA_x000a_Número Exterior: 303_x000a_Número Interior: 1_x000a_Colonia: Napoles_x000a_País: MÉXICO_x000a_Entidad Federativa: DISTRITO FEDERAL_x000a_Delegación o Municipio: BENITO JUAREZ_x000a_Código Postal : 03810"/>
    <s v="luz_gonzalez@hotmail.com"/>
    <s v="INFOMEX"/>
    <s v="Los expedientes que están clasificados con información reservada y los expedientes reportados en el Sistema Persona del INAI, los tengo que registrar en el Inventario Documental del Archivo de Trámite. Si, por qué y No, por qué. Aclaro esos expedientes reservados están reportados en el sistema del INAI. GRACIAS"/>
    <s v="Actividades_de_la_institución "/>
    <s v="a) Programa de trabajo"/>
    <x v="0"/>
    <x v="0"/>
    <m/>
    <s v="Actividades de la institución o dependencia"/>
    <s v="Dirección de Desarrollo Institucional"/>
    <m/>
    <d v="2016-06-27T00:00:00"/>
    <s v="UE/350/2016 DE 27 DE JUNIO DE 2016          _________________   UE/368/2016 DE 06 DE JULIO DE 2016"/>
    <s v="DG/DSNA/1601/2016 DE 14 DE JULIO DE 2016"/>
    <s v="ENTREGA DE INFORMACIÓN EN MEDIO ELECTRÓNICO"/>
    <s v="SOLICITUD ELECTRÓNICA"/>
    <s v="N/A"/>
    <s v="N/A"/>
    <m/>
  </r>
  <r>
    <n v="312"/>
    <n v="-1"/>
    <n v="0"/>
    <x v="311"/>
    <x v="5"/>
    <d v="2016-06-24T00:00:00"/>
    <m/>
    <d v="2016-08-05T00:00:00"/>
    <d v="2016-06-28T00:00:00"/>
    <s v="Terminada"/>
    <n v="3"/>
    <x v="199"/>
    <s v="Calle: PALMA SABAL_x000a_Número Exterior: 0_x000a_Número Interior: 3_x000a_Colonia: Rancho La Palma 1a Sección_x000a_País: MÉXICO_x000a_Entidad Federativa: MÉXICO_x000a_Delegación o Municipio: COACALCO DE BERRIOZABAL_x000a_Código Postal : 55717_x000a_Teléfono: 5575936604"/>
    <s v="ludi_1219@hotmail.com"/>
    <s v="INFOMEX"/>
    <s v="deseo saber si hay registro de nacimiento en zacatecas en alguna oficialía del registro civil"/>
    <s v="Otros_Rubros_Generales"/>
    <s v="b) No es competencia de la unidad"/>
    <x v="0"/>
    <x v="0"/>
    <m/>
    <s v="OTROS RUBROS GENERALES*"/>
    <s v="Unidad de Enlace"/>
    <m/>
    <d v="2016-06-27T00:00:00"/>
    <s v="UE/R/420/2016 DE 27 DE JUNIO DE 2016"/>
    <s v="N/A"/>
    <s v="ENTREGA DE INFORMACIÓN EN MEDIO ELECTRÓNICO"/>
    <s v="SOLICITUD ELECTRÓNICA"/>
    <s v="N/A"/>
    <s v="N/A"/>
    <m/>
  </r>
  <r>
    <n v="313"/>
    <n v="-1"/>
    <n v="0"/>
    <x v="312"/>
    <x v="5"/>
    <d v="2016-06-24T00:00:00"/>
    <m/>
    <d v="2016-08-05T00:00:00"/>
    <d v="2016-07-20T00:00:00"/>
    <s v="Terminada"/>
    <n v="19"/>
    <x v="200"/>
    <s v="Calle: CERRADA 13 DE SEPTIEMBE_x000a_Número Exterior: 19_x000a_Número Interior: 101_x000a_Colonia: Escandón I Sección_x000a_País: MÉXICO_x000a_Entidad Federativa: DISTRITO FEDERAL_x000a_Delegación o Municipio: MIGUEL HIDALGO_x000a_Código Postal : 11800_x000a_Teléfono: 5552718436"/>
    <s v="angeles.magdaleno@yahoo.com.mx"/>
    <s v="INFOMEX"/>
    <s v="De dónde tomó la C. Mercedes de Vega la frase: &quot;los archivos no relumbran pero son minas de oro&quot; y por qué razón no dio el crédito correspondiente. Véase: http://www.vanguardia.com.mx/columnas-patrimonioculturalenriesgo-616751.html"/>
    <s v="Otros_Rubros"/>
    <s v="h)  Otros*"/>
    <x v="0"/>
    <x v="0"/>
    <m/>
    <s v="OTROS RUBROS GENERALES*"/>
    <s v="Dirección General Adjunta"/>
    <m/>
    <d v="2016-06-28T00:00:00"/>
    <s v="UE/354/2016 DE 28 DE JUNIO DE 2016"/>
    <s v="DG/291/2016 DE 12 DE JULIO DE 2016"/>
    <s v="ENTREGA DE INFORMACIÓN EN MEDIO ELECTRÓNICO"/>
    <s v="SOLICITUD ELECTRÓNICA"/>
    <s v="N/A"/>
    <s v="N/A"/>
    <m/>
  </r>
  <r>
    <n v="314"/>
    <n v="-1"/>
    <n v="0"/>
    <x v="313"/>
    <x v="5"/>
    <d v="2016-06-24T00:00:00"/>
    <m/>
    <d v="2016-08-05T00:00:00"/>
    <d v="2016-07-04T00:00:00"/>
    <s v="Terminada"/>
    <n v="7"/>
    <x v="200"/>
    <s v="Calle: CERRADA 13 DE SEPTIEMBE_x000a_Número Exterior: 19_x000a_Número Interior: 101_x000a_Colonia: Escandón I Sección_x000a_País: MÉXICO_x000a_Entidad Federativa: DISTRITO FEDERAL_x000a_Delegación o Municipio: MIGUEL HIDALGO_x000a_Código Postal : 11800_x000a_Teléfono: 5552718436"/>
    <s v="angeles.magdaleno@yahoo.com.mx"/>
    <s v="INFOMEX"/>
    <s v="Nombre, cargo, fecha de ingreso, salario de todos y cada uno de los servidores que asistieron a las Jornadas Internacionales de Acceso a la Información celebradas en junio de 2016. Costo devengado en dicho evento, así como una descripción pormenorizada de todos y cada uno de los servidores que asistieron a las Jornadas de referencia."/>
    <s v="Actividades_de_la_institución "/>
    <s v="b) Resultados de actividades sustantivas"/>
    <x v="0"/>
    <x v="0"/>
    <m/>
    <s v="Actividades de la institución o dependencia"/>
    <s v="Dirección de Publicaciones y Difusión"/>
    <m/>
    <d v="2016-06-27T00:00:00"/>
    <s v="UE/351/2016 DE 27 DE JUNIO DE 2016"/>
    <s v="DPD/121/2016 DE 30 DE JUNIO DE 2016"/>
    <s v="ENTREGA DE INFORMACIÓN EN MEDIO ELECTRÓNICO"/>
    <s v="SOLICITUD ELECTRÓNICA"/>
    <s v="N/A"/>
    <s v="N/A"/>
    <m/>
  </r>
  <r>
    <n v="315"/>
    <n v="-1"/>
    <n v="0"/>
    <x v="314"/>
    <x v="5"/>
    <d v="2016-06-24T00:00:00"/>
    <m/>
    <d v="2016-08-05T00:00:00"/>
    <d v="2016-07-14T00:00:00"/>
    <s v="Terminada"/>
    <n v="15"/>
    <x v="200"/>
    <s v="Calle: CERRADA 13 DE SEPTIEMBE_x000a_Número Exterior: 19_x000a_Número Interior: 101_x000a_Colonia: Escandón I Sección_x000a_País: MÉXICO_x000a_Entidad Federativa: DISTRITO FEDERAL_x000a_Delegación o Municipio: MIGUEL HIDALGO_x000a_Código Postal : 11800_x000a_Teléfono: 5552718436"/>
    <s v="angeles.magdaleno@yahoo.com.mx"/>
    <s v="INFOMEX"/>
    <s v="Que funde y motivo la razón por la que prescindieron de los servicios de la Policia Bancaria e Industrial de la CIudad de México, así como nombre del cuerpo de seguridad que la sustituyó, además de los costos que representa."/>
    <s v="Gastos"/>
    <s v="a) Gastos operativos"/>
    <x v="0"/>
    <x v="0"/>
    <m/>
    <s v="Gastos: "/>
    <s v="Dirección de Administración"/>
    <m/>
    <d v="2016-06-27T00:00:00"/>
    <s v="UE/352/2016 DE 27 DE JUNIO DE 2016"/>
    <s v="DA/469/2016 DE 08 DE JULIO DE 2016"/>
    <s v="ENTREGA DE INFORMACIÓN EN MEDIO ELECTRÓNICO"/>
    <s v="SOLICITUD ELECTRÓNICA"/>
    <s v="N/A"/>
    <s v="N/A"/>
    <m/>
  </r>
  <r>
    <n v="316"/>
    <n v="-1"/>
    <n v="0"/>
    <x v="315"/>
    <x v="5"/>
    <d v="2016-06-28T00:00:00"/>
    <m/>
    <d v="2016-08-09T00:00:00"/>
    <d v="2016-06-28T00:00:00"/>
    <s v="Terminada"/>
    <n v="1"/>
    <x v="201"/>
    <s v="Calle: SECRETARIA AL SERVICIO DEL PUEBLO_x000a_Número Exterior: 34_x000a_Número Interior: _x000a_Colonia: Federal Burocrática_x000a_País: MÉXICO_x000a_Entidad Federativa: MÉXICO_x000a_Delegación o Municipio: HUIXQUILUCAN_x000a_Código Postal : 52777"/>
    <s v="gabrielagaray33@gmail.com"/>
    <s v="INFOMEX"/>
    <s v="de México sesionadas y aprobadas en 2016; y sueldos actuales de regidores y presidente municipal electos del municipio de Huixquilucan y Naucalpan de Juarez del Estado de México."/>
    <s v="Otros_Rubros"/>
    <s v="h)  Otros*"/>
    <x v="0"/>
    <x v="0"/>
    <m/>
    <s v="OTROS RUBROS GENERALES*"/>
    <s v="Unidad de Enlace"/>
    <m/>
    <d v="2016-06-28T00:00:00"/>
    <s v="UE/R/421/2016 DE 28 DE JUNIO DE 2016"/>
    <s v="N/A"/>
    <s v="ENTREGA DE INFORMACIÓN EN MEDIO ELECTRÓNICO"/>
    <s v="SOLICITUD ELECTRÓNICA"/>
    <s v="N/A"/>
    <s v="N/A"/>
    <m/>
  </r>
  <r>
    <n v="317"/>
    <n v="-1"/>
    <n v="0"/>
    <x v="316"/>
    <x v="5"/>
    <d v="2016-06-29T00:00:00"/>
    <m/>
    <d v="2016-08-10T00:00:00"/>
    <d v="2016-07-07T00:00:00"/>
    <s v="Terminada"/>
    <n v="7"/>
    <x v="202"/>
    <s v="Calle: 25_x000a_Número Exterior: 3_x000a_Número Interior: SN_x000a_Colonia: Pro-Hogar_x000a_País: MÉXICO_x000a_Entidad Federativa: DISTRITO FEDERAL_x000a_Delegación o Municipio: AZCAPOTZALCO_x000a_Código Postal : 02600"/>
    <s v="eder.jeter@hotmail.com"/>
    <s v="INFOMEX"/>
    <s v="De conformidad con los Lineamientos para analizar, valorar, y decidir el destino final de la documentación de las dependencias y entidades del Poder Ejecutivo Federal, el AGN en cumplimiento a lo ordenado en el acuerdo (R) OG-O-1-16-11, expide los lineamientos. ¿Dónde se puede consultar dicho acuerdo? requiero una copia digitalizada."/>
    <s v="Actividades_de_la_institución "/>
    <s v="b) Resultados de actividades sustantivas"/>
    <x v="0"/>
    <x v="0"/>
    <m/>
    <s v="Actividades de la institución o dependencia"/>
    <s v="Dirección General Adjunta"/>
    <m/>
    <d v="2016-06-30T00:00:00"/>
    <s v="UE/356/2016 DE 30 DE JUNIO DE 2016"/>
    <s v="DGAA/015/2016 DE 05 DE JULIO DE 2016"/>
    <s v="ENTREGA DE INFORMACIÓN EN MEDIO ELECTRÓNICO"/>
    <s v="SOLICITUD ELECTRÓNICA"/>
    <s v="N/A"/>
    <s v="N/A"/>
    <m/>
  </r>
  <r>
    <n v="318"/>
    <n v="-1"/>
    <n v="0"/>
    <x v="317"/>
    <x v="5"/>
    <d v="2016-06-30T00:00:00"/>
    <m/>
    <d v="2016-08-11T00:00:00"/>
    <d v="2016-07-15T00:00:00"/>
    <s v="Terminada"/>
    <n v="12"/>
    <x v="200"/>
    <s v="Calle: CERRADA 13 DE SEPTIEMBE_x000a_Número Exterior: 19_x000a_Número Interior: 101_x000a_Colonia: Escandón I Sección_x000a_País: MÉXICO_x000a_Entidad Federativa: DISTRITO FEDERAL_x000a_Delegación o Municipio: MIGUEL HIDALGO_x000a_Código Postal : 11800_x000a_Teléfono: 5552718436"/>
    <s v="angeles.magdaleno@yahoo.com.mx"/>
    <s v="INFOMEX"/>
    <s v="Nombre y cargo del o los responsables del registro, acopio y procesamiento de datos recabados por los servicios de vigilancia. Destino final de la información que solicitan los policías. Nombre de la empresa que presta servicios de policia y vigilancia."/>
    <s v="Gastos"/>
    <s v="b) Gastos administrativos"/>
    <x v="0"/>
    <x v="0"/>
    <m/>
    <s v="Gastos: "/>
    <s v="Dirección de Administración"/>
    <m/>
    <d v="2016-06-30T00:00:00"/>
    <s v="UE/357/2016 DE 30 DE JUNIO DE 2016"/>
    <s v="DA/470/2016 DE 08 DE JULIO DE 2016"/>
    <s v="ENTREGA DE INFORMACIÓN EN MEDIO ELECTRÓNICO"/>
    <s v="SOLICITUD ELECTRÓNICA"/>
    <s v="N/A"/>
    <s v="N/A"/>
    <m/>
  </r>
  <r>
    <n v="319"/>
    <n v="-1"/>
    <n v="0"/>
    <x v="318"/>
    <x v="5"/>
    <d v="2016-06-30T00:00:00"/>
    <m/>
    <d v="2016-07-14T00:00:00"/>
    <d v="2016-07-04T00:00:00"/>
    <s v="Terminada"/>
    <n v="3"/>
    <x v="203"/>
    <s v="Calle: CERRADA ATOYAC_x000a_Número Exterior: 1 LT 32-A_x000a_Número Interior: _x000a_Colonia: Francisco Villa_x000a_País: MÉXICO_x000a_Entidad Federativa: MÉXICO_x000a_Delegación o Municipio: TLALNEPANTLA DE BAZ_x000a_Código Postal : 54059_x000a_Teléfono: 5568432446"/>
    <s v="jeniferco@live.com"/>
    <s v="INFOMEX"/>
    <s v="historial laboral ante el IMSS"/>
    <s v="Otros_Rubros"/>
    <s v="h)  Otros*"/>
    <x v="0"/>
    <x v="0"/>
    <m/>
    <s v="Gastos: "/>
    <s v="Unidad de Enlace"/>
    <m/>
    <d v="2016-07-01T00:00:00"/>
    <s v="UE/R/424/2016 DE 01 DE JULIO DE 2016"/>
    <s v="N/A"/>
    <s v="ENTREGA DE INFORMACIÓN EN MEDIO ELECTRÓNICO"/>
    <s v="SOLICITUD ELECTRÓNICA"/>
    <s v="N/A"/>
    <s v="N/A"/>
    <m/>
  </r>
  <r>
    <n v="320"/>
    <n v="0"/>
    <n v="100"/>
    <x v="319"/>
    <x v="6"/>
    <d v="2016-07-01T00:00:00"/>
    <m/>
    <d v="2016-08-12T00:00:00"/>
    <m/>
    <s v="Pendiente"/>
    <n v="0"/>
    <x v="204"/>
    <s v="Calle: SUR 8_x000a_Número Exterior: 200_x000a_Número Interior: _x000a_Colonia: Agrícola Oriental_x000a_País: MÉXICO_x000a_Entidad Federativa: DISTRITO FEDERAL_x000a_Delegación o Municipio: IZTACALCO_x000a_Código Postal : 08500_x000a_Teléfono: 5555587953"/>
    <s v="veromusik_21@hotmail.com"/>
    <s v="INFOMEX"/>
    <s v="solicito versiones públicas de la galería 1 de Pablo Latapí Sarre, Elena Poniatowska Amor, Carlos Monsiváis Aceves, Rogelio Naranjo Ureño, Enrique Maza, Hero Rodríguez Toro"/>
    <s v="Actividades_de_la_institución "/>
    <s v="b) Resultados de actividades sustantivas"/>
    <x v="1"/>
    <x v="14"/>
    <m/>
    <s v="Actividades de la institución o dependencia"/>
    <s v="Dirección del Archivo Histórico Central"/>
    <m/>
    <d v="2016-07-04T00:00:00"/>
    <s v="UE/359/2016 DE 04 DE JULIO DE 2016"/>
    <m/>
    <m/>
    <s v="SOLICITUD ELECTRÓNICA"/>
    <s v="N/A"/>
    <s v="N/A"/>
    <m/>
  </r>
  <r>
    <n v="321"/>
    <n v="-1"/>
    <n v="0"/>
    <x v="320"/>
    <x v="6"/>
    <d v="2016-07-04T00:00:00"/>
    <m/>
    <d v="2016-08-15T00:00:00"/>
    <d v="2016-07-22T00:00:00"/>
    <s v="Terminada"/>
    <n v="15"/>
    <x v="205"/>
    <s v="Calle: 0_x000a_Número Exterior: 0_x000a_Número Interior: _x000a_Colonia: El Limón_x000a_País: MÉXICO_x000a_Entidad Federativa: PUEBLA_x000a_Delegación o Municipio: PETLALCINGO_x000a_Código Postal : 00000_x000a_Teléfono: 0"/>
    <s v="citlatl@hotmail.com"/>
    <s v="INFOMEX"/>
    <s v="Solicito información sobre la operación del Instituto Mexicano de Televisión (Imevisión). Agrego archivo con desglose de solicitud."/>
    <s v="Actividades_de_la_institución "/>
    <s v="b) Resultados de actividades sustantivas"/>
    <x v="0"/>
    <x v="0"/>
    <m/>
    <s v="Actividades de la institución o dependencia"/>
    <s v="Dirección del Archivo Histórico Central"/>
    <m/>
    <d v="2016-07-05T00:00:00"/>
    <s v="UE/365/2016 DE 05 DE JULIO DE 2016"/>
    <s v="DAHC/367/2016 DE 19 DE JULIO DE 2016"/>
    <s v="ENTREGA DE INFORMACIÓN EN MEDIO ELECTRÓNICO"/>
    <s v="SOLICITUD ELECTRÓNICA"/>
    <s v="N/A"/>
    <s v="N/A"/>
    <m/>
  </r>
  <r>
    <n v="322"/>
    <n v="0"/>
    <n v="1"/>
    <x v="321"/>
    <x v="6"/>
    <d v="2016-07-05T00:00:00"/>
    <m/>
    <d v="2016-08-16T00:00:00"/>
    <m/>
    <s v="Pendiente"/>
    <n v="0"/>
    <x v="206"/>
    <s v="Calle: WISCONSIN_x000a_Número Exterior: 601_x000a_Número Interior: _x000a_Colonia: Universidad Sur_x000a_País: MÉXICO_x000a_Entidad Federativa: TAMAULIPAS_x000a_Delegación o Municipio: TAMPICO_x000a_Código Postal : 89109_x000a_Teléfono: 8331551855"/>
    <s v="noelhdzr@hotmail.com"/>
    <s v="INFOMEX"/>
    <s v="solicito la version publica de la galeria 1 de AGN de YANIRA ELIZABETH HERNANDEZ MALDONADO, o &quot;Deyanira Fernández Maldonado&quot;, &quot;Yamira Elizabeth Fernandez Maldonado&quot;, o &quot;Yanira Elizabeth Fernandez&quot;."/>
    <s v="Actividades_de_la_institución "/>
    <s v="b) Resultados de actividades sustantivas"/>
    <x v="1"/>
    <x v="1"/>
    <n v="1"/>
    <s v="Actividades de la institución o dependencia"/>
    <s v="Dirección del Archivo Histórico Central"/>
    <m/>
    <d v="2016-07-05T00:00:00"/>
    <s v="UE/366/2016 DE 05 DE JULIO DE 2016"/>
    <m/>
    <m/>
    <s v="SOLICITUD ELECTRÓNICA"/>
    <s v="N/A"/>
    <s v="N/A"/>
    <m/>
  </r>
  <r>
    <n v="323"/>
    <n v="-1"/>
    <n v="0"/>
    <x v="322"/>
    <x v="6"/>
    <d v="2016-07-05T00:00:00"/>
    <m/>
    <d v="2016-08-16T00:00:00"/>
    <d v="2016-07-19T00:00:00"/>
    <s v="Terminada"/>
    <n v="11"/>
    <x v="207"/>
    <s v="Calle: CUAUHTÉMOC_x000a_Número Exterior: 403_x000a_Número Interior: _x000a_Colonia: Roma Sur_x000a_País: MÉXICO_x000a_Entidad Federativa: DISTRITO FEDERAL_x000a_Delegación o Municipio: CUAUHTEMOC_x000a_Código Postal : 06760_x000a_Teléfono: 0"/>
    <s v="paris.martinez@hotmail.com"/>
    <s v="INFOMEX"/>
    <s v="“1- Solicito copia de todos los convenios, contratos, acuerdos o cualesquiera que sea la denominación, mediante los cuales se pactó la entrega de recursos económicos a la asociación civil Centro de Instrumentación y Registro Sísmico AC, de 1987 a la fecha. 2- Solicito copia de todos los convenios, contratos, acuerdos o cualesquiera que sea la denominación, mediante los cuales se pactó la entrega de recursos públicos a la empresa MDREIECK SA DE CV, o por los cuales se adquirieron o arrendaron productos o servicios con la empresa MDREIECK SA DE CV, de 1987 a la fecha. 3- Solicito copia de todos los convenios, contratos, acuerdos o cualesquiera que sea la denominación, mediante los cuales se pactó la entrega de recursos públicos a la empresa Grupo Sacora Comercializadora SA de CV, o por los cuales se adquirieron o arrendaron productos o servicios con la empresa Grupo Sacora Comercializadora SA de CV, de 1987 a la feca. 4- Solicito copia de todos los convenios, contratos, acuerdos o cualesquiera que sea la denominación, mediante los cuales se pactó la entrega de recursos públicos a la empresa Ingeniería y Soluciones en Construcción y T.I. SA de CV, o por los cuales se adquirieron o arrendaron productos o servicios con la empresa Ingeniería y Soluciones en Construcción y T.I. SA de CV, de 1987 a la fecha. 5- Solicito copia de todos los convenios, contratos, acuerdos o cualesquiera que sea la denominación, mediante los cuales se pactó la entrega de recursos públicos a la empresa Alerting Solutions Inc., o por los cuales se adquirieron o arrendaron productos o servicios con la empresa Alerting Solutions Inc. 6- Solicito copia de todos los convenios, contratos, acuerdos o cualesquiera que sea la denominación, mediante los cuales se pacto ́ la entrega de recursos públicos a la empresa AtHoc Inc, o por los cuales se adquirieron o arrendaron productos o servicios con la empresa AtHoc Inc. 7- Solicito copia de todos los convenios, contratos, acuerdos o cualesquiera que sea la denominación, mediante los cuales se pactó la entrega de recursos públicos a empresas o asociaciones civiles, para la adquisición de receptores de radio SARMEX. 8- Solicito copia de todos los convenios, contratos, acuerdos o cualesquiera que sea la denominación, mediante los cuales se pactó la entrega de recursos públicos a empresas o asociaciones civiles, para la instalación de receptores de radio SARMEX. 9- Solicito copia de todos los convenios, contratos, acuerdos o cualesquiera que sea la denominación, mediante los cuales se pactó la entrega de recursos públicos a empresas o asociaciones civiles, para el mantenimiento preventivo de receptores de radio SARMEX."/>
    <s v="Actividades_de_la_institución "/>
    <s v="b) Resultados de actividades sustantivas"/>
    <x v="0"/>
    <x v="0"/>
    <m/>
    <s v="Actividades de la institución o dependencia"/>
    <s v="Dirección de Administración"/>
    <m/>
    <d v="2016-07-06T00:00:00"/>
    <s v="UE/369/2016 DE 06 DE JULIO DE 2016"/>
    <s v="DA/473/2016 DE 11 DE JULIO DE 2016"/>
    <s v="ENTREGA DE INFORMACIÓN EN MEDIO ELECTRÓNICO"/>
    <s v="SOLICITUD ELECTRÓNICA"/>
    <s v="N/A"/>
    <s v="N/A"/>
    <m/>
  </r>
  <r>
    <n v="324"/>
    <n v="0"/>
    <n v="1"/>
    <x v="323"/>
    <x v="6"/>
    <d v="2016-07-06T00:00:00"/>
    <m/>
    <d v="2016-08-17T00:00:00"/>
    <m/>
    <s v="Pendiente"/>
    <n v="0"/>
    <x v="200"/>
    <s v="Calle: CERRADA 13 DE SEPTIEMBE_x000a_Número Exterior: 19_x000a_Número Interior: 101_x000a_Colonia: Escandón I Sección_x000a_País: MÉXICO_x000a_Entidad Federativa: DISTRITO FEDERAL_x000a_Delegación o Municipio: MIGUEL HIDALGO_x000a_Código Postal : 11800_x000a_Teléfono: 5552718436"/>
    <s v="angeles.magdaleno@yahoo.com.mx"/>
    <s v="INFOMEX"/>
    <s v="Copia del contrato celebrado con la empresa CUSAEM. Funciones y atribuciones de dicha policía, política de seguridad para la protección de datos personales, que dicha policía recaba a nombre del AGN."/>
    <s v="Gastos"/>
    <s v="a) Gastos operativos"/>
    <x v="0"/>
    <x v="0"/>
    <m/>
    <s v="Gastos: "/>
    <s v="Dirección de Administración"/>
    <m/>
    <d v="2016-07-06T00:00:00"/>
    <s v="UE/370/2016 DE 06 DE JULIO DE 2016"/>
    <s v="DA/474/2016 DE 11 DE JULIO DE 2016"/>
    <m/>
    <s v="SOLICITUD ELECTRÓNICA"/>
    <s v="N/A"/>
    <s v="N/A"/>
    <m/>
  </r>
  <r>
    <n v="325"/>
    <n v="-1"/>
    <n v="0"/>
    <x v="324"/>
    <x v="6"/>
    <d v="2016-07-06T00:00:00"/>
    <m/>
    <d v="2016-08-17T00:00:00"/>
    <d v="2016-07-19T00:00:00"/>
    <s v="Terminada"/>
    <n v="10"/>
    <x v="200"/>
    <s v="Calle: CERRADA 13 DE SEPTIEMBE_x000a_Número Exterior: 19_x000a_Número Interior: 101_x000a_Colonia: Escandón I Sección_x000a_País: MÉXICO_x000a_Entidad Federativa: DISTRITO FEDERAL_x000a_Delegación o Municipio: MIGUEL HIDALGO_x000a_Código Postal : 11800_x000a_Teléfono: 5552718436"/>
    <s v="angeles.magdaleno@yahoo.com.mx"/>
    <s v="INFOMEX"/>
    <s v="Documento que acredite que los integrantes de CUSAEM aprobaron íntegramente los controles de confianza."/>
    <s v="Actividades_de_la_institución "/>
    <s v="a) Programa de trabajo"/>
    <x v="0"/>
    <x v="0"/>
    <m/>
    <s v="Actividades de la institución o dependencia"/>
    <s v="Dirección de Administración"/>
    <m/>
    <d v="2016-07-06T00:00:00"/>
    <s v="UE/371/2016 DE 06 DE JULIO DE 2016"/>
    <s v="DA/475/2016 DE 11 DE JULIO DE 2016"/>
    <s v="ENTREGA DE INFORMACIÓN EN MEDIO ELECTRÓNICO"/>
    <s v="SOLICITUD ELECTRÓNICA"/>
    <s v="N/A"/>
    <s v="N/A"/>
    <m/>
  </r>
  <r>
    <n v="326"/>
    <n v="-1"/>
    <n v="0"/>
    <x v="325"/>
    <x v="6"/>
    <d v="2016-07-06T00:00:00"/>
    <m/>
    <d v="2016-08-17T00:00:00"/>
    <d v="2016-07-14T00:00:00"/>
    <s v="Terminada"/>
    <n v="7"/>
    <x v="200"/>
    <s v="Calle: CERRADA 13 DE SEPTIEMBE_x000a_Número Exterior: 19_x000a_Número Interior: 101_x000a_Colonia: Escandón I Sección_x000a_País: MÉXICO_x000a_Entidad Federativa: DISTRITO FEDERAL_x000a_Delegación o Municipio: MIGUEL HIDALGO_x000a_Código Postal : 11800_x000a_Teléfono: 5552718436"/>
    <s v="angeles.magdaleno@yahoo.com.mx"/>
    <s v="INFOMEX"/>
    <s v="Que funde y motive todas y casa una de las funciones de la dirección general adjunta. Especificar si se trata de una plaza de estructura o de confianza. Experiencia o estudios acreditados en archivística de la DIrectora General Adjunta."/>
    <s v="Estructura_orgánica"/>
    <s v="b) Directorio"/>
    <x v="0"/>
    <x v="0"/>
    <m/>
    <s v="Estructura orgánica"/>
    <s v="Dirección de Administración"/>
    <m/>
    <d v="2016-07-06T00:00:00"/>
    <s v="UE/372/2016 DE 06 DE JULIO DE 2016"/>
    <s v="DA/466/2016 DE 12 DE JULIO DE 2016"/>
    <s v="ENTREGA DE INFORMACIÓN EN MEDIO ELECTRÓNICO"/>
    <s v="SOLICITUD ELECTRÓNICA"/>
    <s v="N/A"/>
    <s v="N/A"/>
    <m/>
  </r>
  <r>
    <n v="327"/>
    <n v="0"/>
    <n v="1"/>
    <x v="326"/>
    <x v="6"/>
    <d v="2016-07-06T00:00:00"/>
    <m/>
    <d v="2016-08-17T00:00:00"/>
    <m/>
    <s v="Pendiente"/>
    <n v="0"/>
    <x v="200"/>
    <s v="Calle: CERRADA 13 DE SEPTIEMBE_x000a_Número Exterior: 19_x000a_Número Interior: 101_x000a_Colonia: Escandón I Sección_x000a_País: MÉXICO_x000a_Entidad Federativa: DISTRITO FEDERAL_x000a_Delegación o Municipio: MIGUEL HIDALGO_x000a_Código Postal : 11800_x000a_Teléfono: 5552718436"/>
    <s v="angeles.magdaleno@yahoo.com.mx"/>
    <s v="INFOMEX"/>
    <s v="Nombre de todos y cada uno de los servidores públicos que tienen acceso a mis datos personales recabados por el Centro de Referencias. Fecha de ingreso, salario, horario, nombre del jefe inmediato, funciones de Yolia Tortolero."/>
    <s v="Datos_personales"/>
    <s v="a) Datos personales"/>
    <x v="0"/>
    <x v="0"/>
    <m/>
    <s v="Datos personales"/>
    <s v="Varias áreas del AGN"/>
    <m/>
    <d v="2016-07-06T00:00:00"/>
    <s v="UE/374/2016 DE 06 DE JULIO DE 2016   ____________________  UE/373/2016 DE 06 DE JULIO DE 2016"/>
    <s v="DAHC/343/2016 DE 08 DE JULIO DE 2016       ____________________  DA/467/2016 DE 12 DE JULIO DE 2016"/>
    <s v="ENTREGA DE INFORMACIÓN EN MEDIO ELECTRÓNICO"/>
    <s v="SOLICITUD ELECTRÓNICA"/>
    <s v="N/A"/>
    <s v="N/A"/>
    <m/>
  </r>
  <r>
    <n v="328"/>
    <n v="-1"/>
    <n v="0"/>
    <x v="327"/>
    <x v="6"/>
    <d v="2016-07-06T00:00:00"/>
    <m/>
    <d v="2016-08-17T00:00:00"/>
    <d v="2016-07-22T00:00:00"/>
    <s v="Terminada"/>
    <n v="13"/>
    <x v="208"/>
    <s v="Calle: ARQUITECTOS_x000a_Número Exterior: MZ 5_x000a_Número Interior: LT 20_x000a_Colonia: Ejercito Del Trabajo I_x000a_País: MÉXICO_x000a_Entidad Federativa: MÉXICO_x000a_Delegación o Municipio: ECATEPEC_x000a_Código Postal : 55299_x000a_Teléfono: 55-57120134"/>
    <s v="unite44@hotmail.com"/>
    <s v="INFOMEX"/>
    <s v="Cuándo los expedientes son clasificados archivísticamente y los mismos han concluido su vigencia documental de resguardo en el Archivo de Trámite, estos son susceptibles de Transferencia Primaria y cuando estos ya hayan concluido su resguardo en el Archivo de Concentración procede la Baja Documental o la Transferencia Secundaria, para realizar estas gestiones del ciclo vital documental independientemente de su etapa, se debe realizar ya sea un inventario de Transferencia Primaria, un Inventario de Transferencia Secundaria o Inventario de Baja que soporte cada una de las piezas documentales que se envíen ya que han cumplido sus plazos y que pasaran a la etapa que corresponda según su tiempo de resguardo. En este contexto quisiera resolvieran mi duda en lo siguiente ¿Cuál es el Catálogo de disposición Documental que deben aplicar las instituciones para cumplir con la normatividad al realizar este procedimiento y que a su vez sustenta el traslado de expedientes entre las distintas etapas del documento, pasando del Archivo de Trámite al Archivo de Concentración o a su vez al Archivo Histórico, deberán utilizar el Catálogo de Disposición Documental con el que fue clasificado la documentación cuando se cerró el expediente o aplicaran el Catálogo de disposición Documental vigente al momento de concluir su tiempo de resguardo? ¿Cúal es la normatividad vigente o apartado que sustente la utilización del CADIDO anterior o el vigente en su caso, ya este instrumento se actualiza anualmente? Gracias"/>
    <s v="Actividades_de_la_institución "/>
    <s v="b) Resultados de actividades sustantivas"/>
    <x v="0"/>
    <x v="0"/>
    <m/>
    <s v="Actividades de la institución o dependencia"/>
    <s v="Dirección del Sistema Nacional de Archivos"/>
    <m/>
    <d v="2016-07-06T00:00:00"/>
    <s v="UE/375/2016 DE 06 DE JULIO DE 2016"/>
    <s v="DG/DSNA/1602/2016 DE 14 DE JULIO DE 2016"/>
    <s v="ENTREGA DE INFORMACIÓN EN MEDIO ELECTRÓNICO"/>
    <s v="SOLICITUD ELECTRÓNICA"/>
    <s v="N/A"/>
    <s v="N/A"/>
    <m/>
  </r>
  <r>
    <n v="329"/>
    <n v="0"/>
    <n v="100"/>
    <x v="328"/>
    <x v="6"/>
    <d v="2016-07-11T00:00:00"/>
    <m/>
    <d v="2016-08-08T00:00:00"/>
    <m/>
    <s v="Pendiente"/>
    <n v="0"/>
    <x v="209"/>
    <s v="Calle: ROSARIO CASTELLANOS_x000a_Número Exterior: 4_x000a_Número Interior: _x000a_Colonia: Tablas Del Pozo_x000a_País: MÉXICO_x000a_Entidad Federativa:MÉXICO_x000a_Delegación o Municipio: ECATEPEC_x000a_Código Postal : 55510_x000a_Teléfono: 0445532924202"/>
    <s v="acamaya@outlook.com"/>
    <s v="INFOMEX"/>
    <s v="Informacion Personal, Estudiantil y Laboral acerca de GREGORIO MARTINEZ MARTINEZ"/>
    <s v="Datos_personales"/>
    <s v="a) Datos personales"/>
    <x v="0"/>
    <x v="0"/>
    <m/>
    <m/>
    <s v="Dirección del Archivo Histórico Central"/>
    <m/>
    <d v="2016-07-12T00:00:00"/>
    <s v="UE/378/2016 DE 12 DE JULIO DE 2016"/>
    <m/>
    <m/>
    <s v="SOLICITUD ELECTRÓNICA"/>
    <s v="N/A"/>
    <s v="N/A"/>
    <m/>
  </r>
  <r>
    <n v="330"/>
    <n v="0"/>
    <n v="1"/>
    <x v="329"/>
    <x v="6"/>
    <d v="2016-07-11T00:00:00"/>
    <m/>
    <d v="2016-08-22T00:00:00"/>
    <m/>
    <s v="Pendiente"/>
    <n v="0"/>
    <x v="210"/>
    <s v="Calle: EMINIANO ZAPATA_x000a_Número Exterior: 20_x000a_Número Interior: _x000a_Colonia: Ca¿¿ada Verde_x000a_País: MÉXICO_x000a_Entidad Federativa: SAN LUIS POTOSÍ_x000a_Delegación o Municipio: CHARCAS_x000a_Código Postal : 78570_x000a_Teléfono: +5214861057066"/>
    <s v="itzamar2673@hotmail.com"/>
    <s v="INFOMEX"/>
    <s v="Buenas tardes, por este medio me dirigo para solicitra informacion, referente al temreemoto del 1985 en la ciudad de mexico, para ser mas especifica, solicito alguna lista de Fallecidos, o si ente ellas se encuentra la señora Maria Verisvinda Zabala Puente originaria del estado de San Luis Potosi , en el municipio de Charcas, o de ser posible saber algo mas sobre su ubicación, esto en consecuancia de una platica con mi abuela quein es su hermana, en donde ella me pide que le ayude a localizarla, pues desde el 80, no tiene comunicación con ella y no sabe nada sobre si fue sobreviviente o fallecida en el terremoto. Mucho agredesco su atencion, de antemano un saludo."/>
    <s v="Otros_Rubros"/>
    <s v="h)  Otros*"/>
    <x v="0"/>
    <x v="0"/>
    <m/>
    <m/>
    <s v="Dirección del Archivo Histórico Central"/>
    <m/>
    <d v="2016-07-12T00:00:00"/>
    <s v="UE/379/2016 DE 12 DE JULIO DE 2016"/>
    <m/>
    <m/>
    <s v="SOLICITUD ELECTRÓNICA"/>
    <s v="N/A"/>
    <s v="N/A"/>
    <m/>
  </r>
  <r>
    <n v="331"/>
    <n v="0"/>
    <n v="1"/>
    <x v="330"/>
    <x v="6"/>
    <d v="2016-07-11T00:00:00"/>
    <m/>
    <d v="2016-08-22T00:00:00"/>
    <m/>
    <s v="Pendiente"/>
    <n v="0"/>
    <x v="211"/>
    <s v="Calle: AVENIDA FERROCARRIL 529_x000a_Número Exterior: 6646361896_x000a_Número Interior: _x000a_Colonia: Cuauhtémoc_x000a_País: MÉXICO_x000a_Entidad Federativa: BAJA CALIFORNIA_x000a_Delegación o Municipio: TIJUANA_x000a_Código Postal : 22010_x000a_Teléfono: 6646361896"/>
    <s v="bernardonunezmagdaleno@gmail.com"/>
    <s v="INFOMEX"/>
    <s v="Busco información de: 1. Rafael Sebastian Gullen Vicente conocido como &quot;El subcomandante Marcos&quot;. 2. La organización armada conocida como El Frente Zapatista de Liberación Nacional, (EZLN). 3. El individuo conocido como Cesar Yañez Muñoz. 4. La organización armada conocida como Las Fuerzas de Liberación Nacional (FLN). 5. Cualquier persona relacionada, vinculada, asociada y/o privada de su libertad por su colaboración, participación o por ser simpatizante con dichas organizaciones e individuos."/>
    <s v="Actividades_de_la_institución "/>
    <s v="b) Resultados de actividades sustantivas"/>
    <x v="1"/>
    <x v="3"/>
    <m/>
    <m/>
    <s v="Dirección del Archivo Histórico Central"/>
    <m/>
    <d v="2016-07-12T00:00:00"/>
    <s v="UE/380/2016 DE 12 DE JULIO DE 2016"/>
    <m/>
    <m/>
    <s v="SOLICITUD ELECTRÓNICA"/>
    <s v="N/A"/>
    <s v="N/A"/>
    <m/>
  </r>
  <r>
    <n v="332"/>
    <n v="-1"/>
    <n v="0"/>
    <x v="331"/>
    <x v="6"/>
    <d v="2016-07-11T00:00:00"/>
    <m/>
    <d v="2016-08-22T00:00:00"/>
    <d v="2016-07-22T00:00:00"/>
    <s v="Terminada"/>
    <n v="10"/>
    <x v="212"/>
    <s v="Calle: 27 SUR_x000a_Número Exterior: 2704_x000a_Número Interior: _x000a_Colonia: Benito Juárez_x000a_País: MÉXICO_x000a_Entidad Federativa: PUEBLA_x000a_Delegación o Municipio: PUEBLA_x000a_Código Postal : 72014_x000a_Teléfono: 2222620231"/>
    <s v="ricky_8718@hotmail.com"/>
    <s v="INFOMEX"/>
    <s v=" Copias certificadas de las solicitudes entregadas al Poder Legislativo del Estado de Puebla por parte del Ex-Gobernador Antonio Nava Castillo en las que solicita su separación del cargo como Gobernador del Estado de Puebla. - Los Acuerdos por parte del Congreso del Estado de Puebla en los que aprobó las licencias de separación del Ex-Gobernador Antonio Nava Castillo. - Todos los acuerdos que haya emitido el Titular del Poder Ejecutivo (Gobernador) del Estado de Puebla del quince de octubre de 1964 al cinco de noviembre de 1964. -Copia certificada de la Renuncia del cargo de gobernador del Estado de Quintana Roo de Aarón Merino Fernández presentada al Congreso Local de dicha entidad.O337"/>
    <s v="Actividades_de_la_institución "/>
    <s v="b) Resultados de actividades sustantivas"/>
    <x v="0"/>
    <x v="0"/>
    <m/>
    <m/>
    <s v="Dirección del Archivo Histórico Central"/>
    <m/>
    <d v="2016-07-12T00:00:00"/>
    <s v="UE/381/2016 DE 12 DE JULIO DE 2016"/>
    <s v="DAHC/365/2016 DE 19 DE JULIO DE 2016"/>
    <s v="LA INFORMACIÓN ESTÁ DISPONIBLE PÚBLICAMENTE"/>
    <s v="SOLICITUD ELECTRÓNICA"/>
    <s v="N/A"/>
    <s v="N/A"/>
    <m/>
  </r>
  <r>
    <n v="333"/>
    <n v="-1"/>
    <n v="0"/>
    <x v="332"/>
    <x v="6"/>
    <d v="2016-07-12T00:00:00"/>
    <m/>
    <d v="2016-08-23T00:00:00"/>
    <d v="2016-07-22T00:00:00"/>
    <s v="Terminada"/>
    <n v="9"/>
    <x v="213"/>
    <s v="Calle: BELLOTA_x000a_Número Exterior: 10_x000a_Número Interior: 5_x000a_Colonia: Miguel Hidalgo 4A Sección_x000a_País: MÉXICO_x000a_Entidad Federativa: DISTRITO FEDERAL_x000a_Delegación o Municipio: TLALPAN_x000a_Código Postal : 14250"/>
    <s v="lapinemx@yahoo.com.mx"/>
    <s v="INFOMEX"/>
    <s v="Información estadística, ya sea anexos o documentos con cifras de los informes presidenciales de los siguientes sexenios: Luis Echeverria Alvarez Jose Lopez Portillo y Pacheco Miguel de la Madrid Hurtado Carlos Salinas de Gortari Ernesto Zedillo Ponce de Leon Vicente Fox Quesada"/>
    <s v="Actividades_de_la_institución "/>
    <s v="b) Resultados de actividades sustantivas"/>
    <x v="0"/>
    <x v="0"/>
    <m/>
    <m/>
    <s v="Dirección del Archivo Histórico Central"/>
    <m/>
    <d v="2016-07-12T00:00:00"/>
    <s v="UE/382/2016 DE 12 DE JULIO DE 2016"/>
    <s v="DAHC/366/2016 DE 19 DE JULIO DE 2016"/>
    <s v="LA INFORMACIÓN ESTÁ DISPONIBLE PÚBLICAMENTE"/>
    <s v="SOLICITUD ELECTRÓNICA"/>
    <s v="N/A"/>
    <s v="N/A"/>
    <m/>
  </r>
  <r>
    <n v="334"/>
    <n v="0"/>
    <n v="1"/>
    <x v="333"/>
    <x v="6"/>
    <d v="2016-07-12T00:00:00"/>
    <m/>
    <d v="2016-08-23T00:00:00"/>
    <m/>
    <s v="Pendiente"/>
    <n v="0"/>
    <x v="173"/>
    <s v="Calle: CERRADA 16 CORREGIDORA_x000a_Número Exterior: 14_x000a_Número Interior: _x000a_Colonia: Miguel Hidalgo_x000a_País: MÉXICO_x000a_Entidad Federativa: DISTRITO FEDERAL_x000a_Delegación o Municipio: TLALPAN_x000a_Código Postal : 14250_x000a_Teléfono: 5538506694"/>
    <s v="plasmasnake333@gmail.com"/>
    <s v="INFOMEX"/>
    <s v="Solicito información de los temas, organizaciones y personas descritas en el documento que adjunto para el caso. Mi petición es que esta búsqueda se realice en la Galería 1 del Archivo General de la Nación."/>
    <s v="Actividades_de_la_institución "/>
    <s v="b) Resultados de actividades sustantivas"/>
    <x v="1"/>
    <x v="15"/>
    <m/>
    <m/>
    <s v="Dirección del Archivo Histórico Central"/>
    <m/>
    <d v="2016-07-12T00:00:00"/>
    <s v="UE/383/2016 DE 12 DE JULIO DE 2016"/>
    <m/>
    <m/>
    <s v="SOLICITUD ELECTRÓNICA"/>
    <s v="N/A"/>
    <s v="N/A"/>
    <m/>
  </r>
  <r>
    <n v="335"/>
    <n v="-1"/>
    <n v="0"/>
    <x v="334"/>
    <x v="6"/>
    <d v="2016-07-12T00:00:00"/>
    <m/>
    <d v="2016-08-23T00:00:00"/>
    <d v="2016-07-18T00:00:00"/>
    <s v="Terminada"/>
    <n v="5"/>
    <x v="214"/>
    <s v="Calle: FRANCISCO VILLA_x000a_Número Exterior: 525 OTE_x000a_Número Interior: _x000a_Colonia: Centro Sinaloa_x000a_País: MÉXICO_x000a_Entidad Federativa: SINALOA_x000a_Delegación o Municipio: CULIACAN_x000a_Código Postal : 80000_x000a_Teléfono: 7165787"/>
    <s v="ortopedia_culiacan@hotmail.com"/>
    <s v="INFOMEX"/>
    <s v="solicito el Estado de aportaciones patronales de Luis Enrique Padilla Garcia NSS 23725414603 ya que lo solicita PROFEDET. gracias"/>
    <s v="Otros_Rubros_Generales"/>
    <s v="b) No es competencia de la unidad"/>
    <x v="0"/>
    <x v="0"/>
    <m/>
    <m/>
    <s v="Unidad de Enlace"/>
    <m/>
    <d v="2016-07-12T00:00:00"/>
    <s v="UE/R/433/2016 DE 15 DE JULIO DE 2016"/>
    <s v="N/A"/>
    <s v="ENTREGA DE INFORMACIÓN EN MEDIO ELECTRÓNICO"/>
    <s v="SOLICITUD ELECTRÓNICA"/>
    <s v="N/A"/>
    <s v="N/A"/>
    <m/>
  </r>
  <r>
    <n v="336"/>
    <n v="0"/>
    <n v="1"/>
    <x v="335"/>
    <x v="6"/>
    <d v="2016-07-14T00:00:00"/>
    <m/>
    <d v="2016-08-25T00:00:00"/>
    <m/>
    <s v="Pendiente"/>
    <n v="0"/>
    <x v="215"/>
    <s v="Calle: CJON. HORTENSIA_x000a_Número Exterior: 5_x000a_Número Interior: _x000a_Colonia: Barrio La Santísima_x000a_País: MÉXICO_x000a_Entidad Federativa: DISTRITO FEDERAL_x000a_Delegación o Municipio: XOCHIMILCO_x000a_Código Postal : 16080_x000a_Teléfono: +5215524166485"/>
    <s v="cinclan@colmex.mx"/>
    <s v="INFOMEX"/>
    <s v="Expedientes o información relacionada con: Lazaro Cárdenas, Manuel Ávila Camacho, Miguel Alemán, Adolfo Ruiz Cortines, Vicente Lombardo Toledano, Universidad Obrera de México, Narciso Bassols, Diego Rivera, David Alfaro Siqueiros, Gilberto Bosques, Dionisio Encina, Carlos Sánchez Cárdenas, László Radványi, Johann Lorenz Schmidt, Ramón Mercader, Jackson Monard, Jacks Monard, Leo Zuckermann, Vlady Kibálchich, Asilados políticos estadounidenses, refugiados políticos estadounidenses, comunistas extranjeros en México, Belle Friedman, Meyer Zikofsky, Conlon Nancarrow, William Cox Miller, John Menz, David Drucker, Asa Zatz, Elizabeth Catlett, Bart van Schelling, Edna Moore, Anita Boyer, Elizabeth Bentley, Charles Humboldt (Clarence Weinstock), George Watt, Abe (A. B.) Magil, Samuel Brooks, May Brooks, John Lautner, Maxim Lieber, Martha Dodd Stern, Alfred Stern, Maurice Halperin, David Prensky, George Oppen, Mary Oppen, Gordon Kahn, María Asúnsolo, Morton Sobell, Gus Hall, Fred Field, Albert Maltz, Ralph Roeder, Yuri Paparov, Enos Wicher, Sam Novick, Max Shlafrock, Flora Don Wovschin, Allan Lane Lewis, Bernard Blasenheim, John Bright, Maurice Malkin, Hugo D. Butler, Joan Abelson, George Pepper, Gertrude Stein, Phil Stein, Max Lieber, Nina Lieber, Jake Levine, Grupo de Americanos Comunistas en México."/>
    <s v="Actividades_de_la_institución "/>
    <s v="b) Resultados de actividades sustantivas"/>
    <x v="1"/>
    <x v="16"/>
    <m/>
    <m/>
    <s v="Dirección del Archivo Histórico Central"/>
    <m/>
    <d v="2016-07-14T00:00:00"/>
    <s v="UE/385/2016 DE 14 DE JULIO DE 2016"/>
    <m/>
    <m/>
    <s v="SOLICITUD ELECTRÓNICA"/>
    <s v="N/A"/>
    <s v="N/A"/>
    <m/>
  </r>
  <r>
    <n v="337"/>
    <n v="-1"/>
    <n v="0"/>
    <x v="336"/>
    <x v="6"/>
    <d v="2016-07-14T00:00:00"/>
    <m/>
    <d v="2016-08-25T00:00:00"/>
    <d v="2016-07-18T00:00:00"/>
    <s v="Terminada"/>
    <n v="3"/>
    <x v="216"/>
    <s v="Calle: 2_x000a_Número Exterior: 155_x000a_Número Interior: _x000a_Colonia: Belisario Domínguez Sección XVI_x000a_País: MÉXICO_x000a_Entidad Federativa: DISTRITO FEDERAL_x000a_Delegación o Municipio: TLALPAN_x000a_Código Postal : 14080_x000a_Teléfono: 5555735944"/>
    <s v="hellltor@hotmail.com"/>
    <s v="INFOMEX"/>
    <s v="Quiero saber ¿si el el contrato AGN_OP_IAAC_018/2015-LPN de la LICITACION PUBLICA NACIONAL, ya concluyo y cuando fue esto?"/>
    <s v="Actividades_de_la_institución "/>
    <s v="b) Resultados de actividades sustantivas"/>
    <x v="0"/>
    <x v="0"/>
    <m/>
    <m/>
    <s v="Unidad de Enlace"/>
    <m/>
    <s v="15/07/2016   __________________  22/07/2016"/>
    <s v="UE/R/439/2016 DE 15 DE JULIO DE 2016    _____________________  UE/397/2016 DE 22 DE JULIO DE 2016"/>
    <s v="N/A"/>
    <s v="REQUERIMIENTO DE INFORMACIÓN ADICIONAL"/>
    <s v="SOLICITUD ELECTRÓNICA"/>
    <s v="N/A"/>
    <s v="N/A"/>
    <m/>
  </r>
  <r>
    <n v="338"/>
    <n v="-1"/>
    <n v="0"/>
    <x v="337"/>
    <x v="6"/>
    <d v="2016-07-15T00:00:00"/>
    <m/>
    <d v="2016-08-26T00:00:00"/>
    <d v="2016-07-18T00:00:00"/>
    <s v="Terminada"/>
    <n v="2"/>
    <x v="217"/>
    <s v="Calle: 5 MAYO_x000a_Número exterior: 2_x000a_Número interior: 37_x000a_Colonia: San Sebastián_x000a_Entidad federativa: México_x000a_Delegación o municipio: TEXCOCO_x000a_Código postal: 56130_x000a_Teléfono: 5516405218"/>
    <s v="luz.espinosad@gmail.com"/>
    <s v="INFOMEX"/>
    <s v="contestar encuestas sobre funcionarios publicos de los municipios aledaños a texcoco"/>
    <s v="Otros_Rubros_Generales"/>
    <s v="b) No es competencia de la unidad"/>
    <x v="0"/>
    <x v="0"/>
    <m/>
    <m/>
    <s v="Unidad de Enlace"/>
    <m/>
    <d v="2016-07-15T00:00:00"/>
    <s v="UE/R/440/2016 DE 15 DE JULIO DE 2016"/>
    <s v="N/A"/>
    <s v="ENTREGA DE INFORMACIÓN EN MEDIO ELECTRÓNICO"/>
    <s v="SOLICITUD ELECTRÓNICA"/>
    <s v="N/A"/>
    <s v="N/A"/>
    <m/>
  </r>
  <r>
    <n v="339"/>
    <n v="-1"/>
    <n v="0"/>
    <x v="338"/>
    <x v="6"/>
    <d v="2016-08-01T00:00:00"/>
    <m/>
    <d v="2016-08-15T00:00:00"/>
    <d v="2016-07-20T00:00:00"/>
    <s v="Terminada"/>
    <n v="-9"/>
    <x v="218"/>
    <s v="Calle: CERRADA 5 DE FEBRERO_x000a_Número Exterior: S/N_x000a_Número Interior: _x000a_Colonia: Santa María Tianguistengo_x000a_País: MÉXICO_x000a_Entidad Federativa: MÉXICO_x000a_Delegación o Municipio: CUAUTITLAN IZCALLI_x000a_Código Postal : 54710_x000a_Teléfono: 5559062958"/>
    <s v="basaldua_13@hotmail.com"/>
    <s v="INFOMEX"/>
    <s v="HISTORIAL DE EMPRESAS EN LAS CUALES HE TRABAJADO"/>
    <s v="Otros_Rubros_Generales"/>
    <s v="b) No es competencia de la unidad"/>
    <x v="0"/>
    <x v="0"/>
    <m/>
    <m/>
    <s v="Unidad de Enlace"/>
    <m/>
    <d v="2016-07-19T00:00:00"/>
    <s v="UE/R/445/2016 DE 20 DE JULIO DE 2016"/>
    <s v="N/A"/>
    <s v="ENTREGA DE INFORMACIÓN EN MEDIO ELECTRÓNICO"/>
    <s v="SOLICITUD ELECTRÓNICA"/>
    <s v="N/A"/>
    <s v="N/A"/>
    <m/>
  </r>
  <r>
    <n v="340"/>
    <n v="-1"/>
    <n v="0"/>
    <x v="339"/>
    <x v="6"/>
    <d v="2016-08-01T00:00:00"/>
    <m/>
    <d v="2016-08-29T00:00:00"/>
    <d v="2016-07-25T00:00:00"/>
    <s v="Terminada"/>
    <n v="-6"/>
    <x v="219"/>
    <s v="Calle: CERRADA DE ARMAS_x000a_Número Exterior: 2_x000a_Número Interior: _x000a_Colonia: San Fernando_x000a_País: MÉXICO_x000a_Entidad Federativa: MÉXICO_x000a_Delegación o Municipio: HUIXQUILUCAN_x000a_Código Postal : 52765_x000a_Teléfono: 0"/>
    <s v="hernadezelena@outlook.com"/>
    <s v="INFOMEX"/>
    <s v="Me podrían proporcionar el cuadro general de la clasificación Archivista con fundamento en el artículo 19 de la ley Federal de Archivo."/>
    <s v="Actividades_de_la_institución "/>
    <s v="b) Resultados de actividades sustantivas"/>
    <x v="0"/>
    <x v="0"/>
    <m/>
    <m/>
    <s v="Departamento del Registro Nacional de Archivos"/>
    <m/>
    <d v="2016-07-20T00:00:00"/>
    <s v="UE/388/2016 DE 20 DE JULIO DE 2016"/>
    <s v="DGAA/CA/010/2016 DE 21 DE JULIO DE 2016"/>
    <s v="ENTREGA DE INFORMACIÓN EN MEDIO ELECTRÓNICO"/>
    <s v="SOLICITUD ELECTRÓNICA"/>
    <s v="N/A"/>
    <s v="N/A"/>
    <m/>
  </r>
  <r>
    <n v="341"/>
    <n v="-1"/>
    <n v="0"/>
    <x v="340"/>
    <x v="6"/>
    <d v="2016-08-01T00:00:00"/>
    <m/>
    <d v="2016-08-29T00:00:00"/>
    <d v="2016-07-22T00:00:00"/>
    <s v="Terminada"/>
    <n v="-7"/>
    <x v="219"/>
    <s v="Calle: CERRADA DE ARMAS_x000a_Número Exterior: 2_x000a_Número Interior: _x000a_Colonia: San Fernando_x000a_País: MÉXICO_x000a_Entidad Federativa: MÉXICO_x000a_Delegación o Municipio: HUIXQUILUCAN_x000a_Código Postal : 52765_x000a_Teléfono: 0"/>
    <s v="hernadezelena@outlook.com"/>
    <s v="INFOMEX"/>
    <s v="¿Cuántas solicitudes de información respecto de archivos históricos recibieron en el año 2014-2015?"/>
    <s v="Actividades_de_la_institución "/>
    <s v="a) Programa de trabajo"/>
    <x v="0"/>
    <x v="0"/>
    <m/>
    <m/>
    <s v="Unidad de Enlace"/>
    <m/>
    <d v="2016-07-21T00:00:00"/>
    <s v="UE/R/449/2016 DE 21 DE JULIO DE 2016"/>
    <s v="N/A"/>
    <s v="ENTREGA DE INFORMACIÓN EN MEDIO ELECTRÓNICO"/>
    <s v="SOLICITUD ELECTRÓNICA"/>
    <s v="N/A"/>
    <s v="N/A"/>
    <m/>
  </r>
  <r>
    <n v="342"/>
    <n v="-1"/>
    <n v="0"/>
    <x v="341"/>
    <x v="6"/>
    <d v="2016-08-01T00:00:00"/>
    <m/>
    <d v="2016-08-29T00:00:00"/>
    <d v="2016-07-22T00:00:00"/>
    <s v="Terminada"/>
    <n v="-7"/>
    <x v="220"/>
    <s v="Calle: CERRADA DE ARMAS_x000a_Número Exterior: 2_x000a_Número Interior: _x000a_Colonia: San Fernando_x000a_País: MÉXICO_x000a_Entidad Federativa: MÉXICO_x000a_Delegación o Municipio: HUIXQUILUCAN_x000a_Código Postal : 52765_x000a_Teléfono: 0"/>
    <s v="hernadezelena@outlook.com"/>
    <s v="INFOMEX"/>
    <s v="¿Cómo se clasifican los archivos históricos?"/>
    <s v="Actividades_de_la_institución "/>
    <s v="b) Resultados de actividades sustantivas"/>
    <x v="0"/>
    <x v="0"/>
    <m/>
    <m/>
    <s v="Unidad de Enlace"/>
    <m/>
    <d v="2016-07-21T00:00:00"/>
    <s v="UE/R/450/2016 DE 21 DE JULIO DE 2016"/>
    <s v="N/A"/>
    <s v="ENTREGA DE INFORMACIÓN EN MEDIO ELECTRÓNICO"/>
    <s v="SOLICITUD ELECTRÓNICA"/>
    <s v="N/A"/>
    <s v="N/A"/>
    <m/>
  </r>
  <r>
    <n v="343"/>
    <n v="0"/>
    <n v="1"/>
    <x v="342"/>
    <x v="6"/>
    <d v="2016-08-01T00:00:00"/>
    <m/>
    <d v="2016-08-29T00:00:00"/>
    <m/>
    <s v="Pendiente"/>
    <n v="0"/>
    <x v="220"/>
    <s v="Calle: CERRADA DE ARMAS_x000a_Número Exterior: 2_x000a_Número Interior: _x000a_Colonia: San Fernando_x000a_País: MÉXICO_x000a_Entidad Federativa: MÉXICO_x000a_Delegación o Municipio: HUIXQUILUCAN_x000a_Código Postal : 52765_x000a_Teléfono: 0"/>
    <s v="hernadezelena@outlook.com"/>
    <s v="INFOMEX"/>
    <s v="Solicito información del movimiento de 1968"/>
    <s v="Actividades_de_la_institución "/>
    <s v="b) Resultados de actividades sustantivas"/>
    <x v="0"/>
    <x v="0"/>
    <m/>
    <m/>
    <s v="Dirección del Archivo Histórico Central"/>
    <m/>
    <d v="2016-07-20T00:00:00"/>
    <s v="UE/389/2016 DE 2016 DE 20/07/2016"/>
    <m/>
    <m/>
    <s v="SOLICITUD ELECTRÓNICA"/>
    <s v="N/A"/>
    <s v="N/A"/>
    <m/>
  </r>
  <r>
    <n v="344"/>
    <n v="0"/>
    <n v="1"/>
    <x v="343"/>
    <x v="6"/>
    <d v="2016-08-01T00:00:00"/>
    <m/>
    <d v="2016-08-29T00:00:00"/>
    <m/>
    <s v="Pendiente"/>
    <n v="0"/>
    <x v="220"/>
    <s v="Calle: CERRADA DE ARMAS_x000a_Número Exterior: 2_x000a_Número Interior: _x000a_Colonia: San Fernando_x000a_País: MÉXICO_x000a_Entidad Federativa: MÉXICO_x000a_Delegación o Municipio: HUIXQUILUCAN_x000a_Código Postal : 52765_x000a_Teléfono: 0"/>
    <s v="hernadezelena@outlook.com"/>
    <s v="INFOMEX"/>
    <s v="Lista de documentos históricos que se consideran confidenciales."/>
    <s v="Actividades_de_la_institución "/>
    <s v="b) Resultados de actividades sustantivas"/>
    <x v="0"/>
    <x v="0"/>
    <m/>
    <m/>
    <s v="Dirección del Archivo Histórico Central"/>
    <m/>
    <d v="2016-07-20T00:00:00"/>
    <s v="UE/390/2016 DE 20 DE JULIO DE 2016"/>
    <m/>
    <m/>
    <s v="SOLICITUD ELECTRÓNICA"/>
    <s v="N/A"/>
    <s v="N/A"/>
    <m/>
  </r>
  <r>
    <n v="345"/>
    <n v="0"/>
    <n v="1"/>
    <x v="344"/>
    <x v="6"/>
    <d v="2016-08-01T00:00:00"/>
    <m/>
    <d v="2016-08-29T00:00:00"/>
    <m/>
    <s v="Pendiente"/>
    <n v="0"/>
    <x v="220"/>
    <s v="Calle: CERRADA DE ARMAS_x000a_Número Exterior: 2_x000a_Número Interior: _x000a_Colonia: San Fernando_x000a_País: MÉXICO_x000a_Entidad Federativa: MÉXICO_x000a_Delegación o Municipio: HUIXQUILUCAN_x000a_Código Postal : 52765_x000a_Teléfono: 0"/>
    <s v="hernadezelena@outlook.com"/>
    <s v="INFOMEX"/>
    <s v="Me podrían informar la procedencia de los documentos del movimiento social de Aguas Blancas."/>
    <s v="Actividades_de_la_institución "/>
    <s v="b) Resultados de actividades sustantivas"/>
    <x v="0"/>
    <x v="0"/>
    <m/>
    <m/>
    <s v="Dirección del Archivo Histórico Central"/>
    <m/>
    <d v="2016-07-20T00:00:00"/>
    <s v="UE/391/2016 DE 20 DE JULIO DE 2016"/>
    <m/>
    <m/>
    <s v="SOLICITUD ELECTRÓNICA"/>
    <s v="N/A"/>
    <s v="N/A"/>
    <m/>
  </r>
  <r>
    <n v="346"/>
    <n v="0"/>
    <n v="1"/>
    <x v="345"/>
    <x v="6"/>
    <d v="2016-08-01T00:00:00"/>
    <m/>
    <d v="2016-08-29T00:00:00"/>
    <m/>
    <s v="Pendiente"/>
    <n v="0"/>
    <x v="221"/>
    <s v="Calle: AV. DIVISIÓN DEL NORTE_x000a_Número Exterior: 2986_x000a_Número Interior: _x000a_Colonia: Atlántida_x000a_País: MÉXICO_x000a_Entidad Federativa: DISTRITO FEDERAL_x000a_Delegación o Municipio: COYOACAN_x000a_Código Postal : 04370"/>
    <s v="federico.roberts10@gmail.com"/>
    <s v="INFOMEX"/>
    <s v="El Archivo General de la Nación utiliza un tipo de medida de caja y material en especial para el resguardo de la documentación, me podrían dar la ficha técnica de este tipo de cajas, así como la cantidad de cajas adquiridas por el AGN en estos tres últimos años; detallando tipo, medida y cantidad."/>
    <s v="Información_generada_por_el_sujeto"/>
    <s v="g) Otros"/>
    <x v="0"/>
    <x v="0"/>
    <m/>
    <m/>
    <s v="Dirección del Archivo Histórico Central"/>
    <m/>
    <d v="2016-07-21T00:00:00"/>
    <s v="UE/392/2016 DE 21 DE JULIO DE 2016"/>
    <m/>
    <m/>
    <s v="SOLICITUD ELECTRÓNICA"/>
    <s v="N/A"/>
    <s v="N/A"/>
    <m/>
  </r>
  <r>
    <n v="347"/>
    <n v="0"/>
    <n v="1"/>
    <x v="346"/>
    <x v="6"/>
    <d v="2016-08-01T00:00:00"/>
    <m/>
    <d v="2016-08-29T00:00:00"/>
    <m/>
    <s v="Pendiente"/>
    <n v="0"/>
    <x v="222"/>
    <s v="Calle: RANCHO MANTE_x000a_Número Exterior: 80_x000a_Número Interior: _x000a_Colonia: Los Girasoles_x000a_País: MÉXICO_x000a_Entidad Federativa: DISTRITO FEDERAL_x000a_Delegación o Municipio: COYOACAN_x000a_Código Postal : 04920"/>
    <s v="mariana.molina@gesoc.org.mx"/>
    <s v="INFOMEX"/>
    <s v="De conformidad con la Ley Federal de Presupuesto y Responsabilidad Hacendaria (LFPRH) los recursos fiscales asignados por el Gobierno Federal a los programas establecidos en el Presupuesto de Egresos de la Federación deben identificar claramente a la Población Potencial (PP), Población Objetivo (PO) y Población Atendida (PA). De acuerdo con la LFPRH (art. 2, Fracción LI), el Sistema de Evaluación del Desempeño (SED) es el conjunto de elementos metodológicos que permiten realizar una valoración objetiva del desempeño de los programas, bajo los principios de verificación del grado de cumplimiento de metas y objetivos, con base en indicadores estratégicos y de gestión que permitan conocer el impacto social de los programas y de los proyectos. De acuerdo con la &quot;Guía para el diseño de indicadores estratégicos&quot; del SED (http://www.transparenciapresupuestaria.gob.mx/work/models/PTP/Capacitacion/GuiaIndicadores.pdf), las dependencias o entidades de la Administración Pública Federal deberán definir y cuantificar la Población Potencial (PP), Población Objetivo (PO) y Población Atendida (PA) de cada uno de los programas a su cargo, y reportar esta información directamente en el SED. En virtud de lo anterior, se solicita la información correspondiente a la cuantificación y unidad de medida de la Población Potencial (PP), Población Objetivo (PO) y Población Atendida (PA) comprendida en el SED, para el siguiente programa presupuestario del primero de enero de 2015 al 31 de diciembre de 2015: * Programa Preservación y difusión del acervo documental de la Nación con clave presupuestaria E002 Adicionalmente, se solicita la información correspondiente a la cuantificación en pesos corrientes del presupuesto aprobado, presupuesto modificado y presupuesto ejercido al 31 de diciembre de 2015 del programa presupuestario arriba mencionado. De antemano agradezco su atención."/>
    <s v="Actividades_de_la_institución "/>
    <s v="b) Resultados de actividades sustantivas"/>
    <x v="0"/>
    <x v="0"/>
    <m/>
    <m/>
    <s v="Dirección de Administración"/>
    <m/>
    <d v="2016-07-22T00:00:00"/>
    <s v="UE/393/2016 DE 22 DE JULIO DE 2016"/>
    <m/>
    <m/>
    <s v="SOLICITUD ELECTRÓNICA"/>
    <s v="N/A"/>
    <s v="N/A"/>
    <m/>
  </r>
  <r>
    <n v="348"/>
    <n v="0"/>
    <n v="1"/>
    <x v="347"/>
    <x v="6"/>
    <d v="2016-08-01T00:00:00"/>
    <m/>
    <d v="2016-08-29T00:00:00"/>
    <m/>
    <s v="Pendiente"/>
    <n v="0"/>
    <x v="223"/>
    <s v="Calle: AND. ROBALO_x000a_Número Exterior: 8_x000a_Número Interior: _x000a_Colonia: Héroes de Chapultepec_x000a_País: MÉXICO_x000a_Entidad Federativa: DISTRITO FEDERAL_x000a_Delegación o Municipio: GUSTAVO A. MADERO_x000a_Código Postal : 07939"/>
    <s v="histor777@gmail.com"/>
    <s v="INFOMEX"/>
    <s v="Informes o reportes del asalto al cuartel de Madera, Chihuahua por parte del Grupo Popular Guerrillero el 23 de septiembre de 1965. Informes gráficos del Movimiento Estudiantil de 1968. Esto en la galería 1, Dirección Federal de Seguridad"/>
    <s v="Actividades_de_la_institución "/>
    <s v="b) Resultados de actividades sustantivas"/>
    <x v="1"/>
    <x v="0"/>
    <m/>
    <m/>
    <s v="Dirección del Archivo Histórico Central"/>
    <m/>
    <m/>
    <m/>
    <m/>
    <m/>
    <s v="SOLICITUD ELECTRÓNICA"/>
    <s v="N/A"/>
    <s v="N/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6"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85:C93" firstHeaderRow="0" firstDataRow="1" firstDataCol="1"/>
  <pivotFields count="32">
    <pivotField showAll="0"/>
    <pivotField showAll="0"/>
    <pivotField showAll="0"/>
    <pivotField axis="axisRow" showAll="0">
      <items count="349">
        <item x="100"/>
        <item x="0"/>
        <item x="1"/>
        <item x="2"/>
        <item x="3"/>
        <item x="4"/>
        <item x="5"/>
        <item x="6"/>
        <item x="7"/>
        <item x="8"/>
        <item x="9"/>
        <item x="10"/>
        <item x="11"/>
        <item x="16"/>
        <item x="107"/>
        <item x="115"/>
        <item x="120"/>
        <item x="12"/>
        <item x="13"/>
        <item x="147"/>
        <item x="14"/>
        <item x="15"/>
        <item x="17"/>
        <item x="18"/>
        <item x="19"/>
        <item x="20"/>
        <item x="21"/>
        <item x="22"/>
        <item x="23"/>
        <item x="24"/>
        <item x="25"/>
        <item x="26"/>
        <item x="27"/>
        <item x="28"/>
        <item x="29"/>
        <item x="30"/>
        <item x="313"/>
        <item x="31"/>
        <item x="32"/>
        <item x="33"/>
        <item x="34"/>
        <item x="35"/>
        <item x="36"/>
        <item x="37"/>
        <item x="38"/>
        <item x="39"/>
        <item x="40"/>
        <item x="41"/>
        <item x="42"/>
        <item x="44"/>
        <item x="45"/>
        <item x="46"/>
        <item x="47"/>
        <item x="48"/>
        <item x="49"/>
        <item x="50"/>
        <item x="51"/>
        <item x="52"/>
        <item x="53"/>
        <item x="54"/>
        <item x="55"/>
        <item x="56"/>
        <item x="57"/>
        <item x="58"/>
        <item x="59"/>
        <item x="60"/>
        <item x="61"/>
        <item x="62"/>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1"/>
        <item x="102"/>
        <item x="103"/>
        <item x="104"/>
        <item x="105"/>
        <item x="106"/>
        <item x="108"/>
        <item x="109"/>
        <item x="110"/>
        <item x="111"/>
        <item x="112"/>
        <item x="113"/>
        <item x="114"/>
        <item x="116"/>
        <item x="117"/>
        <item x="118"/>
        <item x="119"/>
        <item x="121"/>
        <item x="122"/>
        <item x="123"/>
        <item x="124"/>
        <item x="125"/>
        <item x="126"/>
        <item x="127"/>
        <item x="128"/>
        <item x="129"/>
        <item x="130"/>
        <item x="131"/>
        <item x="132"/>
        <item x="134"/>
        <item x="135"/>
        <item x="136"/>
        <item x="137"/>
        <item x="138"/>
        <item x="139"/>
        <item x="140"/>
        <item x="141"/>
        <item x="142"/>
        <item x="143"/>
        <item x="144"/>
        <item x="145"/>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43"/>
        <item x="63"/>
        <item x="133"/>
        <item t="default"/>
      </items>
    </pivotField>
    <pivotField showAll="0" defaultSubtotal="0"/>
    <pivotField showAll="0"/>
    <pivotField showAll="0"/>
    <pivotField showAll="0"/>
    <pivotField showAll="0"/>
    <pivotField showAll="0"/>
    <pivotField numFmtId="164" showAll="0"/>
    <pivotField axis="axisRow" showAll="0">
      <items count="225">
        <item h="1" x="208"/>
        <item h="1" x="14"/>
        <item h="1" x="58"/>
        <item h="1" x="51"/>
        <item h="1" x="152"/>
        <item h="1" x="88"/>
        <item h="1" x="189"/>
        <item h="1" x="214"/>
        <item h="1" x="47"/>
        <item h="1" x="174"/>
        <item h="1" x="132"/>
        <item h="1" x="190"/>
        <item h="1" x="108"/>
        <item h="1" x="100"/>
        <item h="1" x="178"/>
        <item h="1" x="27"/>
        <item h="1" x="169"/>
        <item h="1" x="95"/>
        <item h="1" x="127"/>
        <item h="1" x="8"/>
        <item h="1" x="193"/>
        <item h="1" x="78"/>
        <item h="1" x="72"/>
        <item h="1" x="11"/>
        <item h="1" x="22"/>
        <item h="1" x="219"/>
        <item h="1" x="164"/>
        <item h="1" x="20"/>
        <item h="1" x="48"/>
        <item h="1" x="145"/>
        <item h="1" x="28"/>
        <item h="1" x="59"/>
        <item h="1" x="32"/>
        <item h="1" x="211"/>
        <item h="1" x="154"/>
        <item h="1" x="91"/>
        <item h="1" x="23"/>
        <item h="1" x="194"/>
        <item h="1" x="44"/>
        <item h="1" x="173"/>
        <item h="1" x="118"/>
        <item h="1" x="215"/>
        <item h="1" x="85"/>
        <item h="1" x="184"/>
        <item h="1" x="17"/>
        <item h="1" x="4"/>
        <item h="1" x="97"/>
        <item h="1" x="218"/>
        <item h="1" x="171"/>
        <item h="1" x="71"/>
        <item h="1" x="61"/>
        <item h="1" x="140"/>
        <item h="1" x="5"/>
        <item h="1" x="129"/>
        <item h="1" x="128"/>
        <item h="1" x="158"/>
        <item h="1" x="125"/>
        <item h="1" x="166"/>
        <item h="1" x="93"/>
        <item h="1" x="9"/>
        <item h="1" x="86"/>
        <item h="1" x="112"/>
        <item h="1" x="60"/>
        <item h="1" x="37"/>
        <item h="1" x="109"/>
        <item h="1" x="183"/>
        <item h="1" x="69"/>
        <item h="1" x="25"/>
        <item h="1" x="223"/>
        <item h="1" x="180"/>
        <item h="1" x="21"/>
        <item h="1" x="3"/>
        <item h="1" x="221"/>
        <item h="1" x="156"/>
        <item h="1" x="0"/>
        <item h="1" x="176"/>
        <item h="1" x="182"/>
        <item h="1" x="187"/>
        <item h="1" x="151"/>
        <item h="1" x="181"/>
        <item h="1" x="161"/>
        <item h="1" x="34"/>
        <item h="1" x="117"/>
        <item h="1" x="201"/>
        <item h="1" x="149"/>
        <item h="1" x="26"/>
        <item h="1" x="49"/>
        <item h="1" x="143"/>
        <item h="1" x="90"/>
        <item h="1" x="81"/>
        <item h="1" x="209"/>
        <item h="1" x="134"/>
        <item h="1" x="101"/>
        <item h="1" x="159"/>
        <item h="1" x="106"/>
        <item h="1" x="216"/>
        <item h="1" x="18"/>
        <item h="1" x="205"/>
        <item h="1" x="29"/>
        <item h="1" x="73"/>
        <item h="1" x="7"/>
        <item h="1" x="113"/>
        <item h="1" x="2"/>
        <item h="1" x="89"/>
        <item h="1" x="31"/>
        <item h="1" x="203"/>
        <item h="1" x="115"/>
        <item h="1" x="144"/>
        <item h="1" x="33"/>
        <item h="1" x="104"/>
        <item h="1" x="142"/>
        <item h="1" x="83"/>
        <item h="1" x="36"/>
        <item h="1" x="50"/>
        <item h="1" x="42"/>
        <item h="1" x="40"/>
        <item h="1" x="177"/>
        <item h="1" x="138"/>
        <item h="1" x="76"/>
        <item h="1" x="179"/>
        <item h="1" x="195"/>
        <item h="1" x="153"/>
        <item h="1" x="188"/>
        <item h="1" x="157"/>
        <item h="1" x="74"/>
        <item h="1" x="54"/>
        <item h="1" x="165"/>
        <item h="1" x="82"/>
        <item h="1" x="192"/>
        <item h="1" x="210"/>
        <item h="1" x="92"/>
        <item h="1" x="202"/>
        <item h="1" x="135"/>
        <item h="1" x="126"/>
        <item h="1" x="46"/>
        <item h="1" x="133"/>
        <item h="1" x="67"/>
        <item h="1" x="103"/>
        <item h="1" x="186"/>
        <item h="1" x="38"/>
        <item h="1" x="105"/>
        <item h="1" x="217"/>
        <item h="1" x="137"/>
        <item h="1" x="198"/>
        <item h="1" x="124"/>
        <item h="1" x="191"/>
        <item h="1" x="200"/>
        <item h="1" x="141"/>
        <item h="1" x="15"/>
        <item h="1" x="64"/>
        <item h="1" x="52"/>
        <item h="1" x="122"/>
        <item h="1" x="63"/>
        <item h="1" x="98"/>
        <item h="1" x="139"/>
        <item h="1" x="94"/>
        <item h="1" x="114"/>
        <item h="1" x="119"/>
        <item h="1" x="222"/>
        <item h="1" x="148"/>
        <item h="1" x="96"/>
        <item h="1" x="170"/>
        <item h="1" x="56"/>
        <item h="1" x="146"/>
        <item h="1" x="35"/>
        <item h="1" x="45"/>
        <item h="1" x="6"/>
        <item h="1" x="167"/>
        <item h="1" x="16"/>
        <item h="1" x="57"/>
        <item h="1" x="99"/>
        <item h="1" x="1"/>
        <item h="1" x="175"/>
        <item h="1" x="185"/>
        <item h="1" x="206"/>
        <item h="1" x="66"/>
        <item h="1" x="155"/>
        <item h="1" x="131"/>
        <item h="1" x="120"/>
        <item h="1" x="53"/>
        <item h="1" x="163"/>
        <item h="1" x="68"/>
        <item h="1" x="24"/>
        <item h="1" x="168"/>
        <item h="1" x="84"/>
        <item h="1" x="136"/>
        <item h="1" x="207"/>
        <item h="1" x="162"/>
        <item h="1" x="197"/>
        <item h="1" x="55"/>
        <item h="1" x="110"/>
        <item h="1" x="102"/>
        <item h="1" x="39"/>
        <item h="1" x="10"/>
        <item h="1" x="123"/>
        <item h="1" x="62"/>
        <item h="1" x="196"/>
        <item h="1" x="160"/>
        <item h="1" x="65"/>
        <item h="1" x="212"/>
        <item h="1" x="41"/>
        <item h="1" x="130"/>
        <item h="1" x="116"/>
        <item h="1" x="213"/>
        <item h="1" x="80"/>
        <item h="1" x="79"/>
        <item h="1" x="121"/>
        <item x="43"/>
        <item h="1" x="70"/>
        <item h="1" x="172"/>
        <item h="1" x="30"/>
        <item h="1" x="111"/>
        <item h="1" x="77"/>
        <item h="1" x="19"/>
        <item h="1" x="13"/>
        <item h="1" x="87"/>
        <item h="1" x="75"/>
        <item h="1" x="12"/>
        <item h="1" x="107"/>
        <item h="1" x="204"/>
        <item h="1" x="150"/>
        <item h="1" x="199"/>
        <item h="1" x="147"/>
        <item h="1" x="220"/>
        <item t="default"/>
      </items>
    </pivotField>
    <pivotField showAll="0"/>
    <pivotField showAll="0"/>
    <pivotField showAll="0"/>
    <pivotField showAll="0"/>
    <pivotField showAll="0" defaultSubtotal="0"/>
    <pivotField showAll="0" defaultSubtotal="0"/>
    <pivotField axis="axisRow" showAll="0" defaultSubtotal="0">
      <items count="2">
        <item h="1" x="0"/>
        <item x="1"/>
      </items>
    </pivotField>
    <pivotField dataField="1" showAll="0" defaultSubtotal="0"/>
    <pivotField dataField="1" showAll="0" defaultSubtotal="0"/>
    <pivotField showAll="0"/>
    <pivotField showAll="0"/>
    <pivotField showAll="0"/>
    <pivotField showAll="0" defaultSubtotal="0"/>
    <pivotField showAll="0"/>
    <pivotField showAll="0"/>
    <pivotField showAll="0"/>
    <pivotField showAll="0"/>
    <pivotField showAll="0"/>
    <pivotField showAll="0"/>
    <pivotField showAll="0"/>
  </pivotFields>
  <rowFields count="3">
    <field x="11"/>
    <field x="3"/>
    <field x="18"/>
  </rowFields>
  <rowItems count="8">
    <i>
      <x v="207"/>
    </i>
    <i r="1">
      <x v="75"/>
    </i>
    <i r="2">
      <x v="1"/>
    </i>
    <i r="1">
      <x v="76"/>
    </i>
    <i r="2">
      <x v="1"/>
    </i>
    <i r="1">
      <x v="77"/>
    </i>
    <i r="2">
      <x v="1"/>
    </i>
    <i t="grand">
      <x/>
    </i>
  </rowItems>
  <colFields count="1">
    <field x="-2"/>
  </colFields>
  <colItems count="2">
    <i>
      <x/>
    </i>
    <i i="1">
      <x v="1"/>
    </i>
  </colItems>
  <dataFields count="2">
    <dataField name="Suma de Cantidad de versiones públicas solicitadas" fld="19" baseField="18" baseItem="1"/>
    <dataField name="Suma de Cantidad de versiones públicas Elaboradas" fld="20" baseField="11" baseItem="39"/>
  </dataFields>
  <formats count="6">
    <format dxfId="5">
      <pivotArea field="18" type="button" dataOnly="0" labelOnly="1" outline="0" axis="axisRow" fieldPosition="2"/>
    </format>
    <format dxfId="4">
      <pivotArea field="18" type="button" dataOnly="0" labelOnly="1" outline="0" axis="axisRow" fieldPosition="2"/>
    </format>
    <format dxfId="3">
      <pivotArea field="18" type="button" dataOnly="0" labelOnly="1" outline="0" axis="axisRow" fieldPosition="2"/>
    </format>
    <format dxfId="2">
      <pivotArea field="18" type="button" dataOnly="0" labelOnly="1" outline="0" axis="axisRow" fieldPosition="2"/>
    </format>
    <format dxfId="1">
      <pivotArea dataOnly="0" labelOnly="1" outline="0" fieldPosition="0">
        <references count="1">
          <reference field="4294967294" count="1">
            <x v="1"/>
          </reference>
        </references>
      </pivotArea>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5"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D10" firstHeaderRow="0" firstDataRow="1" firstDataCol="1"/>
  <pivotFields count="32">
    <pivotField showAll="0"/>
    <pivotField showAll="0"/>
    <pivotField showAll="0"/>
    <pivotField dataField="1" showAll="0">
      <items count="349">
        <item x="100"/>
        <item x="0"/>
        <item x="1"/>
        <item x="2"/>
        <item x="3"/>
        <item x="4"/>
        <item x="5"/>
        <item x="6"/>
        <item x="7"/>
        <item x="8"/>
        <item x="9"/>
        <item x="10"/>
        <item x="11"/>
        <item x="16"/>
        <item x="107"/>
        <item x="115"/>
        <item x="120"/>
        <item x="12"/>
        <item x="13"/>
        <item x="147"/>
        <item x="14"/>
        <item x="15"/>
        <item x="17"/>
        <item x="18"/>
        <item x="19"/>
        <item x="20"/>
        <item x="21"/>
        <item x="22"/>
        <item x="23"/>
        <item x="24"/>
        <item x="25"/>
        <item x="26"/>
        <item x="27"/>
        <item x="28"/>
        <item x="29"/>
        <item x="30"/>
        <item x="313"/>
        <item x="31"/>
        <item x="32"/>
        <item x="33"/>
        <item x="34"/>
        <item x="35"/>
        <item x="36"/>
        <item x="37"/>
        <item x="38"/>
        <item x="39"/>
        <item x="40"/>
        <item x="41"/>
        <item x="42"/>
        <item x="44"/>
        <item x="45"/>
        <item x="46"/>
        <item x="47"/>
        <item x="48"/>
        <item x="49"/>
        <item x="50"/>
        <item x="51"/>
        <item x="52"/>
        <item x="53"/>
        <item x="54"/>
        <item x="55"/>
        <item x="56"/>
        <item x="57"/>
        <item x="58"/>
        <item x="59"/>
        <item x="60"/>
        <item x="61"/>
        <item x="62"/>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1"/>
        <item x="102"/>
        <item x="103"/>
        <item x="104"/>
        <item x="105"/>
        <item x="106"/>
        <item x="108"/>
        <item x="109"/>
        <item x="110"/>
        <item x="111"/>
        <item x="112"/>
        <item x="113"/>
        <item x="114"/>
        <item x="116"/>
        <item x="117"/>
        <item x="118"/>
        <item x="119"/>
        <item x="121"/>
        <item x="122"/>
        <item x="123"/>
        <item x="124"/>
        <item x="125"/>
        <item x="126"/>
        <item x="127"/>
        <item x="128"/>
        <item x="129"/>
        <item x="130"/>
        <item x="131"/>
        <item x="132"/>
        <item x="134"/>
        <item x="135"/>
        <item x="136"/>
        <item x="137"/>
        <item x="138"/>
        <item x="139"/>
        <item x="140"/>
        <item x="141"/>
        <item x="142"/>
        <item x="143"/>
        <item x="144"/>
        <item x="145"/>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43"/>
        <item x="63"/>
        <item x="133"/>
        <item t="default"/>
      </items>
    </pivotField>
    <pivotField axis="axisRow" showAll="0" defaultSubtotal="0">
      <items count="7">
        <item x="0"/>
        <item x="1"/>
        <item x="2"/>
        <item x="3"/>
        <item x="4"/>
        <item x="5"/>
        <item x="6"/>
      </items>
    </pivotField>
    <pivotField showAll="0"/>
    <pivotField showAll="0"/>
    <pivotField showAll="0"/>
    <pivotField showAll="0"/>
    <pivotField showAll="0"/>
    <pivotField numFmtId="164" showAll="0"/>
    <pivotField showAll="0">
      <items count="225">
        <item h="1" x="208"/>
        <item h="1" x="14"/>
        <item h="1" x="58"/>
        <item h="1" x="51"/>
        <item h="1" x="152"/>
        <item h="1" x="88"/>
        <item h="1" x="189"/>
        <item h="1" x="214"/>
        <item h="1" x="47"/>
        <item h="1" x="174"/>
        <item h="1" x="132"/>
        <item h="1" x="190"/>
        <item h="1" x="108"/>
        <item h="1" x="100"/>
        <item h="1" x="178"/>
        <item h="1" x="27"/>
        <item h="1" x="169"/>
        <item h="1" x="95"/>
        <item h="1" x="127"/>
        <item h="1" x="8"/>
        <item h="1" x="193"/>
        <item h="1" x="78"/>
        <item h="1" x="72"/>
        <item h="1" x="11"/>
        <item h="1" x="22"/>
        <item h="1" x="219"/>
        <item h="1" x="164"/>
        <item h="1" x="20"/>
        <item h="1" x="48"/>
        <item h="1" x="145"/>
        <item h="1" x="28"/>
        <item h="1" x="59"/>
        <item h="1" x="32"/>
        <item h="1" x="211"/>
        <item h="1" x="154"/>
        <item h="1" x="91"/>
        <item h="1" x="23"/>
        <item h="1" x="194"/>
        <item h="1" x="44"/>
        <item h="1" x="173"/>
        <item h="1" x="118"/>
        <item h="1" x="215"/>
        <item h="1" x="85"/>
        <item h="1" x="184"/>
        <item h="1" x="17"/>
        <item h="1" x="4"/>
        <item h="1" x="97"/>
        <item h="1" x="218"/>
        <item h="1" x="171"/>
        <item h="1" x="71"/>
        <item h="1" x="61"/>
        <item h="1" x="140"/>
        <item h="1" x="5"/>
        <item h="1" x="129"/>
        <item h="1" x="128"/>
        <item h="1" x="158"/>
        <item h="1" x="125"/>
        <item h="1" x="166"/>
        <item h="1" x="93"/>
        <item h="1" x="9"/>
        <item h="1" x="86"/>
        <item h="1" x="112"/>
        <item h="1" x="60"/>
        <item h="1" x="37"/>
        <item h="1" x="109"/>
        <item h="1" x="183"/>
        <item h="1" x="69"/>
        <item h="1" x="25"/>
        <item h="1" x="223"/>
        <item h="1" x="180"/>
        <item h="1" x="21"/>
        <item h="1" x="3"/>
        <item h="1" x="221"/>
        <item h="1" x="156"/>
        <item h="1" x="0"/>
        <item h="1" x="176"/>
        <item h="1" x="182"/>
        <item h="1" x="187"/>
        <item h="1" x="151"/>
        <item h="1" x="181"/>
        <item h="1" x="161"/>
        <item h="1" x="34"/>
        <item h="1" x="117"/>
        <item h="1" x="201"/>
        <item h="1" x="149"/>
        <item h="1" x="26"/>
        <item h="1" x="49"/>
        <item h="1" x="143"/>
        <item h="1" x="90"/>
        <item h="1" x="81"/>
        <item h="1" x="209"/>
        <item h="1" x="134"/>
        <item h="1" x="101"/>
        <item h="1" x="159"/>
        <item h="1" x="106"/>
        <item h="1" x="216"/>
        <item h="1" x="18"/>
        <item h="1" x="205"/>
        <item h="1" x="29"/>
        <item h="1" x="73"/>
        <item h="1" x="7"/>
        <item h="1" x="113"/>
        <item h="1" x="2"/>
        <item h="1" x="89"/>
        <item h="1" x="31"/>
        <item h="1" x="203"/>
        <item h="1" x="115"/>
        <item h="1" x="144"/>
        <item h="1" x="33"/>
        <item h="1" x="104"/>
        <item h="1" x="142"/>
        <item h="1" x="83"/>
        <item h="1" x="36"/>
        <item h="1" x="50"/>
        <item h="1" x="42"/>
        <item h="1" x="40"/>
        <item h="1" x="177"/>
        <item h="1" x="138"/>
        <item h="1" x="76"/>
        <item h="1" x="179"/>
        <item h="1" x="195"/>
        <item h="1" x="153"/>
        <item h="1" x="188"/>
        <item h="1" x="157"/>
        <item h="1" x="74"/>
        <item h="1" x="54"/>
        <item h="1" x="165"/>
        <item h="1" x="82"/>
        <item h="1" x="192"/>
        <item h="1" x="210"/>
        <item h="1" x="92"/>
        <item h="1" x="202"/>
        <item h="1" x="135"/>
        <item h="1" x="126"/>
        <item h="1" x="46"/>
        <item h="1" x="133"/>
        <item h="1" x="67"/>
        <item h="1" x="103"/>
        <item h="1" x="186"/>
        <item h="1" x="38"/>
        <item h="1" x="105"/>
        <item h="1" x="217"/>
        <item h="1" x="137"/>
        <item h="1" x="198"/>
        <item h="1" x="124"/>
        <item h="1" x="191"/>
        <item h="1" x="200"/>
        <item h="1" x="141"/>
        <item h="1" x="15"/>
        <item h="1" x="64"/>
        <item h="1" x="52"/>
        <item h="1" x="122"/>
        <item h="1" x="63"/>
        <item h="1" x="98"/>
        <item h="1" x="139"/>
        <item h="1" x="94"/>
        <item h="1" x="114"/>
        <item h="1" x="119"/>
        <item h="1" x="222"/>
        <item h="1" x="148"/>
        <item h="1" x="96"/>
        <item h="1" x="170"/>
        <item h="1" x="56"/>
        <item h="1" x="146"/>
        <item h="1" x="35"/>
        <item h="1" x="45"/>
        <item h="1" x="6"/>
        <item h="1" x="167"/>
        <item h="1" x="16"/>
        <item h="1" x="57"/>
        <item h="1" x="99"/>
        <item h="1" x="1"/>
        <item h="1" x="175"/>
        <item h="1" x="185"/>
        <item h="1" x="206"/>
        <item h="1" x="66"/>
        <item h="1" x="155"/>
        <item h="1" x="131"/>
        <item h="1" x="120"/>
        <item h="1" x="53"/>
        <item h="1" x="163"/>
        <item h="1" x="68"/>
        <item h="1" x="24"/>
        <item h="1" x="168"/>
        <item h="1" x="84"/>
        <item h="1" x="136"/>
        <item h="1" x="207"/>
        <item h="1" x="162"/>
        <item h="1" x="197"/>
        <item h="1" x="55"/>
        <item h="1" x="110"/>
        <item h="1" x="102"/>
        <item h="1" x="39"/>
        <item h="1" x="10"/>
        <item h="1" x="123"/>
        <item h="1" x="62"/>
        <item h="1" x="196"/>
        <item h="1" x="160"/>
        <item h="1" x="65"/>
        <item h="1" x="212"/>
        <item h="1" x="41"/>
        <item h="1" x="130"/>
        <item h="1" x="116"/>
        <item h="1" x="213"/>
        <item h="1" x="80"/>
        <item h="1" x="79"/>
        <item h="1" x="121"/>
        <item x="43"/>
        <item h="1" x="70"/>
        <item h="1" x="172"/>
        <item h="1" x="30"/>
        <item h="1" x="111"/>
        <item h="1" x="77"/>
        <item h="1" x="19"/>
        <item h="1" x="13"/>
        <item h="1" x="87"/>
        <item h="1" x="75"/>
        <item h="1" x="12"/>
        <item h="1" x="107"/>
        <item h="1" x="204"/>
        <item h="1" x="150"/>
        <item h="1" x="199"/>
        <item h="1" x="147"/>
        <item h="1" x="220"/>
        <item t="default"/>
      </items>
    </pivotField>
    <pivotField showAll="0"/>
    <pivotField showAll="0"/>
    <pivotField showAll="0"/>
    <pivotField showAll="0"/>
    <pivotField showAll="0" defaultSubtotal="0"/>
    <pivotField showAll="0" defaultSubtotal="0"/>
    <pivotField axis="axisRow" showAll="0" defaultSubtotal="0">
      <items count="2">
        <item h="1" x="0"/>
        <item x="1"/>
      </items>
    </pivotField>
    <pivotField dataField="1" showAll="0" defaultSubtotal="0"/>
    <pivotField dataField="1" showAll="0" defaultSubtotal="0"/>
    <pivotField showAll="0"/>
    <pivotField showAll="0"/>
    <pivotField showAll="0"/>
    <pivotField showAll="0" defaultSubtotal="0"/>
    <pivotField showAll="0"/>
    <pivotField showAll="0"/>
    <pivotField showAll="0"/>
    <pivotField showAll="0"/>
    <pivotField showAll="0"/>
    <pivotField showAll="0"/>
    <pivotField showAll="0"/>
  </pivotFields>
  <rowFields count="2">
    <field x="18"/>
    <field x="4"/>
  </rowFields>
  <rowItems count="9">
    <i>
      <x v="1"/>
    </i>
    <i r="1">
      <x/>
    </i>
    <i r="1">
      <x v="1"/>
    </i>
    <i r="1">
      <x v="2"/>
    </i>
    <i r="1">
      <x v="3"/>
    </i>
    <i r="1">
      <x v="4"/>
    </i>
    <i r="1">
      <x v="5"/>
    </i>
    <i r="1">
      <x v="6"/>
    </i>
    <i t="grand">
      <x/>
    </i>
  </rowItems>
  <colFields count="1">
    <field x="-2"/>
  </colFields>
  <colItems count="3">
    <i>
      <x/>
    </i>
    <i i="1">
      <x v="1"/>
    </i>
    <i i="2">
      <x v="2"/>
    </i>
  </colItems>
  <dataFields count="3">
    <dataField name="Cuenta de No. de solicitud" fld="3" subtotal="count" baseField="0" baseItem="0"/>
    <dataField name="Suma de Cantidad de versiones públicas solicitadas" fld="19" baseField="18" baseItem="1"/>
    <dataField name="Suma de Cantidad de versiones públicas Elaboradas" fld="20" baseField="11" baseItem="39"/>
  </dataFields>
  <formats count="13">
    <format dxfId="18">
      <pivotArea field="18" type="button" dataOnly="0" labelOnly="1" outline="0" axis="axisRow" fieldPosition="0"/>
    </format>
    <format dxfId="17">
      <pivotArea field="18" type="button" dataOnly="0" labelOnly="1" outline="0" axis="axisRow" fieldPosition="0"/>
    </format>
    <format dxfId="16">
      <pivotArea field="18" type="button" dataOnly="0" labelOnly="1" outline="0" axis="axisRow" fieldPosition="0"/>
    </format>
    <format dxfId="15">
      <pivotArea field="18" type="button" dataOnly="0" labelOnly="1" outline="0" axis="axisRow" fieldPosition="0"/>
    </format>
    <format dxfId="14">
      <pivotArea collapsedLevelsAreSubtotals="1" fieldPosition="0">
        <references count="2">
          <reference field="4" count="0"/>
          <reference field="18" count="0" selected="0"/>
        </references>
      </pivotArea>
    </format>
    <format dxfId="13">
      <pivotArea grandRow="1" outline="0" collapsedLevelsAreSubtotals="1" fieldPosition="0"/>
    </format>
    <format dxfId="12">
      <pivotArea dataOnly="0" labelOnly="1" grandRow="1" outline="0" fieldPosition="0"/>
    </format>
    <format dxfId="11">
      <pivotArea dataOnly="0" labelOnly="1" fieldPosition="0">
        <references count="2">
          <reference field="4" count="0"/>
          <reference field="18" count="0" selected="0"/>
        </references>
      </pivotArea>
    </format>
    <format dxfId="10">
      <pivotArea dataOnly="0" labelOnly="1" outline="0" fieldPosition="0">
        <references count="1">
          <reference field="4294967294" count="1">
            <x v="0"/>
          </reference>
        </references>
      </pivotArea>
    </format>
    <format dxfId="9">
      <pivotArea dataOnly="0" labelOnly="1" outline="0" fieldPosition="0">
        <references count="1">
          <reference field="4294967294" count="1">
            <x v="1"/>
          </reference>
        </references>
      </pivotArea>
    </format>
    <format dxfId="8">
      <pivotArea dataOnly="0" labelOnly="1" outline="0" fieldPosition="0">
        <references count="1">
          <reference field="4294967294" count="1">
            <x v="2"/>
          </reference>
        </references>
      </pivotArea>
    </format>
    <format dxfId="7">
      <pivotArea field="18" type="button" dataOnly="0" labelOnly="1" outline="0" axis="axisRow" fieldPosition="0"/>
    </format>
    <format dxfId="6">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14:D22" firstHeaderRow="0" firstDataRow="1" firstDataCol="1"/>
  <pivotFields count="32">
    <pivotField showAll="0"/>
    <pivotField showAll="0"/>
    <pivotField showAll="0"/>
    <pivotField axis="axisRow" showAll="0">
      <items count="349">
        <item x="100"/>
        <item x="0"/>
        <item x="1"/>
        <item x="2"/>
        <item x="3"/>
        <item x="4"/>
        <item x="5"/>
        <item x="6"/>
        <item x="7"/>
        <item x="8"/>
        <item x="9"/>
        <item x="10"/>
        <item x="11"/>
        <item x="16"/>
        <item x="107"/>
        <item x="115"/>
        <item x="120"/>
        <item x="12"/>
        <item x="13"/>
        <item x="147"/>
        <item x="14"/>
        <item x="15"/>
        <item x="17"/>
        <item x="18"/>
        <item x="19"/>
        <item x="20"/>
        <item x="21"/>
        <item x="22"/>
        <item x="23"/>
        <item x="24"/>
        <item x="25"/>
        <item x="26"/>
        <item x="27"/>
        <item x="28"/>
        <item x="29"/>
        <item x="30"/>
        <item x="313"/>
        <item x="31"/>
        <item x="32"/>
        <item x="33"/>
        <item x="34"/>
        <item x="35"/>
        <item x="36"/>
        <item x="37"/>
        <item x="38"/>
        <item x="39"/>
        <item x="40"/>
        <item x="41"/>
        <item x="42"/>
        <item x="44"/>
        <item x="45"/>
        <item x="46"/>
        <item x="47"/>
        <item x="48"/>
        <item x="49"/>
        <item x="50"/>
        <item x="51"/>
        <item x="52"/>
        <item x="53"/>
        <item x="54"/>
        <item x="55"/>
        <item x="56"/>
        <item x="57"/>
        <item x="58"/>
        <item x="59"/>
        <item x="60"/>
        <item x="61"/>
        <item x="62"/>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1"/>
        <item x="102"/>
        <item x="103"/>
        <item x="104"/>
        <item x="105"/>
        <item x="106"/>
        <item x="108"/>
        <item x="109"/>
        <item x="110"/>
        <item x="111"/>
        <item x="112"/>
        <item x="113"/>
        <item x="114"/>
        <item x="116"/>
        <item x="117"/>
        <item x="118"/>
        <item x="119"/>
        <item x="121"/>
        <item x="122"/>
        <item x="123"/>
        <item x="124"/>
        <item x="125"/>
        <item x="126"/>
        <item x="127"/>
        <item x="128"/>
        <item x="129"/>
        <item x="130"/>
        <item x="131"/>
        <item x="132"/>
        <item x="134"/>
        <item x="135"/>
        <item x="136"/>
        <item x="137"/>
        <item x="138"/>
        <item x="139"/>
        <item x="140"/>
        <item x="141"/>
        <item x="142"/>
        <item x="143"/>
        <item x="144"/>
        <item x="145"/>
        <item x="14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43"/>
        <item x="63"/>
        <item x="133"/>
        <item t="default"/>
      </items>
    </pivotField>
    <pivotField showAll="0" defaultSubtotal="0"/>
    <pivotField showAll="0"/>
    <pivotField showAll="0"/>
    <pivotField showAll="0"/>
    <pivotField showAll="0"/>
    <pivotField showAll="0"/>
    <pivotField numFmtId="164" showAll="0"/>
    <pivotField axis="axisRow" showAll="0">
      <items count="225">
        <item h="1" x="208"/>
        <item h="1" x="14"/>
        <item h="1" x="58"/>
        <item h="1" x="51"/>
        <item h="1" x="152"/>
        <item h="1" x="88"/>
        <item h="1" x="189"/>
        <item h="1" x="214"/>
        <item h="1" x="47"/>
        <item h="1" x="174"/>
        <item h="1" x="132"/>
        <item h="1" x="190"/>
        <item h="1" x="108"/>
        <item h="1" x="100"/>
        <item h="1" x="178"/>
        <item h="1" x="27"/>
        <item h="1" x="169"/>
        <item h="1" x="95"/>
        <item h="1" x="127"/>
        <item h="1" x="8"/>
        <item h="1" x="193"/>
        <item h="1" x="78"/>
        <item h="1" x="72"/>
        <item h="1" x="11"/>
        <item h="1" x="22"/>
        <item h="1" x="219"/>
        <item h="1" x="164"/>
        <item h="1" x="20"/>
        <item h="1" x="48"/>
        <item h="1" x="145"/>
        <item h="1" x="28"/>
        <item h="1" x="59"/>
        <item h="1" x="32"/>
        <item h="1" x="211"/>
        <item h="1" x="154"/>
        <item h="1" x="91"/>
        <item h="1" x="23"/>
        <item h="1" x="194"/>
        <item h="1" x="44"/>
        <item h="1" x="173"/>
        <item h="1" x="118"/>
        <item h="1" x="215"/>
        <item h="1" x="85"/>
        <item h="1" x="184"/>
        <item h="1" x="17"/>
        <item h="1" x="4"/>
        <item h="1" x="97"/>
        <item h="1" x="218"/>
        <item h="1" x="171"/>
        <item h="1" x="71"/>
        <item h="1" x="61"/>
        <item h="1" x="140"/>
        <item h="1" x="5"/>
        <item h="1" x="129"/>
        <item h="1" x="128"/>
        <item h="1" x="158"/>
        <item h="1" x="125"/>
        <item h="1" x="166"/>
        <item h="1" x="93"/>
        <item h="1" x="9"/>
        <item h="1" x="86"/>
        <item h="1" x="112"/>
        <item h="1" x="60"/>
        <item h="1" x="37"/>
        <item h="1" x="109"/>
        <item h="1" x="183"/>
        <item h="1" x="69"/>
        <item h="1" x="25"/>
        <item h="1" x="223"/>
        <item h="1" x="180"/>
        <item h="1" x="21"/>
        <item h="1" x="3"/>
        <item h="1" x="221"/>
        <item h="1" x="156"/>
        <item h="1" x="0"/>
        <item h="1" x="176"/>
        <item h="1" x="182"/>
        <item h="1" x="187"/>
        <item h="1" x="151"/>
        <item h="1" x="181"/>
        <item h="1" x="161"/>
        <item h="1" x="34"/>
        <item h="1" x="117"/>
        <item h="1" x="201"/>
        <item h="1" x="149"/>
        <item h="1" x="26"/>
        <item h="1" x="49"/>
        <item h="1" x="143"/>
        <item h="1" x="90"/>
        <item h="1" x="81"/>
        <item h="1" x="209"/>
        <item h="1" x="134"/>
        <item h="1" x="101"/>
        <item h="1" x="159"/>
        <item h="1" x="106"/>
        <item h="1" x="216"/>
        <item h="1" x="18"/>
        <item h="1" x="205"/>
        <item h="1" x="29"/>
        <item h="1" x="73"/>
        <item h="1" x="7"/>
        <item h="1" x="113"/>
        <item h="1" x="2"/>
        <item h="1" x="89"/>
        <item h="1" x="31"/>
        <item h="1" x="203"/>
        <item h="1" x="115"/>
        <item h="1" x="144"/>
        <item h="1" x="33"/>
        <item h="1" x="104"/>
        <item h="1" x="142"/>
        <item h="1" x="83"/>
        <item h="1" x="36"/>
        <item h="1" x="50"/>
        <item h="1" x="42"/>
        <item h="1" x="40"/>
        <item h="1" x="177"/>
        <item h="1" x="138"/>
        <item h="1" x="76"/>
        <item h="1" x="179"/>
        <item h="1" x="195"/>
        <item h="1" x="153"/>
        <item h="1" x="188"/>
        <item h="1" x="157"/>
        <item h="1" x="74"/>
        <item h="1" x="54"/>
        <item h="1" x="165"/>
        <item h="1" x="82"/>
        <item h="1" x="192"/>
        <item h="1" x="210"/>
        <item h="1" x="92"/>
        <item h="1" x="202"/>
        <item h="1" x="135"/>
        <item h="1" x="126"/>
        <item h="1" x="46"/>
        <item h="1" x="133"/>
        <item h="1" x="67"/>
        <item h="1" x="103"/>
        <item h="1" x="186"/>
        <item h="1" x="38"/>
        <item h="1" x="105"/>
        <item h="1" x="217"/>
        <item h="1" x="137"/>
        <item h="1" x="198"/>
        <item h="1" x="124"/>
        <item h="1" x="191"/>
        <item h="1" x="200"/>
        <item h="1" x="141"/>
        <item h="1" x="15"/>
        <item h="1" x="64"/>
        <item h="1" x="52"/>
        <item h="1" x="122"/>
        <item h="1" x="63"/>
        <item h="1" x="98"/>
        <item h="1" x="139"/>
        <item h="1" x="94"/>
        <item h="1" x="114"/>
        <item h="1" x="119"/>
        <item h="1" x="222"/>
        <item h="1" x="148"/>
        <item h="1" x="96"/>
        <item h="1" x="170"/>
        <item h="1" x="56"/>
        <item h="1" x="146"/>
        <item h="1" x="35"/>
        <item h="1" x="45"/>
        <item h="1" x="6"/>
        <item h="1" x="167"/>
        <item h="1" x="16"/>
        <item h="1" x="57"/>
        <item h="1" x="99"/>
        <item h="1" x="1"/>
        <item h="1" x="175"/>
        <item h="1" x="185"/>
        <item h="1" x="206"/>
        <item h="1" x="66"/>
        <item h="1" x="155"/>
        <item h="1" x="131"/>
        <item h="1" x="120"/>
        <item h="1" x="53"/>
        <item h="1" x="163"/>
        <item h="1" x="68"/>
        <item h="1" x="24"/>
        <item h="1" x="168"/>
        <item h="1" x="84"/>
        <item h="1" x="136"/>
        <item h="1" x="207"/>
        <item h="1" x="162"/>
        <item h="1" x="197"/>
        <item h="1" x="55"/>
        <item h="1" x="110"/>
        <item h="1" x="102"/>
        <item h="1" x="39"/>
        <item h="1" x="10"/>
        <item h="1" x="123"/>
        <item h="1" x="62"/>
        <item h="1" x="196"/>
        <item h="1" x="160"/>
        <item h="1" x="65"/>
        <item h="1" x="212"/>
        <item h="1" x="41"/>
        <item h="1" x="130"/>
        <item h="1" x="116"/>
        <item h="1" x="213"/>
        <item h="1" x="80"/>
        <item h="1" x="79"/>
        <item h="1" x="121"/>
        <item x="43"/>
        <item h="1" x="70"/>
        <item h="1" x="172"/>
        <item h="1" x="30"/>
        <item h="1" x="111"/>
        <item h="1" x="77"/>
        <item h="1" x="19"/>
        <item h="1" x="13"/>
        <item h="1" x="87"/>
        <item h="1" x="75"/>
        <item h="1" x="12"/>
        <item h="1" x="107"/>
        <item h="1" x="204"/>
        <item h="1" x="150"/>
        <item h="1" x="199"/>
        <item h="1" x="147"/>
        <item h="1" x="220"/>
        <item t="default"/>
      </items>
    </pivotField>
    <pivotField showAll="0"/>
    <pivotField showAll="0"/>
    <pivotField showAll="0"/>
    <pivotField showAll="0"/>
    <pivotField showAll="0" defaultSubtotal="0"/>
    <pivotField showAll="0" defaultSubtotal="0"/>
    <pivotField axis="axisRow" showAll="0" defaultSubtotal="0">
      <items count="2">
        <item h="1" x="0"/>
        <item x="1"/>
      </items>
    </pivotField>
    <pivotField dataField="1" showAll="0" defaultSubtotal="0"/>
    <pivotField dataField="1" showAll="0" defaultSubtotal="0"/>
    <pivotField showAll="0"/>
    <pivotField showAll="0"/>
    <pivotField showAll="0"/>
    <pivotField showAll="0" defaultSubtotal="0"/>
    <pivotField showAll="0"/>
    <pivotField showAll="0"/>
    <pivotField showAll="0"/>
    <pivotField showAll="0"/>
    <pivotField showAll="0"/>
    <pivotField showAll="0"/>
    <pivotField showAll="0"/>
  </pivotFields>
  <rowFields count="3">
    <field x="11"/>
    <field x="3"/>
    <field x="18"/>
  </rowFields>
  <rowItems count="8">
    <i>
      <x v="207"/>
    </i>
    <i r="1">
      <x v="75"/>
    </i>
    <i r="2">
      <x v="1"/>
    </i>
    <i r="1">
      <x v="76"/>
    </i>
    <i r="2">
      <x v="1"/>
    </i>
    <i r="1">
      <x v="77"/>
    </i>
    <i r="2">
      <x v="1"/>
    </i>
    <i t="grand">
      <x/>
    </i>
  </rowItems>
  <colFields count="1">
    <field x="-2"/>
  </colFields>
  <colItems count="2">
    <i>
      <x/>
    </i>
    <i i="1">
      <x v="1"/>
    </i>
  </colItems>
  <dataFields count="2">
    <dataField name="Suma de Cantidad de versiones públicas solicitadas" fld="19" baseField="18" baseItem="1"/>
    <dataField name="Suma de Cantidad de versiones públicas Elaboradas" fld="20" baseField="11" baseItem="39"/>
  </dataFields>
  <formats count="8">
    <format dxfId="26">
      <pivotArea field="18" type="button" dataOnly="0" labelOnly="1" outline="0" axis="axisRow" fieldPosition="2"/>
    </format>
    <format dxfId="25">
      <pivotArea field="18" type="button" dataOnly="0" labelOnly="1" outline="0" axis="axisRow" fieldPosition="2"/>
    </format>
    <format dxfId="24">
      <pivotArea field="18" type="button" dataOnly="0" labelOnly="1" outline="0" axis="axisRow" fieldPosition="2"/>
    </format>
    <format dxfId="23">
      <pivotArea field="18" type="button" dataOnly="0" labelOnly="1" outline="0" axis="axisRow" fieldPosition="2"/>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field="11" type="button" dataOnly="0" labelOnly="1" outline="0" axis="axisRow" fieldPosition="0"/>
    </format>
    <format dxfId="19">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646karla@gmail.com" TargetMode="External"/><Relationship Id="rId13" Type="http://schemas.openxmlformats.org/officeDocument/2006/relationships/hyperlink" Target="mailto:hernadezelena@outlook.com" TargetMode="External"/><Relationship Id="rId18" Type="http://schemas.openxmlformats.org/officeDocument/2006/relationships/hyperlink" Target="mailto:laisa.salander@gmail.com" TargetMode="External"/><Relationship Id="rId26" Type="http://schemas.openxmlformats.org/officeDocument/2006/relationships/hyperlink" Target="mailto:anakaren_aviles@hotmail.com" TargetMode="External"/><Relationship Id="rId3" Type="http://schemas.openxmlformats.org/officeDocument/2006/relationships/hyperlink" Target="mailto:kikishg@yahoo.com.mx" TargetMode="External"/><Relationship Id="rId21" Type="http://schemas.openxmlformats.org/officeDocument/2006/relationships/hyperlink" Target="mailto:garme_ele@yahoo.com.mx" TargetMode="External"/><Relationship Id="rId34" Type="http://schemas.openxmlformats.org/officeDocument/2006/relationships/vmlDrawing" Target="../drawings/vmlDrawing1.vml"/><Relationship Id="rId7" Type="http://schemas.openxmlformats.org/officeDocument/2006/relationships/hyperlink" Target="mailto:israelch789456@hotmail.com" TargetMode="External"/><Relationship Id="rId12" Type="http://schemas.openxmlformats.org/officeDocument/2006/relationships/hyperlink" Target="mailto:hernadezelena@outlook.com" TargetMode="External"/><Relationship Id="rId17" Type="http://schemas.openxmlformats.org/officeDocument/2006/relationships/hyperlink" Target="mailto:gatopardo@hotmail.com" TargetMode="External"/><Relationship Id="rId25" Type="http://schemas.openxmlformats.org/officeDocument/2006/relationships/hyperlink" Target="mailto:melitaleanos@yahoo.com" TargetMode="External"/><Relationship Id="rId33" Type="http://schemas.openxmlformats.org/officeDocument/2006/relationships/drawing" Target="../drawings/drawing1.xml"/><Relationship Id="rId2" Type="http://schemas.openxmlformats.org/officeDocument/2006/relationships/hyperlink" Target="mailto:culebro9302arco@mail.com" TargetMode="External"/><Relationship Id="rId16" Type="http://schemas.openxmlformats.org/officeDocument/2006/relationships/hyperlink" Target="mailto:maurizio.mdo@gmail.com" TargetMode="External"/><Relationship Id="rId20" Type="http://schemas.openxmlformats.org/officeDocument/2006/relationships/hyperlink" Target="mailto:perezaventure@yahoo.com.mx" TargetMode="External"/><Relationship Id="rId29" Type="http://schemas.openxmlformats.org/officeDocument/2006/relationships/hyperlink" Target="mailto:aleidagaguirre@gmail.com" TargetMode="External"/><Relationship Id="rId1" Type="http://schemas.openxmlformats.org/officeDocument/2006/relationships/hyperlink" Target="mailto:anuardo13@yahoo.com.mx" TargetMode="External"/><Relationship Id="rId6" Type="http://schemas.openxmlformats.org/officeDocument/2006/relationships/hyperlink" Target="mailto:israelch789456@hotmail.com" TargetMode="External"/><Relationship Id="rId11" Type="http://schemas.openxmlformats.org/officeDocument/2006/relationships/hyperlink" Target="mailto:zack_cv@prodigy.net.mx" TargetMode="External"/><Relationship Id="rId24" Type="http://schemas.openxmlformats.org/officeDocument/2006/relationships/hyperlink" Target="mailto:egra15@hotmail.com" TargetMode="External"/><Relationship Id="rId32" Type="http://schemas.openxmlformats.org/officeDocument/2006/relationships/printerSettings" Target="../printerSettings/printerSettings1.bin"/><Relationship Id="rId5" Type="http://schemas.openxmlformats.org/officeDocument/2006/relationships/hyperlink" Target="mailto:israelch789456@hotmail.com" TargetMode="External"/><Relationship Id="rId15" Type="http://schemas.openxmlformats.org/officeDocument/2006/relationships/hyperlink" Target="mailto:maurizio.mdo@gmail.com" TargetMode="External"/><Relationship Id="rId23" Type="http://schemas.openxmlformats.org/officeDocument/2006/relationships/hyperlink" Target="mailto:askary.sauceda.aviles@gmail.com" TargetMode="External"/><Relationship Id="rId28" Type="http://schemas.openxmlformats.org/officeDocument/2006/relationships/hyperlink" Target="mailto:aleidagaguirre@gmail.com" TargetMode="External"/><Relationship Id="rId10" Type="http://schemas.openxmlformats.org/officeDocument/2006/relationships/hyperlink" Target="mailto:juanchogonpez1980@hotmail.com" TargetMode="External"/><Relationship Id="rId19" Type="http://schemas.openxmlformats.org/officeDocument/2006/relationships/hyperlink" Target="mailto:margaritader16@gmail.com" TargetMode="External"/><Relationship Id="rId31" Type="http://schemas.openxmlformats.org/officeDocument/2006/relationships/hyperlink" Target="mailto:andrewilich@hotmail.com" TargetMode="External"/><Relationship Id="rId4" Type="http://schemas.openxmlformats.org/officeDocument/2006/relationships/hyperlink" Target="mailto:israelch789456@hotmail.com" TargetMode="External"/><Relationship Id="rId9" Type="http://schemas.openxmlformats.org/officeDocument/2006/relationships/hyperlink" Target="mailto:andrewilich@hotmail.com" TargetMode="External"/><Relationship Id="rId14" Type="http://schemas.openxmlformats.org/officeDocument/2006/relationships/hyperlink" Target="mailto:angeles.magdaleno@yahoo.com.mx" TargetMode="External"/><Relationship Id="rId22" Type="http://schemas.openxmlformats.org/officeDocument/2006/relationships/hyperlink" Target="mailto:askary.sauceda.aviles@gmail.com" TargetMode="External"/><Relationship Id="rId27" Type="http://schemas.openxmlformats.org/officeDocument/2006/relationships/hyperlink" Target="mailto:aleidagaguirre@gmail.com" TargetMode="External"/><Relationship Id="rId30" Type="http://schemas.openxmlformats.org/officeDocument/2006/relationships/hyperlink" Target="mailto:aleidagaguirre@gmail.com" TargetMode="Externa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C00000"/>
  </sheetPr>
  <dimension ref="A1:AH1062"/>
  <sheetViews>
    <sheetView showGridLines="0" tabSelected="1" zoomScaleNormal="100" workbookViewId="0">
      <pane xSplit="4" ySplit="5" topLeftCell="E704" activePane="bottomRight" state="frozen"/>
      <selection activeCell="E44" sqref="E44"/>
      <selection pane="topRight" activeCell="E44" sqref="E44"/>
      <selection pane="bottomLeft" activeCell="E44" sqref="E44"/>
      <selection pane="bottomRight" activeCell="I3" sqref="I3"/>
    </sheetView>
  </sheetViews>
  <sheetFormatPr baseColWidth="10" defaultRowHeight="15" x14ac:dyDescent="0.25"/>
  <cols>
    <col min="2" max="3" width="15.140625" hidden="1" customWidth="1"/>
    <col min="4" max="5" width="15" customWidth="1"/>
    <col min="6" max="6" width="15.5703125" customWidth="1"/>
    <col min="7" max="7" width="12.42578125" hidden="1" customWidth="1"/>
    <col min="8" max="8" width="13.7109375" hidden="1" customWidth="1"/>
    <col min="9" max="9" width="11.85546875" bestFit="1" customWidth="1"/>
    <col min="10" max="10" width="16.42578125" hidden="1" customWidth="1"/>
    <col min="11" max="11" width="13.85546875" customWidth="1"/>
    <col min="12" max="12" width="26.140625" hidden="1" customWidth="1"/>
    <col min="13" max="13" width="58.42578125" style="7" hidden="1" customWidth="1"/>
    <col min="14" max="14" width="41.140625" style="8" hidden="1" customWidth="1"/>
    <col min="15" max="15" width="0" style="8" hidden="1" customWidth="1"/>
    <col min="16" max="16" width="83" style="3" customWidth="1"/>
    <col min="17" max="17" width="33" style="3" customWidth="1"/>
    <col min="18" max="19" width="25.7109375" style="3" hidden="1" customWidth="1"/>
    <col min="20" max="20" width="21.28515625" style="3" hidden="1" customWidth="1"/>
    <col min="21" max="21" width="21.7109375" style="3" hidden="1" customWidth="1"/>
    <col min="22" max="22" width="35.7109375" style="8" hidden="1" customWidth="1"/>
    <col min="23" max="23" width="40.7109375" style="8" customWidth="1"/>
    <col min="24" max="24" width="29.42578125" style="8" hidden="1" customWidth="1"/>
    <col min="25" max="25" width="20.85546875" style="8" hidden="1" customWidth="1"/>
    <col min="26" max="26" width="22.28515625" style="8" bestFit="1" customWidth="1"/>
    <col min="27" max="27" width="22.28515625" style="8" customWidth="1"/>
    <col min="28" max="28" width="23.140625" style="8" hidden="1" customWidth="1"/>
    <col min="29" max="29" width="24.7109375" style="8" hidden="1" customWidth="1"/>
    <col min="30" max="30" width="15.85546875" style="8" hidden="1" customWidth="1"/>
    <col min="31" max="31" width="11.5703125" style="8" hidden="1" customWidth="1"/>
    <col min="32" max="32" width="25.7109375" style="8" hidden="1" customWidth="1"/>
    <col min="35" max="16384" width="11.42578125" style="1"/>
  </cols>
  <sheetData>
    <row r="1" spans="1:34" ht="18" x14ac:dyDescent="0.25">
      <c r="B1" s="54">
        <f ca="1">COUNTIF(B6:B1062,"=100")</f>
        <v>1</v>
      </c>
      <c r="C1" s="29">
        <f ca="1">COUNTIF(C6:C1062,"=100")</f>
        <v>1</v>
      </c>
      <c r="F1" s="200" t="s">
        <v>23</v>
      </c>
      <c r="G1" s="201"/>
      <c r="H1" s="33">
        <v>700</v>
      </c>
      <c r="I1" s="33">
        <v>700</v>
      </c>
    </row>
    <row r="2" spans="1:34" ht="15.75" x14ac:dyDescent="0.25">
      <c r="B2" s="53">
        <f ca="1">COUNTIF(B6:B1062,"=100")</f>
        <v>1</v>
      </c>
      <c r="C2" s="53">
        <f ca="1">COUNTIF(C6:C1062,"=100")</f>
        <v>1</v>
      </c>
      <c r="F2" s="196" t="s">
        <v>25</v>
      </c>
      <c r="G2" s="196"/>
      <c r="H2" s="33">
        <v>684</v>
      </c>
      <c r="I2" s="33">
        <v>700</v>
      </c>
    </row>
    <row r="3" spans="1:34" ht="15.75" x14ac:dyDescent="0.25">
      <c r="B3" s="53"/>
      <c r="C3" s="53"/>
      <c r="F3" s="197" t="s">
        <v>3964</v>
      </c>
      <c r="G3" s="197"/>
      <c r="H3" s="33">
        <v>0</v>
      </c>
      <c r="I3" s="33">
        <v>0</v>
      </c>
    </row>
    <row r="4" spans="1:34" ht="15.75" x14ac:dyDescent="0.25">
      <c r="B4" s="53"/>
      <c r="C4" s="53"/>
      <c r="F4" s="198" t="s">
        <v>22</v>
      </c>
      <c r="G4" s="199"/>
      <c r="H4" s="178">
        <v>10</v>
      </c>
      <c r="I4" s="178">
        <v>10</v>
      </c>
    </row>
    <row r="5" spans="1:34" s="4" customFormat="1" ht="90.75" customHeight="1" x14ac:dyDescent="0.25">
      <c r="A5" s="9" t="s">
        <v>18</v>
      </c>
      <c r="B5" s="9" t="s">
        <v>19</v>
      </c>
      <c r="C5" s="9" t="s">
        <v>62</v>
      </c>
      <c r="D5" s="9" t="s">
        <v>0</v>
      </c>
      <c r="E5" s="30" t="s">
        <v>66</v>
      </c>
      <c r="F5" s="30" t="s">
        <v>6</v>
      </c>
      <c r="G5" s="31"/>
      <c r="H5" s="30" t="s">
        <v>27</v>
      </c>
      <c r="I5" s="9" t="s">
        <v>7</v>
      </c>
      <c r="J5" s="9" t="s">
        <v>8</v>
      </c>
      <c r="K5" s="9" t="s">
        <v>26</v>
      </c>
      <c r="L5" s="9" t="s">
        <v>1</v>
      </c>
      <c r="M5" s="9" t="s">
        <v>2</v>
      </c>
      <c r="N5" s="9" t="s">
        <v>3</v>
      </c>
      <c r="O5" s="9" t="s">
        <v>4</v>
      </c>
      <c r="P5" s="9" t="s">
        <v>5</v>
      </c>
      <c r="Q5" s="140" t="s">
        <v>1625</v>
      </c>
      <c r="R5" s="140" t="s">
        <v>1626</v>
      </c>
      <c r="S5" s="140" t="s">
        <v>2118</v>
      </c>
      <c r="T5" s="140" t="s">
        <v>2126</v>
      </c>
      <c r="U5" s="140" t="s">
        <v>2127</v>
      </c>
      <c r="V5" s="9" t="s">
        <v>9</v>
      </c>
      <c r="W5" s="9" t="s">
        <v>43</v>
      </c>
      <c r="X5" s="9" t="s">
        <v>49</v>
      </c>
      <c r="Y5" s="9" t="s">
        <v>81</v>
      </c>
      <c r="Z5" s="9" t="s">
        <v>10</v>
      </c>
      <c r="AA5" s="9" t="s">
        <v>11</v>
      </c>
      <c r="AB5" s="9" t="s">
        <v>12</v>
      </c>
      <c r="AC5" s="9" t="s">
        <v>13</v>
      </c>
      <c r="AD5" s="9" t="s">
        <v>14</v>
      </c>
      <c r="AE5" s="9" t="s">
        <v>15</v>
      </c>
      <c r="AF5" s="9" t="s">
        <v>24</v>
      </c>
      <c r="AG5" s="38" t="s">
        <v>20</v>
      </c>
      <c r="AH5" s="39">
        <f ca="1">TODAY()</f>
        <v>42886</v>
      </c>
    </row>
    <row r="6" spans="1:34" ht="213.75" x14ac:dyDescent="0.25">
      <c r="A6" s="5">
        <v>1</v>
      </c>
      <c r="B6" s="40">
        <f t="shared" ref="B6:B69" si="0">IF(D6="",0,IF(I6&lt;&gt;"",-1,IF(H6&lt;$AH$5,100,0)))</f>
        <v>-1</v>
      </c>
      <c r="C6" s="41">
        <f t="shared" ref="C6:C37" si="1">IF(D6="",1,IF(I6&lt;&gt;"",0,IF((H6-18)&lt;=$AH$5,100,1)))</f>
        <v>0</v>
      </c>
      <c r="D6" s="10" t="s">
        <v>82</v>
      </c>
      <c r="E6" s="110" t="s">
        <v>28</v>
      </c>
      <c r="F6" s="125">
        <v>42375</v>
      </c>
      <c r="G6" s="12"/>
      <c r="H6" s="125">
        <v>42404</v>
      </c>
      <c r="I6" s="13">
        <v>42391</v>
      </c>
      <c r="J6" s="2" t="str">
        <f>IF(I6&lt;&gt;"","Terminada","Pendiente")</f>
        <v>Terminada</v>
      </c>
      <c r="K6" s="35">
        <f t="shared" ref="K6:K52" si="2">IF(I6&lt;&gt;"",(NETWORKDAYS(F6,I6)),0)</f>
        <v>13</v>
      </c>
      <c r="L6" s="15" t="s">
        <v>83</v>
      </c>
      <c r="M6" s="18" t="s">
        <v>84</v>
      </c>
      <c r="N6" s="106" t="s">
        <v>85</v>
      </c>
      <c r="O6" s="17" t="s">
        <v>86</v>
      </c>
      <c r="P6" s="141" t="s">
        <v>87</v>
      </c>
      <c r="Q6" s="89" t="s">
        <v>1630</v>
      </c>
      <c r="R6" s="89" t="s">
        <v>1584</v>
      </c>
      <c r="S6" s="89" t="s">
        <v>2120</v>
      </c>
      <c r="T6" s="89"/>
      <c r="U6" s="89"/>
      <c r="V6" s="15" t="s">
        <v>71</v>
      </c>
      <c r="W6" s="17" t="s">
        <v>51</v>
      </c>
      <c r="X6" s="17"/>
      <c r="Y6" s="11">
        <v>42377</v>
      </c>
      <c r="Z6" s="15" t="s">
        <v>88</v>
      </c>
      <c r="AA6" s="15" t="s">
        <v>89</v>
      </c>
      <c r="AB6" s="15" t="s">
        <v>90</v>
      </c>
      <c r="AC6" s="15" t="s">
        <v>91</v>
      </c>
      <c r="AD6" s="17" t="s">
        <v>106</v>
      </c>
      <c r="AE6" s="15" t="s">
        <v>106</v>
      </c>
      <c r="AF6" s="15"/>
    </row>
    <row r="7" spans="1:34" ht="174" customHeight="1" x14ac:dyDescent="0.25">
      <c r="A7" s="5">
        <v>2</v>
      </c>
      <c r="B7" s="42">
        <f t="shared" si="0"/>
        <v>-1</v>
      </c>
      <c r="C7" s="41">
        <f t="shared" si="1"/>
        <v>0</v>
      </c>
      <c r="D7" s="10" t="s">
        <v>108</v>
      </c>
      <c r="E7" s="110" t="s">
        <v>28</v>
      </c>
      <c r="F7" s="125">
        <v>42375</v>
      </c>
      <c r="G7" s="12"/>
      <c r="H7" s="125">
        <v>42404</v>
      </c>
      <c r="I7" s="11">
        <v>42398</v>
      </c>
      <c r="J7" s="2" t="str">
        <f t="shared" ref="J7:J70" si="3">IF(I7&lt;&gt;"","Terminada","Pendiente")</f>
        <v>Terminada</v>
      </c>
      <c r="K7" s="35">
        <f t="shared" si="2"/>
        <v>18</v>
      </c>
      <c r="L7" s="15" t="s">
        <v>109</v>
      </c>
      <c r="M7" s="21" t="s">
        <v>110</v>
      </c>
      <c r="N7" s="57"/>
      <c r="O7" s="15" t="s">
        <v>86</v>
      </c>
      <c r="P7" s="47" t="s">
        <v>111</v>
      </c>
      <c r="Q7" s="89" t="s">
        <v>1630</v>
      </c>
      <c r="R7" s="89" t="s">
        <v>1584</v>
      </c>
      <c r="S7" s="89" t="s">
        <v>2120</v>
      </c>
      <c r="T7" s="89"/>
      <c r="U7" s="89"/>
      <c r="V7" s="15" t="s">
        <v>69</v>
      </c>
      <c r="W7" s="15" t="s">
        <v>51</v>
      </c>
      <c r="X7" s="15"/>
      <c r="Y7" s="11">
        <v>42376</v>
      </c>
      <c r="Z7" s="15" t="s">
        <v>112</v>
      </c>
      <c r="AA7" s="15" t="s">
        <v>113</v>
      </c>
      <c r="AB7" s="15" t="s">
        <v>90</v>
      </c>
      <c r="AC7" s="15" t="s">
        <v>91</v>
      </c>
      <c r="AD7" s="17" t="s">
        <v>106</v>
      </c>
      <c r="AE7" s="15" t="s">
        <v>106</v>
      </c>
      <c r="AF7" s="15"/>
    </row>
    <row r="8" spans="1:34" ht="120" x14ac:dyDescent="0.25">
      <c r="A8" s="5">
        <v>3</v>
      </c>
      <c r="B8" s="42">
        <f t="shared" si="0"/>
        <v>-1</v>
      </c>
      <c r="C8" s="41">
        <f t="shared" si="1"/>
        <v>0</v>
      </c>
      <c r="D8" s="10" t="s">
        <v>114</v>
      </c>
      <c r="E8" s="110" t="s">
        <v>28</v>
      </c>
      <c r="F8" s="125">
        <v>42375</v>
      </c>
      <c r="G8" s="12"/>
      <c r="H8" s="125">
        <v>42404</v>
      </c>
      <c r="I8" s="11">
        <v>42398</v>
      </c>
      <c r="J8" s="2" t="str">
        <f t="shared" si="3"/>
        <v>Terminada</v>
      </c>
      <c r="K8" s="35">
        <f t="shared" si="2"/>
        <v>18</v>
      </c>
      <c r="L8" s="15" t="s">
        <v>115</v>
      </c>
      <c r="M8" s="21" t="s">
        <v>116</v>
      </c>
      <c r="N8" s="57"/>
      <c r="O8" s="17" t="s">
        <v>86</v>
      </c>
      <c r="P8" s="142" t="s">
        <v>117</v>
      </c>
      <c r="Q8" s="89" t="s">
        <v>1627</v>
      </c>
      <c r="R8" s="89" t="s">
        <v>1566</v>
      </c>
      <c r="S8" s="89" t="s">
        <v>2120</v>
      </c>
      <c r="T8" s="89"/>
      <c r="U8" s="89"/>
      <c r="V8" s="15" t="s">
        <v>76</v>
      </c>
      <c r="W8" s="15" t="s">
        <v>16</v>
      </c>
      <c r="X8" s="15"/>
      <c r="Y8" s="11">
        <v>42396</v>
      </c>
      <c r="Z8" s="15" t="s">
        <v>118</v>
      </c>
      <c r="AA8" s="15" t="s">
        <v>106</v>
      </c>
      <c r="AB8" s="15" t="s">
        <v>90</v>
      </c>
      <c r="AC8" s="15" t="s">
        <v>91</v>
      </c>
      <c r="AD8" s="17" t="s">
        <v>106</v>
      </c>
      <c r="AE8" s="15" t="s">
        <v>106</v>
      </c>
      <c r="AF8" s="15"/>
    </row>
    <row r="9" spans="1:34" ht="120" x14ac:dyDescent="0.25">
      <c r="A9" s="5">
        <v>4</v>
      </c>
      <c r="B9" s="42">
        <f t="shared" si="0"/>
        <v>-1</v>
      </c>
      <c r="C9" s="41">
        <f t="shared" si="1"/>
        <v>0</v>
      </c>
      <c r="D9" s="10" t="s">
        <v>123</v>
      </c>
      <c r="E9" s="110" t="s">
        <v>28</v>
      </c>
      <c r="F9" s="125">
        <v>42375</v>
      </c>
      <c r="G9" s="12"/>
      <c r="H9" s="125">
        <v>42404</v>
      </c>
      <c r="I9" s="11">
        <v>42398</v>
      </c>
      <c r="J9" s="2" t="str">
        <f t="shared" si="3"/>
        <v>Terminada</v>
      </c>
      <c r="K9" s="35">
        <f t="shared" si="2"/>
        <v>18</v>
      </c>
      <c r="L9" s="15" t="s">
        <v>119</v>
      </c>
      <c r="M9" s="18" t="s">
        <v>120</v>
      </c>
      <c r="N9" s="55" t="s">
        <v>121</v>
      </c>
      <c r="O9" s="17" t="s">
        <v>86</v>
      </c>
      <c r="P9" s="143" t="s">
        <v>122</v>
      </c>
      <c r="Q9" s="57" t="s">
        <v>1638</v>
      </c>
      <c r="R9" s="89" t="s">
        <v>1624</v>
      </c>
      <c r="S9" s="89" t="s">
        <v>2120</v>
      </c>
      <c r="T9" s="89"/>
      <c r="U9" s="89"/>
      <c r="V9" s="15" t="s">
        <v>76</v>
      </c>
      <c r="W9" s="15" t="s">
        <v>16</v>
      </c>
      <c r="X9" s="15"/>
      <c r="Y9" s="11">
        <v>42396</v>
      </c>
      <c r="Z9" s="15" t="s">
        <v>118</v>
      </c>
      <c r="AA9" s="15" t="s">
        <v>106</v>
      </c>
      <c r="AB9" s="15" t="s">
        <v>90</v>
      </c>
      <c r="AC9" s="15" t="s">
        <v>91</v>
      </c>
      <c r="AD9" s="17" t="s">
        <v>106</v>
      </c>
      <c r="AE9" s="15" t="s">
        <v>106</v>
      </c>
      <c r="AF9" s="15"/>
    </row>
    <row r="10" spans="1:34" ht="120" x14ac:dyDescent="0.25">
      <c r="A10" s="5">
        <v>5</v>
      </c>
      <c r="B10" s="42">
        <f t="shared" si="0"/>
        <v>-1</v>
      </c>
      <c r="C10" s="41">
        <f t="shared" si="1"/>
        <v>0</v>
      </c>
      <c r="D10" s="10" t="s">
        <v>124</v>
      </c>
      <c r="E10" s="110" t="s">
        <v>28</v>
      </c>
      <c r="F10" s="125">
        <v>42375</v>
      </c>
      <c r="G10" s="12"/>
      <c r="H10" s="125">
        <v>42404</v>
      </c>
      <c r="I10" s="11">
        <v>42398</v>
      </c>
      <c r="J10" s="2" t="str">
        <f t="shared" si="3"/>
        <v>Terminada</v>
      </c>
      <c r="K10" s="35">
        <f t="shared" si="2"/>
        <v>18</v>
      </c>
      <c r="L10" s="15" t="s">
        <v>125</v>
      </c>
      <c r="M10" s="18" t="s">
        <v>126</v>
      </c>
      <c r="N10" s="108" t="s">
        <v>127</v>
      </c>
      <c r="O10" s="15" t="s">
        <v>86</v>
      </c>
      <c r="P10" s="47" t="s">
        <v>128</v>
      </c>
      <c r="Q10" s="57" t="s">
        <v>1638</v>
      </c>
      <c r="R10" s="89" t="s">
        <v>1624</v>
      </c>
      <c r="S10" s="89" t="s">
        <v>2120</v>
      </c>
      <c r="T10" s="89"/>
      <c r="U10" s="89"/>
      <c r="V10" s="15" t="s">
        <v>76</v>
      </c>
      <c r="W10" s="15" t="s">
        <v>16</v>
      </c>
      <c r="X10" s="15"/>
      <c r="Y10" s="11">
        <v>42396</v>
      </c>
      <c r="Z10" s="15" t="s">
        <v>129</v>
      </c>
      <c r="AA10" s="15" t="s">
        <v>106</v>
      </c>
      <c r="AB10" s="15" t="s">
        <v>90</v>
      </c>
      <c r="AC10" s="15" t="s">
        <v>91</v>
      </c>
      <c r="AD10" s="98" t="s">
        <v>106</v>
      </c>
      <c r="AE10" s="15" t="s">
        <v>106</v>
      </c>
      <c r="AF10" s="15"/>
    </row>
    <row r="11" spans="1:34" ht="120" x14ac:dyDescent="0.25">
      <c r="A11" s="5">
        <v>6</v>
      </c>
      <c r="B11" s="42">
        <f t="shared" si="0"/>
        <v>-1</v>
      </c>
      <c r="C11" s="41">
        <f t="shared" si="1"/>
        <v>0</v>
      </c>
      <c r="D11" s="10" t="s">
        <v>136</v>
      </c>
      <c r="E11" s="110" t="s">
        <v>28</v>
      </c>
      <c r="F11" s="125">
        <v>42375</v>
      </c>
      <c r="G11" s="12"/>
      <c r="H11" s="125">
        <v>42404</v>
      </c>
      <c r="I11" s="11">
        <v>42404</v>
      </c>
      <c r="J11" s="2" t="str">
        <f t="shared" si="3"/>
        <v>Terminada</v>
      </c>
      <c r="K11" s="35">
        <f t="shared" si="2"/>
        <v>22</v>
      </c>
      <c r="L11" s="15" t="s">
        <v>130</v>
      </c>
      <c r="M11" s="18" t="s">
        <v>131</v>
      </c>
      <c r="N11" s="48" t="s">
        <v>132</v>
      </c>
      <c r="O11" s="17" t="s">
        <v>86</v>
      </c>
      <c r="P11" s="144" t="s">
        <v>133</v>
      </c>
      <c r="Q11" s="55" t="s">
        <v>1630</v>
      </c>
      <c r="R11" s="89" t="s">
        <v>1584</v>
      </c>
      <c r="S11" s="107" t="s">
        <v>2119</v>
      </c>
      <c r="T11" s="107">
        <v>1</v>
      </c>
      <c r="U11" s="107">
        <v>1</v>
      </c>
      <c r="V11" s="15" t="s">
        <v>71</v>
      </c>
      <c r="W11" s="15" t="s">
        <v>51</v>
      </c>
      <c r="X11" s="15"/>
      <c r="Y11" s="11">
        <v>42376</v>
      </c>
      <c r="Z11" s="15" t="s">
        <v>134</v>
      </c>
      <c r="AA11" s="15" t="s">
        <v>135</v>
      </c>
      <c r="AB11" s="15" t="s">
        <v>90</v>
      </c>
      <c r="AC11" s="15" t="s">
        <v>91</v>
      </c>
      <c r="AD11" s="17" t="s">
        <v>106</v>
      </c>
      <c r="AE11" s="15" t="s">
        <v>106</v>
      </c>
      <c r="AF11" s="15"/>
    </row>
    <row r="12" spans="1:34" ht="105" x14ac:dyDescent="0.25">
      <c r="A12" s="5">
        <v>7</v>
      </c>
      <c r="B12" s="42">
        <f t="shared" si="0"/>
        <v>-1</v>
      </c>
      <c r="C12" s="41">
        <f t="shared" si="1"/>
        <v>0</v>
      </c>
      <c r="D12" s="10" t="s">
        <v>137</v>
      </c>
      <c r="E12" s="110" t="s">
        <v>28</v>
      </c>
      <c r="F12" s="125">
        <v>42375</v>
      </c>
      <c r="G12" s="12"/>
      <c r="H12" s="125">
        <v>42404</v>
      </c>
      <c r="I12" s="11">
        <v>42402</v>
      </c>
      <c r="J12" s="2" t="str">
        <f t="shared" si="3"/>
        <v>Terminada</v>
      </c>
      <c r="K12" s="35">
        <f t="shared" si="2"/>
        <v>20</v>
      </c>
      <c r="L12" s="15" t="s">
        <v>138</v>
      </c>
      <c r="M12" s="18" t="s">
        <v>139</v>
      </c>
      <c r="N12" s="55" t="s">
        <v>140</v>
      </c>
      <c r="O12" s="17" t="s">
        <v>86</v>
      </c>
      <c r="P12" s="47" t="s">
        <v>141</v>
      </c>
      <c r="Q12" s="57" t="s">
        <v>1630</v>
      </c>
      <c r="R12" s="89" t="s">
        <v>1584</v>
      </c>
      <c r="S12" s="89" t="s">
        <v>2120</v>
      </c>
      <c r="T12" s="89"/>
      <c r="U12" s="89"/>
      <c r="V12" s="15" t="s">
        <v>71</v>
      </c>
      <c r="W12" s="15" t="s">
        <v>51</v>
      </c>
      <c r="X12" s="15"/>
      <c r="Y12" s="11">
        <v>42376</v>
      </c>
      <c r="Z12" s="15" t="s">
        <v>142</v>
      </c>
      <c r="AA12" s="15" t="s">
        <v>143</v>
      </c>
      <c r="AB12" s="15" t="s">
        <v>90</v>
      </c>
      <c r="AC12" s="15" t="s">
        <v>91</v>
      </c>
      <c r="AD12" s="17" t="s">
        <v>106</v>
      </c>
      <c r="AE12" s="15" t="s">
        <v>106</v>
      </c>
      <c r="AF12" s="15"/>
    </row>
    <row r="13" spans="1:34" ht="120" x14ac:dyDescent="0.25">
      <c r="A13" s="5">
        <v>8</v>
      </c>
      <c r="B13" s="42">
        <f t="shared" si="0"/>
        <v>-1</v>
      </c>
      <c r="C13" s="41">
        <f t="shared" si="1"/>
        <v>0</v>
      </c>
      <c r="D13" s="10" t="s">
        <v>144</v>
      </c>
      <c r="E13" s="110" t="s">
        <v>28</v>
      </c>
      <c r="F13" s="125">
        <v>42375</v>
      </c>
      <c r="G13" s="12"/>
      <c r="H13" s="125">
        <v>42404</v>
      </c>
      <c r="I13" s="11">
        <v>42398</v>
      </c>
      <c r="J13" s="2" t="str">
        <f t="shared" si="3"/>
        <v>Terminada</v>
      </c>
      <c r="K13" s="35">
        <f t="shared" si="2"/>
        <v>18</v>
      </c>
      <c r="L13" s="15" t="s">
        <v>145</v>
      </c>
      <c r="M13" s="18" t="s">
        <v>146</v>
      </c>
      <c r="N13" s="55" t="s">
        <v>147</v>
      </c>
      <c r="O13" s="17" t="s">
        <v>86</v>
      </c>
      <c r="P13" s="143" t="s">
        <v>148</v>
      </c>
      <c r="Q13" s="57" t="s">
        <v>1630</v>
      </c>
      <c r="R13" s="89" t="s">
        <v>1584</v>
      </c>
      <c r="S13" s="89" t="s">
        <v>2120</v>
      </c>
      <c r="T13" s="89"/>
      <c r="U13" s="89"/>
      <c r="V13" s="15" t="s">
        <v>71</v>
      </c>
      <c r="W13" s="15" t="s">
        <v>53</v>
      </c>
      <c r="X13" s="15"/>
      <c r="Y13" s="11">
        <v>42376</v>
      </c>
      <c r="Z13" s="15" t="s">
        <v>149</v>
      </c>
      <c r="AA13" s="15" t="s">
        <v>150</v>
      </c>
      <c r="AB13" s="15" t="s">
        <v>90</v>
      </c>
      <c r="AC13" s="15" t="s">
        <v>91</v>
      </c>
      <c r="AD13" s="17" t="s">
        <v>106</v>
      </c>
      <c r="AE13" s="15" t="s">
        <v>106</v>
      </c>
      <c r="AF13" s="15"/>
    </row>
    <row r="14" spans="1:34" ht="120" x14ac:dyDescent="0.25">
      <c r="A14" s="5">
        <v>9</v>
      </c>
      <c r="B14" s="42">
        <f t="shared" si="0"/>
        <v>-1</v>
      </c>
      <c r="C14" s="41">
        <f t="shared" si="1"/>
        <v>0</v>
      </c>
      <c r="D14" s="10" t="s">
        <v>151</v>
      </c>
      <c r="E14" s="110" t="s">
        <v>28</v>
      </c>
      <c r="F14" s="125">
        <v>42376</v>
      </c>
      <c r="G14" s="12"/>
      <c r="H14" s="125">
        <v>42390</v>
      </c>
      <c r="I14" s="14">
        <v>42390</v>
      </c>
      <c r="J14" s="2" t="str">
        <f t="shared" si="3"/>
        <v>Terminada</v>
      </c>
      <c r="K14" s="35">
        <f t="shared" si="2"/>
        <v>11</v>
      </c>
      <c r="L14" s="22" t="s">
        <v>152</v>
      </c>
      <c r="M14" s="23" t="s">
        <v>153</v>
      </c>
      <c r="N14" s="55" t="s">
        <v>154</v>
      </c>
      <c r="O14" s="17" t="s">
        <v>86</v>
      </c>
      <c r="P14" s="48" t="s">
        <v>155</v>
      </c>
      <c r="Q14" s="55" t="s">
        <v>1638</v>
      </c>
      <c r="R14" s="89" t="s">
        <v>1624</v>
      </c>
      <c r="S14" s="89" t="s">
        <v>2120</v>
      </c>
      <c r="T14" s="89"/>
      <c r="U14" s="89"/>
      <c r="V14" s="15" t="s">
        <v>76</v>
      </c>
      <c r="W14" s="15" t="s">
        <v>16</v>
      </c>
      <c r="X14" s="15"/>
      <c r="Y14" s="14">
        <v>42390</v>
      </c>
      <c r="Z14" s="15" t="s">
        <v>156</v>
      </c>
      <c r="AA14" s="15" t="s">
        <v>106</v>
      </c>
      <c r="AB14" s="22" t="s">
        <v>90</v>
      </c>
      <c r="AC14" s="22" t="s">
        <v>91</v>
      </c>
      <c r="AD14" s="17" t="s">
        <v>106</v>
      </c>
      <c r="AE14" s="22" t="s">
        <v>106</v>
      </c>
      <c r="AF14" s="22"/>
    </row>
    <row r="15" spans="1:34" ht="120" x14ac:dyDescent="0.25">
      <c r="A15" s="5">
        <v>10</v>
      </c>
      <c r="B15" s="42">
        <f t="shared" si="0"/>
        <v>-1</v>
      </c>
      <c r="C15" s="41">
        <f t="shared" si="1"/>
        <v>0</v>
      </c>
      <c r="D15" s="10" t="s">
        <v>157</v>
      </c>
      <c r="E15" s="110" t="s">
        <v>28</v>
      </c>
      <c r="F15" s="125">
        <v>42377</v>
      </c>
      <c r="G15" s="12"/>
      <c r="H15" s="125">
        <v>42408</v>
      </c>
      <c r="I15" s="11">
        <v>42408</v>
      </c>
      <c r="J15" s="2" t="str">
        <f t="shared" si="3"/>
        <v>Terminada</v>
      </c>
      <c r="K15" s="35">
        <f t="shared" si="2"/>
        <v>22</v>
      </c>
      <c r="L15" s="15" t="s">
        <v>158</v>
      </c>
      <c r="M15" s="21" t="s">
        <v>159</v>
      </c>
      <c r="N15" s="48" t="s">
        <v>160</v>
      </c>
      <c r="O15" s="17" t="s">
        <v>86</v>
      </c>
      <c r="P15" s="144" t="s">
        <v>161</v>
      </c>
      <c r="Q15" s="55" t="s">
        <v>1630</v>
      </c>
      <c r="R15" s="89" t="s">
        <v>1584</v>
      </c>
      <c r="S15" s="107" t="s">
        <v>2119</v>
      </c>
      <c r="T15" s="107">
        <v>12</v>
      </c>
      <c r="U15" s="107">
        <v>7</v>
      </c>
      <c r="V15" s="15" t="s">
        <v>71</v>
      </c>
      <c r="W15" s="15" t="s">
        <v>51</v>
      </c>
      <c r="X15" s="15"/>
      <c r="Y15" s="11">
        <v>42376</v>
      </c>
      <c r="Z15" s="22" t="s">
        <v>162</v>
      </c>
      <c r="AA15" s="22" t="s">
        <v>163</v>
      </c>
      <c r="AB15" s="15" t="s">
        <v>90</v>
      </c>
      <c r="AC15" s="15" t="s">
        <v>91</v>
      </c>
      <c r="AD15" s="17" t="s">
        <v>106</v>
      </c>
      <c r="AE15" s="15" t="s">
        <v>106</v>
      </c>
      <c r="AF15" s="15"/>
    </row>
    <row r="16" spans="1:34" ht="105" x14ac:dyDescent="0.25">
      <c r="A16" s="5">
        <v>11</v>
      </c>
      <c r="B16" s="42">
        <f t="shared" si="0"/>
        <v>-1</v>
      </c>
      <c r="C16" s="41">
        <f t="shared" si="1"/>
        <v>0</v>
      </c>
      <c r="D16" s="10" t="s">
        <v>170</v>
      </c>
      <c r="E16" s="110" t="s">
        <v>28</v>
      </c>
      <c r="F16" s="125">
        <v>42377</v>
      </c>
      <c r="G16" s="12"/>
      <c r="H16" s="125">
        <v>42408</v>
      </c>
      <c r="I16" s="11">
        <v>42398</v>
      </c>
      <c r="J16" s="2" t="str">
        <f t="shared" si="3"/>
        <v>Terminada</v>
      </c>
      <c r="K16" s="35">
        <f t="shared" si="2"/>
        <v>16</v>
      </c>
      <c r="L16" s="15" t="s">
        <v>164</v>
      </c>
      <c r="M16" s="21" t="s">
        <v>165</v>
      </c>
      <c r="N16" s="108" t="s">
        <v>166</v>
      </c>
      <c r="O16" s="17" t="s">
        <v>86</v>
      </c>
      <c r="P16" s="47" t="s">
        <v>167</v>
      </c>
      <c r="Q16" s="57" t="s">
        <v>1630</v>
      </c>
      <c r="R16" s="89" t="s">
        <v>1584</v>
      </c>
      <c r="S16" s="107" t="s">
        <v>2119</v>
      </c>
      <c r="T16" s="107">
        <v>1</v>
      </c>
      <c r="U16" s="107">
        <v>0</v>
      </c>
      <c r="V16" s="15" t="s">
        <v>71</v>
      </c>
      <c r="W16" s="17" t="s">
        <v>51</v>
      </c>
      <c r="X16" s="17"/>
      <c r="Y16" s="11">
        <v>42396</v>
      </c>
      <c r="Z16" s="22" t="s">
        <v>168</v>
      </c>
      <c r="AA16" s="15" t="s">
        <v>169</v>
      </c>
      <c r="AB16" s="15" t="s">
        <v>90</v>
      </c>
      <c r="AC16" s="15" t="s">
        <v>91</v>
      </c>
      <c r="AD16" s="17" t="s">
        <v>106</v>
      </c>
      <c r="AE16" s="15" t="s">
        <v>106</v>
      </c>
      <c r="AF16" s="15"/>
    </row>
    <row r="17" spans="1:32" ht="105" x14ac:dyDescent="0.25">
      <c r="A17" s="5">
        <v>12</v>
      </c>
      <c r="B17" s="42">
        <f t="shared" si="0"/>
        <v>-1</v>
      </c>
      <c r="C17" s="41">
        <f t="shared" si="1"/>
        <v>0</v>
      </c>
      <c r="D17" s="10" t="s">
        <v>171</v>
      </c>
      <c r="E17" s="110" t="s">
        <v>28</v>
      </c>
      <c r="F17" s="125">
        <v>42380</v>
      </c>
      <c r="G17" s="12"/>
      <c r="H17" s="125">
        <v>42409</v>
      </c>
      <c r="I17" s="11">
        <v>42398</v>
      </c>
      <c r="J17" s="2" t="str">
        <f t="shared" si="3"/>
        <v>Terminada</v>
      </c>
      <c r="K17" s="35">
        <f t="shared" si="2"/>
        <v>15</v>
      </c>
      <c r="L17" s="15" t="s">
        <v>172</v>
      </c>
      <c r="M17" s="21" t="s">
        <v>173</v>
      </c>
      <c r="N17" s="48" t="s">
        <v>174</v>
      </c>
      <c r="O17" s="17" t="s">
        <v>86</v>
      </c>
      <c r="P17" s="144" t="s">
        <v>175</v>
      </c>
      <c r="Q17" s="55" t="s">
        <v>1630</v>
      </c>
      <c r="R17" s="89" t="s">
        <v>1584</v>
      </c>
      <c r="S17" s="89" t="s">
        <v>2120</v>
      </c>
      <c r="T17" s="89"/>
      <c r="U17" s="89"/>
      <c r="V17" s="15" t="s">
        <v>71</v>
      </c>
      <c r="W17" s="15" t="s">
        <v>51</v>
      </c>
      <c r="X17" s="15"/>
      <c r="Y17" s="11">
        <v>42381</v>
      </c>
      <c r="Z17" s="15" t="s">
        <v>176</v>
      </c>
      <c r="AA17" s="15" t="s">
        <v>177</v>
      </c>
      <c r="AB17" s="15" t="s">
        <v>90</v>
      </c>
      <c r="AC17" s="15" t="s">
        <v>91</v>
      </c>
      <c r="AD17" s="17" t="s">
        <v>106</v>
      </c>
      <c r="AE17" s="15" t="s">
        <v>106</v>
      </c>
      <c r="AF17" s="15"/>
    </row>
    <row r="18" spans="1:32" ht="105" x14ac:dyDescent="0.25">
      <c r="A18" s="5">
        <v>13</v>
      </c>
      <c r="B18" s="42">
        <f t="shared" si="0"/>
        <v>-1</v>
      </c>
      <c r="C18" s="41">
        <f t="shared" si="1"/>
        <v>0</v>
      </c>
      <c r="D18" s="10" t="s">
        <v>277</v>
      </c>
      <c r="E18" s="110" t="s">
        <v>28</v>
      </c>
      <c r="F18" s="125">
        <v>42381</v>
      </c>
      <c r="G18" s="12"/>
      <c r="H18" s="125">
        <v>42410</v>
      </c>
      <c r="I18" s="11">
        <v>42410</v>
      </c>
      <c r="J18" s="2" t="str">
        <f t="shared" si="3"/>
        <v>Terminada</v>
      </c>
      <c r="K18" s="35">
        <f t="shared" si="2"/>
        <v>22</v>
      </c>
      <c r="L18" s="15" t="s">
        <v>278</v>
      </c>
      <c r="M18" s="21" t="s">
        <v>279</v>
      </c>
      <c r="N18" s="108" t="s">
        <v>280</v>
      </c>
      <c r="O18" s="17" t="s">
        <v>86</v>
      </c>
      <c r="P18" s="48" t="s">
        <v>281</v>
      </c>
      <c r="Q18" s="55" t="s">
        <v>1630</v>
      </c>
      <c r="R18" s="89" t="s">
        <v>1584</v>
      </c>
      <c r="S18" s="107" t="s">
        <v>2119</v>
      </c>
      <c r="T18" s="107">
        <v>5</v>
      </c>
      <c r="U18" s="107">
        <v>3</v>
      </c>
      <c r="V18" s="15" t="s">
        <v>71</v>
      </c>
      <c r="W18" s="15" t="s">
        <v>51</v>
      </c>
      <c r="X18" s="15"/>
      <c r="Y18" s="11">
        <v>42381</v>
      </c>
      <c r="Z18" s="15" t="s">
        <v>282</v>
      </c>
      <c r="AA18" s="15" t="s">
        <v>283</v>
      </c>
      <c r="AB18" s="15" t="s">
        <v>90</v>
      </c>
      <c r="AC18" s="15" t="s">
        <v>91</v>
      </c>
      <c r="AD18" s="17" t="s">
        <v>106</v>
      </c>
      <c r="AE18" s="15" t="s">
        <v>106</v>
      </c>
      <c r="AF18" s="15"/>
    </row>
    <row r="19" spans="1:32" ht="105" x14ac:dyDescent="0.25">
      <c r="A19" s="5">
        <v>14</v>
      </c>
      <c r="B19" s="42">
        <f t="shared" si="0"/>
        <v>-1</v>
      </c>
      <c r="C19" s="41">
        <f t="shared" si="1"/>
        <v>0</v>
      </c>
      <c r="D19" s="10" t="s">
        <v>284</v>
      </c>
      <c r="E19" s="110" t="s">
        <v>28</v>
      </c>
      <c r="F19" s="125">
        <v>42382</v>
      </c>
      <c r="G19" s="12"/>
      <c r="H19" s="125">
        <v>42411</v>
      </c>
      <c r="I19" s="11">
        <v>42411</v>
      </c>
      <c r="J19" s="2" t="str">
        <f t="shared" si="3"/>
        <v>Terminada</v>
      </c>
      <c r="K19" s="35">
        <f t="shared" si="2"/>
        <v>22</v>
      </c>
      <c r="L19" s="15" t="s">
        <v>164</v>
      </c>
      <c r="M19" s="21" t="s">
        <v>165</v>
      </c>
      <c r="N19" s="48" t="s">
        <v>166</v>
      </c>
      <c r="O19" s="17" t="s">
        <v>86</v>
      </c>
      <c r="P19" s="144" t="s">
        <v>285</v>
      </c>
      <c r="Q19" s="55" t="s">
        <v>1630</v>
      </c>
      <c r="R19" s="89" t="s">
        <v>1584</v>
      </c>
      <c r="S19" s="107" t="s">
        <v>2119</v>
      </c>
      <c r="T19" s="107">
        <v>1</v>
      </c>
      <c r="U19" s="107">
        <v>1</v>
      </c>
      <c r="V19" s="15" t="s">
        <v>71</v>
      </c>
      <c r="W19" s="17" t="s">
        <v>51</v>
      </c>
      <c r="X19" s="17"/>
      <c r="Y19" s="11">
        <v>42383</v>
      </c>
      <c r="Z19" s="15" t="s">
        <v>286</v>
      </c>
      <c r="AA19" s="15" t="s">
        <v>287</v>
      </c>
      <c r="AB19" s="15" t="s">
        <v>90</v>
      </c>
      <c r="AC19" s="15" t="s">
        <v>91</v>
      </c>
      <c r="AD19" s="17" t="s">
        <v>106</v>
      </c>
      <c r="AE19" s="15" t="s">
        <v>106</v>
      </c>
      <c r="AF19" s="15"/>
    </row>
    <row r="20" spans="1:32" ht="105" x14ac:dyDescent="0.25">
      <c r="A20" s="5">
        <v>15</v>
      </c>
      <c r="B20" s="42">
        <f t="shared" si="0"/>
        <v>-1</v>
      </c>
      <c r="C20" s="41">
        <f t="shared" si="1"/>
        <v>0</v>
      </c>
      <c r="D20" s="10" t="s">
        <v>288</v>
      </c>
      <c r="E20" s="110" t="s">
        <v>28</v>
      </c>
      <c r="F20" s="125">
        <v>42382</v>
      </c>
      <c r="G20" s="12"/>
      <c r="H20" s="125">
        <v>42411</v>
      </c>
      <c r="I20" s="11">
        <v>42411</v>
      </c>
      <c r="J20" s="2" t="str">
        <f t="shared" si="3"/>
        <v>Terminada</v>
      </c>
      <c r="K20" s="35">
        <f t="shared" si="2"/>
        <v>22</v>
      </c>
      <c r="L20" s="15" t="s">
        <v>164</v>
      </c>
      <c r="M20" s="21" t="s">
        <v>165</v>
      </c>
      <c r="N20" s="55" t="s">
        <v>166</v>
      </c>
      <c r="O20" s="17" t="s">
        <v>86</v>
      </c>
      <c r="P20" s="47" t="s">
        <v>289</v>
      </c>
      <c r="Q20" s="55" t="s">
        <v>1630</v>
      </c>
      <c r="R20" s="89" t="s">
        <v>1584</v>
      </c>
      <c r="S20" s="107" t="s">
        <v>2119</v>
      </c>
      <c r="T20" s="107">
        <v>1</v>
      </c>
      <c r="U20" s="107">
        <v>1</v>
      </c>
      <c r="V20" s="15" t="s">
        <v>71</v>
      </c>
      <c r="W20" s="17" t="s">
        <v>51</v>
      </c>
      <c r="X20" s="17"/>
      <c r="Y20" s="11">
        <v>42383</v>
      </c>
      <c r="Z20" s="15" t="s">
        <v>290</v>
      </c>
      <c r="AA20" s="15" t="s">
        <v>291</v>
      </c>
      <c r="AB20" s="15" t="s">
        <v>90</v>
      </c>
      <c r="AC20" s="15" t="s">
        <v>91</v>
      </c>
      <c r="AD20" s="17" t="s">
        <v>106</v>
      </c>
      <c r="AE20" s="15" t="s">
        <v>106</v>
      </c>
      <c r="AF20" s="15"/>
    </row>
    <row r="21" spans="1:32" ht="105" x14ac:dyDescent="0.25">
      <c r="A21" s="5">
        <v>16</v>
      </c>
      <c r="B21" s="42">
        <f t="shared" si="0"/>
        <v>-1</v>
      </c>
      <c r="C21" s="41">
        <f t="shared" si="1"/>
        <v>0</v>
      </c>
      <c r="D21" s="10" t="s">
        <v>292</v>
      </c>
      <c r="E21" s="110" t="s">
        <v>28</v>
      </c>
      <c r="F21" s="125">
        <v>42382</v>
      </c>
      <c r="G21" s="12"/>
      <c r="H21" s="125">
        <v>42411</v>
      </c>
      <c r="I21" s="11">
        <v>42398</v>
      </c>
      <c r="J21" s="2" t="str">
        <f t="shared" si="3"/>
        <v>Terminada</v>
      </c>
      <c r="K21" s="35">
        <f t="shared" si="2"/>
        <v>13</v>
      </c>
      <c r="L21" s="15" t="s">
        <v>164</v>
      </c>
      <c r="M21" s="21" t="s">
        <v>165</v>
      </c>
      <c r="N21" s="55" t="s">
        <v>166</v>
      </c>
      <c r="O21" s="17" t="s">
        <v>86</v>
      </c>
      <c r="P21" s="145" t="s">
        <v>293</v>
      </c>
      <c r="Q21" s="88" t="s">
        <v>1630</v>
      </c>
      <c r="R21" s="89" t="s">
        <v>1584</v>
      </c>
      <c r="S21" s="107" t="s">
        <v>2119</v>
      </c>
      <c r="T21" s="107">
        <v>1</v>
      </c>
      <c r="U21" s="107">
        <v>0</v>
      </c>
      <c r="V21" s="15" t="s">
        <v>71</v>
      </c>
      <c r="W21" s="15" t="s">
        <v>51</v>
      </c>
      <c r="X21" s="15"/>
      <c r="Y21" s="11">
        <v>42383</v>
      </c>
      <c r="Z21" s="15" t="s">
        <v>294</v>
      </c>
      <c r="AA21" s="15" t="s">
        <v>295</v>
      </c>
      <c r="AB21" s="15" t="s">
        <v>90</v>
      </c>
      <c r="AC21" s="15" t="s">
        <v>91</v>
      </c>
      <c r="AD21" s="17" t="s">
        <v>106</v>
      </c>
      <c r="AE21" s="15" t="s">
        <v>106</v>
      </c>
      <c r="AF21" s="15"/>
    </row>
    <row r="22" spans="1:32" ht="135" x14ac:dyDescent="0.25">
      <c r="A22" s="5">
        <v>17</v>
      </c>
      <c r="B22" s="42">
        <f t="shared" si="0"/>
        <v>-1</v>
      </c>
      <c r="C22" s="41">
        <f t="shared" si="1"/>
        <v>0</v>
      </c>
      <c r="D22" s="10" t="s">
        <v>92</v>
      </c>
      <c r="E22" s="110" t="s">
        <v>28</v>
      </c>
      <c r="F22" s="125">
        <v>42351</v>
      </c>
      <c r="G22" s="12"/>
      <c r="H22" s="125">
        <v>42394</v>
      </c>
      <c r="I22" s="11">
        <v>42394</v>
      </c>
      <c r="J22" s="2" t="str">
        <f t="shared" si="3"/>
        <v>Terminada</v>
      </c>
      <c r="K22" s="35">
        <f t="shared" si="2"/>
        <v>31</v>
      </c>
      <c r="L22" s="15" t="s">
        <v>93</v>
      </c>
      <c r="M22" s="21" t="s">
        <v>94</v>
      </c>
      <c r="N22" s="55" t="s">
        <v>95</v>
      </c>
      <c r="O22" s="17" t="s">
        <v>86</v>
      </c>
      <c r="P22" s="48" t="s">
        <v>96</v>
      </c>
      <c r="Q22" s="55" t="s">
        <v>1630</v>
      </c>
      <c r="R22" s="89" t="s">
        <v>1584</v>
      </c>
      <c r="S22" s="107" t="s">
        <v>2119</v>
      </c>
      <c r="T22" s="107">
        <v>1</v>
      </c>
      <c r="U22" s="107">
        <v>1</v>
      </c>
      <c r="V22" s="15" t="s">
        <v>71</v>
      </c>
      <c r="W22" s="15" t="s">
        <v>51</v>
      </c>
      <c r="X22" s="15"/>
      <c r="Y22" s="11">
        <v>42383</v>
      </c>
      <c r="Z22" s="15" t="s">
        <v>97</v>
      </c>
      <c r="AA22" s="15" t="s">
        <v>98</v>
      </c>
      <c r="AB22" s="15" t="s">
        <v>99</v>
      </c>
      <c r="AC22" s="15" t="s">
        <v>91</v>
      </c>
      <c r="AD22" s="17" t="s">
        <v>106</v>
      </c>
      <c r="AE22" s="15" t="s">
        <v>106</v>
      </c>
      <c r="AF22" s="15"/>
    </row>
    <row r="23" spans="1:32" ht="120" x14ac:dyDescent="0.25">
      <c r="A23" s="5">
        <v>18</v>
      </c>
      <c r="B23" s="42">
        <f t="shared" si="0"/>
        <v>-1</v>
      </c>
      <c r="C23" s="41">
        <f t="shared" si="1"/>
        <v>0</v>
      </c>
      <c r="D23" s="10" t="s">
        <v>296</v>
      </c>
      <c r="E23" s="110" t="s">
        <v>28</v>
      </c>
      <c r="F23" s="125">
        <v>42384</v>
      </c>
      <c r="G23" s="12"/>
      <c r="H23" s="125">
        <v>42398</v>
      </c>
      <c r="I23" s="11">
        <v>42398</v>
      </c>
      <c r="J23" s="2" t="str">
        <f t="shared" si="3"/>
        <v>Terminada</v>
      </c>
      <c r="K23" s="35">
        <f t="shared" si="2"/>
        <v>11</v>
      </c>
      <c r="L23" s="15" t="s">
        <v>301</v>
      </c>
      <c r="M23" s="18" t="s">
        <v>302</v>
      </c>
      <c r="N23" s="87" t="s">
        <v>303</v>
      </c>
      <c r="O23" s="17" t="s">
        <v>86</v>
      </c>
      <c r="P23" s="143" t="s">
        <v>304</v>
      </c>
      <c r="Q23" s="57" t="s">
        <v>1630</v>
      </c>
      <c r="R23" s="89" t="s">
        <v>1584</v>
      </c>
      <c r="S23" s="89" t="s">
        <v>2120</v>
      </c>
      <c r="T23" s="89"/>
      <c r="U23" s="89"/>
      <c r="V23" s="15" t="s">
        <v>71</v>
      </c>
      <c r="W23" s="15" t="s">
        <v>51</v>
      </c>
      <c r="X23" s="15"/>
      <c r="Y23" s="11">
        <v>42389</v>
      </c>
      <c r="Z23" s="15" t="s">
        <v>305</v>
      </c>
      <c r="AA23" s="15" t="s">
        <v>306</v>
      </c>
      <c r="AB23" s="15" t="s">
        <v>90</v>
      </c>
      <c r="AC23" s="15" t="s">
        <v>91</v>
      </c>
      <c r="AD23" s="17" t="s">
        <v>106</v>
      </c>
      <c r="AE23" s="15" t="s">
        <v>106</v>
      </c>
      <c r="AF23" s="15"/>
    </row>
    <row r="24" spans="1:32" ht="120" x14ac:dyDescent="0.25">
      <c r="A24" s="5">
        <v>19</v>
      </c>
      <c r="B24" s="42">
        <f t="shared" si="0"/>
        <v>-1</v>
      </c>
      <c r="C24" s="41">
        <f t="shared" si="1"/>
        <v>0</v>
      </c>
      <c r="D24" s="10" t="s">
        <v>297</v>
      </c>
      <c r="E24" s="110" t="s">
        <v>28</v>
      </c>
      <c r="F24" s="125">
        <v>42384</v>
      </c>
      <c r="G24" s="12"/>
      <c r="H24" s="125">
        <v>42429</v>
      </c>
      <c r="I24" s="11">
        <v>42398</v>
      </c>
      <c r="J24" s="2" t="str">
        <f t="shared" si="3"/>
        <v>Terminada</v>
      </c>
      <c r="K24" s="35">
        <f t="shared" si="2"/>
        <v>11</v>
      </c>
      <c r="L24" s="15" t="s">
        <v>307</v>
      </c>
      <c r="M24" s="21" t="s">
        <v>308</v>
      </c>
      <c r="N24" s="55" t="s">
        <v>309</v>
      </c>
      <c r="O24" s="17" t="s">
        <v>86</v>
      </c>
      <c r="P24" s="60" t="s">
        <v>310</v>
      </c>
      <c r="Q24" s="88" t="s">
        <v>1638</v>
      </c>
      <c r="R24" s="89" t="s">
        <v>1624</v>
      </c>
      <c r="S24" s="89" t="s">
        <v>2120</v>
      </c>
      <c r="T24" s="89"/>
      <c r="U24" s="89"/>
      <c r="V24" s="15" t="s">
        <v>76</v>
      </c>
      <c r="W24" s="17" t="s">
        <v>16</v>
      </c>
      <c r="X24" s="17"/>
      <c r="Y24" s="11">
        <v>42396</v>
      </c>
      <c r="Z24" s="15" t="s">
        <v>311</v>
      </c>
      <c r="AA24" s="15" t="s">
        <v>106</v>
      </c>
      <c r="AB24" s="15" t="s">
        <v>90</v>
      </c>
      <c r="AC24" s="15" t="s">
        <v>91</v>
      </c>
      <c r="AD24" s="17" t="s">
        <v>106</v>
      </c>
      <c r="AE24" s="15" t="s">
        <v>106</v>
      </c>
      <c r="AF24" s="15"/>
    </row>
    <row r="25" spans="1:32" ht="120" x14ac:dyDescent="0.25">
      <c r="A25" s="5">
        <v>20</v>
      </c>
      <c r="B25" s="42">
        <f t="shared" si="0"/>
        <v>-1</v>
      </c>
      <c r="C25" s="41">
        <f t="shared" si="1"/>
        <v>0</v>
      </c>
      <c r="D25" s="10" t="s">
        <v>298</v>
      </c>
      <c r="E25" s="110" t="s">
        <v>28</v>
      </c>
      <c r="F25" s="125">
        <v>42387</v>
      </c>
      <c r="G25" s="12"/>
      <c r="H25" s="125">
        <v>42416</v>
      </c>
      <c r="I25" s="11">
        <v>42398</v>
      </c>
      <c r="J25" s="2" t="str">
        <f t="shared" si="3"/>
        <v>Terminada</v>
      </c>
      <c r="K25" s="35">
        <f t="shared" si="2"/>
        <v>10</v>
      </c>
      <c r="L25" s="15" t="s">
        <v>312</v>
      </c>
      <c r="M25" s="21" t="s">
        <v>313</v>
      </c>
      <c r="N25" s="108" t="s">
        <v>314</v>
      </c>
      <c r="O25" s="17" t="s">
        <v>86</v>
      </c>
      <c r="P25" s="141" t="s">
        <v>315</v>
      </c>
      <c r="Q25" s="89" t="s">
        <v>1637</v>
      </c>
      <c r="R25" s="89" t="s">
        <v>1622</v>
      </c>
      <c r="S25" s="89" t="s">
        <v>2120</v>
      </c>
      <c r="T25" s="89"/>
      <c r="U25" s="89"/>
      <c r="V25" s="15" t="s">
        <v>76</v>
      </c>
      <c r="W25" s="15" t="s">
        <v>16</v>
      </c>
      <c r="X25" s="15"/>
      <c r="Y25" s="11">
        <v>42396</v>
      </c>
      <c r="Z25" s="15" t="s">
        <v>316</v>
      </c>
      <c r="AA25" s="15" t="s">
        <v>106</v>
      </c>
      <c r="AB25" s="15" t="s">
        <v>90</v>
      </c>
      <c r="AC25" s="15" t="s">
        <v>91</v>
      </c>
      <c r="AD25" s="17" t="s">
        <v>106</v>
      </c>
      <c r="AE25" s="15" t="s">
        <v>106</v>
      </c>
      <c r="AF25" s="15"/>
    </row>
    <row r="26" spans="1:32" ht="120" x14ac:dyDescent="0.25">
      <c r="A26" s="5">
        <v>21</v>
      </c>
      <c r="B26" s="42">
        <f t="shared" si="0"/>
        <v>-1</v>
      </c>
      <c r="C26" s="41">
        <f t="shared" si="1"/>
        <v>0</v>
      </c>
      <c r="D26" s="10" t="s">
        <v>299</v>
      </c>
      <c r="E26" s="110" t="s">
        <v>28</v>
      </c>
      <c r="F26" s="125">
        <v>42387</v>
      </c>
      <c r="G26" s="12"/>
      <c r="H26" s="125">
        <v>42416</v>
      </c>
      <c r="I26" s="11">
        <v>42403</v>
      </c>
      <c r="J26" s="2" t="str">
        <f t="shared" si="3"/>
        <v>Terminada</v>
      </c>
      <c r="K26" s="35">
        <f t="shared" si="2"/>
        <v>13</v>
      </c>
      <c r="L26" s="15" t="s">
        <v>317</v>
      </c>
      <c r="M26" s="21" t="s">
        <v>318</v>
      </c>
      <c r="N26" s="48" t="s">
        <v>319</v>
      </c>
      <c r="O26" s="17" t="s">
        <v>86</v>
      </c>
      <c r="P26" s="142" t="s">
        <v>320</v>
      </c>
      <c r="Q26" s="20" t="s">
        <v>1630</v>
      </c>
      <c r="R26" s="89" t="s">
        <v>1584</v>
      </c>
      <c r="S26" s="89" t="s">
        <v>2120</v>
      </c>
      <c r="T26" s="89"/>
      <c r="U26" s="89"/>
      <c r="V26" s="15" t="s">
        <v>71</v>
      </c>
      <c r="W26" s="15" t="s">
        <v>51</v>
      </c>
      <c r="X26" s="15"/>
      <c r="Y26" s="11">
        <v>42389</v>
      </c>
      <c r="Z26" s="15" t="s">
        <v>321</v>
      </c>
      <c r="AA26" s="15" t="s">
        <v>322</v>
      </c>
      <c r="AB26" s="15" t="s">
        <v>90</v>
      </c>
      <c r="AC26" s="15" t="s">
        <v>91</v>
      </c>
      <c r="AD26" s="17" t="s">
        <v>106</v>
      </c>
      <c r="AE26" s="15" t="s">
        <v>106</v>
      </c>
      <c r="AF26" s="15"/>
    </row>
    <row r="27" spans="1:32" ht="105" x14ac:dyDescent="0.25">
      <c r="A27" s="5">
        <v>22</v>
      </c>
      <c r="B27" s="42">
        <f t="shared" si="0"/>
        <v>-1</v>
      </c>
      <c r="C27" s="41">
        <f t="shared" si="1"/>
        <v>0</v>
      </c>
      <c r="D27" s="10" t="s">
        <v>300</v>
      </c>
      <c r="E27" s="110" t="s">
        <v>28</v>
      </c>
      <c r="F27" s="125">
        <v>42387</v>
      </c>
      <c r="G27" s="12"/>
      <c r="H27" s="125">
        <v>42430</v>
      </c>
      <c r="I27" s="11">
        <v>42402</v>
      </c>
      <c r="J27" s="2" t="str">
        <f t="shared" si="3"/>
        <v>Terminada</v>
      </c>
      <c r="K27" s="35">
        <f t="shared" si="2"/>
        <v>12</v>
      </c>
      <c r="L27" s="15" t="s">
        <v>323</v>
      </c>
      <c r="M27" s="21" t="s">
        <v>324</v>
      </c>
      <c r="N27" s="108" t="s">
        <v>325</v>
      </c>
      <c r="O27" s="17" t="s">
        <v>86</v>
      </c>
      <c r="P27" s="60" t="s">
        <v>326</v>
      </c>
      <c r="Q27" s="88" t="s">
        <v>1638</v>
      </c>
      <c r="R27" s="89" t="s">
        <v>1624</v>
      </c>
      <c r="S27" s="89" t="s">
        <v>2120</v>
      </c>
      <c r="T27" s="89"/>
      <c r="U27" s="89"/>
      <c r="V27" s="15" t="s">
        <v>76</v>
      </c>
      <c r="W27" s="15" t="s">
        <v>16</v>
      </c>
      <c r="X27" s="15"/>
      <c r="Y27" s="11">
        <v>42396</v>
      </c>
      <c r="Z27" s="15" t="s">
        <v>327</v>
      </c>
      <c r="AA27" s="15" t="s">
        <v>106</v>
      </c>
      <c r="AB27" s="15" t="s">
        <v>90</v>
      </c>
      <c r="AC27" s="15" t="s">
        <v>91</v>
      </c>
      <c r="AD27" s="17" t="s">
        <v>106</v>
      </c>
      <c r="AE27" s="15" t="s">
        <v>106</v>
      </c>
      <c r="AF27" s="15"/>
    </row>
    <row r="28" spans="1:32" ht="273.75" customHeight="1" x14ac:dyDescent="0.25">
      <c r="A28" s="5">
        <v>23</v>
      </c>
      <c r="B28" s="42">
        <f t="shared" si="0"/>
        <v>-1</v>
      </c>
      <c r="C28" s="41">
        <f t="shared" si="1"/>
        <v>0</v>
      </c>
      <c r="D28" s="10" t="s">
        <v>328</v>
      </c>
      <c r="E28" s="110" t="s">
        <v>28</v>
      </c>
      <c r="F28" s="125">
        <v>42388</v>
      </c>
      <c r="G28" s="12"/>
      <c r="H28" s="125">
        <v>42417</v>
      </c>
      <c r="I28" s="11">
        <v>42403</v>
      </c>
      <c r="J28" s="2" t="str">
        <f t="shared" si="3"/>
        <v>Terminada</v>
      </c>
      <c r="K28" s="35">
        <f t="shared" si="2"/>
        <v>12</v>
      </c>
      <c r="L28" s="15" t="s">
        <v>330</v>
      </c>
      <c r="M28" s="21" t="s">
        <v>331</v>
      </c>
      <c r="N28" s="106"/>
      <c r="O28" s="17" t="s">
        <v>86</v>
      </c>
      <c r="P28" s="145" t="s">
        <v>332</v>
      </c>
      <c r="Q28" s="88" t="s">
        <v>1630</v>
      </c>
      <c r="R28" s="89" t="s">
        <v>1584</v>
      </c>
      <c r="S28" s="89" t="s">
        <v>2120</v>
      </c>
      <c r="T28" s="89"/>
      <c r="U28" s="89"/>
      <c r="V28" s="15" t="s">
        <v>71</v>
      </c>
      <c r="W28" s="15" t="s">
        <v>51</v>
      </c>
      <c r="X28" s="15"/>
      <c r="Y28" s="11">
        <v>42389</v>
      </c>
      <c r="Z28" s="15" t="s">
        <v>333</v>
      </c>
      <c r="AA28" s="15" t="s">
        <v>334</v>
      </c>
      <c r="AB28" s="15" t="s">
        <v>90</v>
      </c>
      <c r="AC28" s="15" t="s">
        <v>91</v>
      </c>
      <c r="AD28" s="17" t="s">
        <v>106</v>
      </c>
      <c r="AE28" s="15" t="s">
        <v>106</v>
      </c>
      <c r="AF28" s="15"/>
    </row>
    <row r="29" spans="1:32" ht="105" x14ac:dyDescent="0.25">
      <c r="A29" s="5">
        <v>24</v>
      </c>
      <c r="B29" s="42">
        <f t="shared" si="0"/>
        <v>-1</v>
      </c>
      <c r="C29" s="41">
        <f t="shared" si="1"/>
        <v>0</v>
      </c>
      <c r="D29" s="10" t="s">
        <v>329</v>
      </c>
      <c r="E29" s="110" t="s">
        <v>28</v>
      </c>
      <c r="F29" s="125">
        <v>42388</v>
      </c>
      <c r="G29" s="12"/>
      <c r="H29" s="125">
        <v>42417</v>
      </c>
      <c r="I29" s="11">
        <v>42402</v>
      </c>
      <c r="J29" s="2" t="str">
        <f t="shared" si="3"/>
        <v>Terminada</v>
      </c>
      <c r="K29" s="35">
        <f t="shared" si="2"/>
        <v>11</v>
      </c>
      <c r="L29" s="15" t="s">
        <v>164</v>
      </c>
      <c r="M29" s="21" t="s">
        <v>165</v>
      </c>
      <c r="N29" s="55" t="s">
        <v>166</v>
      </c>
      <c r="O29" s="17" t="s">
        <v>86</v>
      </c>
      <c r="P29" s="60" t="s">
        <v>335</v>
      </c>
      <c r="Q29" s="88" t="s">
        <v>1630</v>
      </c>
      <c r="R29" s="89" t="s">
        <v>1584</v>
      </c>
      <c r="S29" s="107" t="s">
        <v>2119</v>
      </c>
      <c r="T29" s="107">
        <v>2</v>
      </c>
      <c r="U29" s="107">
        <v>0</v>
      </c>
      <c r="V29" s="15" t="s">
        <v>71</v>
      </c>
      <c r="W29" s="15" t="s">
        <v>51</v>
      </c>
      <c r="X29" s="15"/>
      <c r="Y29" s="11">
        <v>42389</v>
      </c>
      <c r="Z29" s="15" t="s">
        <v>336</v>
      </c>
      <c r="AA29" s="15" t="s">
        <v>337</v>
      </c>
      <c r="AB29" s="15" t="s">
        <v>90</v>
      </c>
      <c r="AC29" s="15" t="s">
        <v>91</v>
      </c>
      <c r="AD29" s="17" t="s">
        <v>106</v>
      </c>
      <c r="AE29" s="15" t="s">
        <v>106</v>
      </c>
      <c r="AF29" s="15"/>
    </row>
    <row r="30" spans="1:32" ht="120" x14ac:dyDescent="0.25">
      <c r="A30" s="5">
        <v>25</v>
      </c>
      <c r="B30" s="42">
        <f t="shared" si="0"/>
        <v>-1</v>
      </c>
      <c r="C30" s="41">
        <f t="shared" si="1"/>
        <v>0</v>
      </c>
      <c r="D30" s="10" t="s">
        <v>193</v>
      </c>
      <c r="E30" s="110" t="s">
        <v>28</v>
      </c>
      <c r="F30" s="125">
        <v>42388</v>
      </c>
      <c r="G30" s="12"/>
      <c r="H30" s="125">
        <v>42417</v>
      </c>
      <c r="I30" s="11">
        <v>42417</v>
      </c>
      <c r="J30" s="2" t="str">
        <f t="shared" si="3"/>
        <v>Terminada</v>
      </c>
      <c r="K30" s="35">
        <f t="shared" si="2"/>
        <v>22</v>
      </c>
      <c r="L30" s="15" t="s">
        <v>164</v>
      </c>
      <c r="M30" s="21" t="s">
        <v>194</v>
      </c>
      <c r="N30" s="48" t="s">
        <v>166</v>
      </c>
      <c r="O30" s="17" t="s">
        <v>86</v>
      </c>
      <c r="P30" s="144" t="s">
        <v>195</v>
      </c>
      <c r="Q30" s="55" t="s">
        <v>1630</v>
      </c>
      <c r="R30" s="89" t="s">
        <v>1584</v>
      </c>
      <c r="S30" s="107" t="s">
        <v>2119</v>
      </c>
      <c r="T30" s="107">
        <v>1</v>
      </c>
      <c r="U30" s="107">
        <v>1</v>
      </c>
      <c r="V30" s="15" t="s">
        <v>71</v>
      </c>
      <c r="W30" s="15" t="s">
        <v>51</v>
      </c>
      <c r="X30" s="15"/>
      <c r="Y30" s="11">
        <v>42389</v>
      </c>
      <c r="Z30" s="15" t="s">
        <v>196</v>
      </c>
      <c r="AA30" s="15" t="s">
        <v>197</v>
      </c>
      <c r="AB30" s="15" t="s">
        <v>90</v>
      </c>
      <c r="AC30" s="15" t="s">
        <v>91</v>
      </c>
      <c r="AD30" s="17" t="s">
        <v>106</v>
      </c>
      <c r="AE30" s="15" t="s">
        <v>106</v>
      </c>
      <c r="AF30" s="15"/>
    </row>
    <row r="31" spans="1:32" ht="105" x14ac:dyDescent="0.25">
      <c r="A31" s="5">
        <v>26</v>
      </c>
      <c r="B31" s="42">
        <f t="shared" si="0"/>
        <v>-1</v>
      </c>
      <c r="C31" s="41">
        <f t="shared" si="1"/>
        <v>0</v>
      </c>
      <c r="D31" s="10" t="s">
        <v>338</v>
      </c>
      <c r="E31" s="110" t="s">
        <v>28</v>
      </c>
      <c r="F31" s="125">
        <v>42389</v>
      </c>
      <c r="G31" s="12"/>
      <c r="H31" s="125">
        <v>42418</v>
      </c>
      <c r="I31" s="11">
        <v>42402</v>
      </c>
      <c r="J31" s="2" t="str">
        <f t="shared" si="3"/>
        <v>Terminada</v>
      </c>
      <c r="K31" s="35">
        <f t="shared" si="2"/>
        <v>10</v>
      </c>
      <c r="L31" s="15" t="s">
        <v>339</v>
      </c>
      <c r="M31" s="21" t="s">
        <v>340</v>
      </c>
      <c r="N31" s="55" t="s">
        <v>341</v>
      </c>
      <c r="O31" s="17" t="s">
        <v>86</v>
      </c>
      <c r="P31" s="48" t="s">
        <v>342</v>
      </c>
      <c r="Q31" s="55" t="s">
        <v>1630</v>
      </c>
      <c r="R31" s="89" t="s">
        <v>1566</v>
      </c>
      <c r="S31" s="89" t="s">
        <v>2120</v>
      </c>
      <c r="T31" s="89"/>
      <c r="U31" s="89"/>
      <c r="V31" s="15" t="s">
        <v>71</v>
      </c>
      <c r="W31" s="15" t="s">
        <v>51</v>
      </c>
      <c r="X31" s="15"/>
      <c r="Y31" s="11">
        <v>42389</v>
      </c>
      <c r="Z31" s="15" t="s">
        <v>343</v>
      </c>
      <c r="AA31" s="15" t="s">
        <v>344</v>
      </c>
      <c r="AB31" s="15" t="s">
        <v>90</v>
      </c>
      <c r="AC31" s="15" t="s">
        <v>91</v>
      </c>
      <c r="AD31" s="17" t="s">
        <v>106</v>
      </c>
      <c r="AE31" s="15" t="s">
        <v>106</v>
      </c>
      <c r="AF31" s="15"/>
    </row>
    <row r="32" spans="1:32" ht="105" x14ac:dyDescent="0.25">
      <c r="A32" s="5">
        <v>27</v>
      </c>
      <c r="B32" s="42">
        <f t="shared" si="0"/>
        <v>-1</v>
      </c>
      <c r="C32" s="41">
        <f t="shared" si="1"/>
        <v>0</v>
      </c>
      <c r="D32" s="10" t="s">
        <v>345</v>
      </c>
      <c r="E32" s="110" t="s">
        <v>28</v>
      </c>
      <c r="F32" s="125">
        <v>42389</v>
      </c>
      <c r="G32" s="12"/>
      <c r="H32" s="125">
        <v>42418</v>
      </c>
      <c r="I32" s="11">
        <v>42405</v>
      </c>
      <c r="J32" s="2" t="str">
        <f t="shared" si="3"/>
        <v>Terminada</v>
      </c>
      <c r="K32" s="35">
        <f t="shared" si="2"/>
        <v>13</v>
      </c>
      <c r="L32" s="15" t="s">
        <v>346</v>
      </c>
      <c r="M32" s="21" t="s">
        <v>347</v>
      </c>
      <c r="N32" s="60"/>
      <c r="O32" s="17" t="s">
        <v>86</v>
      </c>
      <c r="P32" s="144" t="s">
        <v>348</v>
      </c>
      <c r="Q32" s="55" t="s">
        <v>1630</v>
      </c>
      <c r="R32" s="89" t="s">
        <v>1566</v>
      </c>
      <c r="S32" s="89" t="s">
        <v>2120</v>
      </c>
      <c r="T32" s="89"/>
      <c r="U32" s="89"/>
      <c r="V32" s="15" t="s">
        <v>71</v>
      </c>
      <c r="W32" s="15" t="s">
        <v>51</v>
      </c>
      <c r="X32" s="15"/>
      <c r="Y32" s="11">
        <v>42391</v>
      </c>
      <c r="Z32" s="15" t="s">
        <v>349</v>
      </c>
      <c r="AA32" s="15" t="s">
        <v>350</v>
      </c>
      <c r="AB32" s="15" t="s">
        <v>90</v>
      </c>
      <c r="AC32" s="15" t="s">
        <v>91</v>
      </c>
      <c r="AD32" s="17" t="s">
        <v>106</v>
      </c>
      <c r="AE32" s="15" t="s">
        <v>106</v>
      </c>
      <c r="AF32" s="15"/>
    </row>
    <row r="33" spans="1:32" ht="120" x14ac:dyDescent="0.25">
      <c r="A33" s="5">
        <v>28</v>
      </c>
      <c r="B33" s="42">
        <f t="shared" si="0"/>
        <v>-1</v>
      </c>
      <c r="C33" s="41">
        <f t="shared" si="1"/>
        <v>0</v>
      </c>
      <c r="D33" s="10" t="s">
        <v>351</v>
      </c>
      <c r="E33" s="110" t="s">
        <v>28</v>
      </c>
      <c r="F33" s="125">
        <v>42390</v>
      </c>
      <c r="G33" s="12"/>
      <c r="H33" s="125">
        <v>42419</v>
      </c>
      <c r="I33" s="11">
        <v>42412</v>
      </c>
      <c r="J33" s="2" t="str">
        <f t="shared" si="3"/>
        <v>Terminada</v>
      </c>
      <c r="K33" s="35">
        <f t="shared" si="2"/>
        <v>17</v>
      </c>
      <c r="L33" s="15" t="s">
        <v>203</v>
      </c>
      <c r="M33" s="21" t="s">
        <v>352</v>
      </c>
      <c r="N33" s="55" t="s">
        <v>205</v>
      </c>
      <c r="O33" s="17" t="s">
        <v>86</v>
      </c>
      <c r="P33" s="144" t="s">
        <v>353</v>
      </c>
      <c r="Q33" s="55" t="s">
        <v>1690</v>
      </c>
      <c r="R33" s="89" t="s">
        <v>1584</v>
      </c>
      <c r="S33" s="107" t="s">
        <v>2119</v>
      </c>
      <c r="T33" s="107">
        <v>1</v>
      </c>
      <c r="U33" s="107">
        <v>0</v>
      </c>
      <c r="V33" s="15" t="s">
        <v>71</v>
      </c>
      <c r="W33" s="15" t="s">
        <v>51</v>
      </c>
      <c r="X33" s="15"/>
      <c r="Y33" s="11">
        <v>42391</v>
      </c>
      <c r="Z33" s="15" t="s">
        <v>354</v>
      </c>
      <c r="AA33" s="15" t="s">
        <v>355</v>
      </c>
      <c r="AB33" s="15" t="s">
        <v>90</v>
      </c>
      <c r="AC33" s="15" t="s">
        <v>91</v>
      </c>
      <c r="AD33" s="17" t="s">
        <v>106</v>
      </c>
      <c r="AE33" s="15" t="s">
        <v>106</v>
      </c>
      <c r="AF33" s="15"/>
    </row>
    <row r="34" spans="1:32" ht="120" x14ac:dyDescent="0.25">
      <c r="A34" s="5">
        <v>29</v>
      </c>
      <c r="B34" s="42">
        <f t="shared" si="0"/>
        <v>-1</v>
      </c>
      <c r="C34" s="41">
        <f t="shared" si="1"/>
        <v>0</v>
      </c>
      <c r="D34" s="10" t="s">
        <v>356</v>
      </c>
      <c r="E34" s="110" t="s">
        <v>28</v>
      </c>
      <c r="F34" s="125">
        <v>42390</v>
      </c>
      <c r="G34" s="12"/>
      <c r="H34" s="125">
        <v>42419</v>
      </c>
      <c r="I34" s="11">
        <v>42412</v>
      </c>
      <c r="J34" s="2" t="str">
        <f t="shared" si="3"/>
        <v>Terminada</v>
      </c>
      <c r="K34" s="35">
        <f t="shared" si="2"/>
        <v>17</v>
      </c>
      <c r="L34" s="15" t="s">
        <v>203</v>
      </c>
      <c r="M34" s="21" t="s">
        <v>352</v>
      </c>
      <c r="N34" s="55" t="s">
        <v>205</v>
      </c>
      <c r="O34" s="17" t="s">
        <v>86</v>
      </c>
      <c r="P34" s="145" t="s">
        <v>357</v>
      </c>
      <c r="Q34" s="88" t="s">
        <v>1630</v>
      </c>
      <c r="R34" s="89" t="s">
        <v>1584</v>
      </c>
      <c r="S34" s="107" t="s">
        <v>2119</v>
      </c>
      <c r="T34" s="107">
        <v>1</v>
      </c>
      <c r="U34" s="107">
        <v>0</v>
      </c>
      <c r="V34" s="15" t="s">
        <v>71</v>
      </c>
      <c r="W34" s="15" t="s">
        <v>51</v>
      </c>
      <c r="X34" s="15"/>
      <c r="Y34" s="11">
        <v>42391</v>
      </c>
      <c r="Z34" s="15" t="s">
        <v>358</v>
      </c>
      <c r="AA34" s="15" t="s">
        <v>359</v>
      </c>
      <c r="AB34" s="15" t="s">
        <v>90</v>
      </c>
      <c r="AC34" s="15" t="s">
        <v>91</v>
      </c>
      <c r="AD34" s="17" t="s">
        <v>106</v>
      </c>
      <c r="AE34" s="15" t="s">
        <v>106</v>
      </c>
      <c r="AF34" s="15"/>
    </row>
    <row r="35" spans="1:32" ht="120" x14ac:dyDescent="0.25">
      <c r="A35" s="5">
        <v>30</v>
      </c>
      <c r="B35" s="42">
        <f t="shared" si="0"/>
        <v>-1</v>
      </c>
      <c r="C35" s="41">
        <f t="shared" si="1"/>
        <v>0</v>
      </c>
      <c r="D35" s="10" t="s">
        <v>360</v>
      </c>
      <c r="E35" s="110" t="s">
        <v>28</v>
      </c>
      <c r="F35" s="125">
        <v>42390</v>
      </c>
      <c r="G35" s="12"/>
      <c r="H35" s="125">
        <v>42419</v>
      </c>
      <c r="I35" s="11">
        <v>42412</v>
      </c>
      <c r="J35" s="2" t="str">
        <f t="shared" si="3"/>
        <v>Terminada</v>
      </c>
      <c r="K35" s="35">
        <f t="shared" si="2"/>
        <v>17</v>
      </c>
      <c r="L35" s="15" t="s">
        <v>203</v>
      </c>
      <c r="M35" s="21" t="s">
        <v>352</v>
      </c>
      <c r="N35" s="55" t="s">
        <v>205</v>
      </c>
      <c r="O35" s="17" t="s">
        <v>86</v>
      </c>
      <c r="P35" s="48" t="s">
        <v>361</v>
      </c>
      <c r="Q35" s="55" t="s">
        <v>1630</v>
      </c>
      <c r="R35" s="89" t="s">
        <v>1584</v>
      </c>
      <c r="S35" s="107" t="s">
        <v>2119</v>
      </c>
      <c r="T35" s="107">
        <v>1</v>
      </c>
      <c r="U35" s="107">
        <v>0</v>
      </c>
      <c r="V35" s="15" t="s">
        <v>71</v>
      </c>
      <c r="W35" s="15" t="s">
        <v>51</v>
      </c>
      <c r="X35" s="15"/>
      <c r="Y35" s="11">
        <v>42391</v>
      </c>
      <c r="Z35" s="15" t="s">
        <v>362</v>
      </c>
      <c r="AA35" s="15" t="s">
        <v>363</v>
      </c>
      <c r="AB35" s="15" t="s">
        <v>90</v>
      </c>
      <c r="AC35" s="15" t="s">
        <v>91</v>
      </c>
      <c r="AD35" s="17" t="s">
        <v>106</v>
      </c>
      <c r="AE35" s="15" t="s">
        <v>106</v>
      </c>
      <c r="AF35" s="15"/>
    </row>
    <row r="36" spans="1:32" ht="120" x14ac:dyDescent="0.25">
      <c r="A36" s="5">
        <v>31</v>
      </c>
      <c r="B36" s="42">
        <f t="shared" si="0"/>
        <v>-1</v>
      </c>
      <c r="C36" s="41">
        <f t="shared" si="1"/>
        <v>0</v>
      </c>
      <c r="D36" s="10" t="s">
        <v>364</v>
      </c>
      <c r="E36" s="110" t="s">
        <v>28</v>
      </c>
      <c r="F36" s="125">
        <v>42390</v>
      </c>
      <c r="G36" s="12"/>
      <c r="H36" s="125">
        <v>42419</v>
      </c>
      <c r="I36" s="11">
        <v>42412</v>
      </c>
      <c r="J36" s="2" t="str">
        <f t="shared" si="3"/>
        <v>Terminada</v>
      </c>
      <c r="K36" s="35">
        <f t="shared" si="2"/>
        <v>17</v>
      </c>
      <c r="L36" s="15" t="s">
        <v>203</v>
      </c>
      <c r="M36" s="21" t="s">
        <v>352</v>
      </c>
      <c r="N36" s="55" t="s">
        <v>205</v>
      </c>
      <c r="O36" s="17" t="s">
        <v>86</v>
      </c>
      <c r="P36" s="145" t="s">
        <v>365</v>
      </c>
      <c r="Q36" s="88" t="s">
        <v>1630</v>
      </c>
      <c r="R36" s="89" t="s">
        <v>1584</v>
      </c>
      <c r="S36" s="107" t="s">
        <v>2119</v>
      </c>
      <c r="T36" s="107">
        <v>1</v>
      </c>
      <c r="U36" s="107">
        <v>0</v>
      </c>
      <c r="V36" s="15" t="s">
        <v>71</v>
      </c>
      <c r="W36" s="15" t="s">
        <v>51</v>
      </c>
      <c r="X36" s="15"/>
      <c r="Y36" s="11">
        <v>42391</v>
      </c>
      <c r="Z36" s="15" t="s">
        <v>366</v>
      </c>
      <c r="AA36" s="15" t="s">
        <v>367</v>
      </c>
      <c r="AB36" s="15" t="s">
        <v>90</v>
      </c>
      <c r="AC36" s="15" t="s">
        <v>91</v>
      </c>
      <c r="AD36" s="17" t="s">
        <v>106</v>
      </c>
      <c r="AE36" s="15" t="s">
        <v>106</v>
      </c>
      <c r="AF36" s="15"/>
    </row>
    <row r="37" spans="1:32" ht="120" x14ac:dyDescent="0.25">
      <c r="A37" s="5">
        <v>32</v>
      </c>
      <c r="B37" s="42">
        <f t="shared" si="0"/>
        <v>-1</v>
      </c>
      <c r="C37" s="41">
        <f t="shared" si="1"/>
        <v>0</v>
      </c>
      <c r="D37" s="10" t="s">
        <v>368</v>
      </c>
      <c r="E37" s="110" t="s">
        <v>28</v>
      </c>
      <c r="F37" s="125">
        <v>42390</v>
      </c>
      <c r="G37" s="12"/>
      <c r="H37" s="125">
        <v>42419</v>
      </c>
      <c r="I37" s="11">
        <v>42412</v>
      </c>
      <c r="J37" s="2" t="str">
        <f t="shared" si="3"/>
        <v>Terminada</v>
      </c>
      <c r="K37" s="35">
        <f t="shared" si="2"/>
        <v>17</v>
      </c>
      <c r="L37" s="15" t="s">
        <v>203</v>
      </c>
      <c r="M37" s="21" t="s">
        <v>352</v>
      </c>
      <c r="N37" s="55" t="s">
        <v>205</v>
      </c>
      <c r="O37" s="17" t="s">
        <v>86</v>
      </c>
      <c r="P37" s="142" t="s">
        <v>369</v>
      </c>
      <c r="Q37" s="20" t="s">
        <v>1630</v>
      </c>
      <c r="R37" s="89" t="s">
        <v>1584</v>
      </c>
      <c r="S37" s="107" t="s">
        <v>2119</v>
      </c>
      <c r="T37" s="107">
        <v>1</v>
      </c>
      <c r="U37" s="107">
        <v>0</v>
      </c>
      <c r="V37" s="15" t="s">
        <v>71</v>
      </c>
      <c r="W37" s="17" t="s">
        <v>51</v>
      </c>
      <c r="X37" s="17"/>
      <c r="Y37" s="11">
        <v>42391</v>
      </c>
      <c r="Z37" s="15" t="s">
        <v>370</v>
      </c>
      <c r="AA37" s="15" t="s">
        <v>371</v>
      </c>
      <c r="AB37" s="15" t="s">
        <v>90</v>
      </c>
      <c r="AC37" s="15" t="s">
        <v>91</v>
      </c>
      <c r="AD37" s="17" t="s">
        <v>106</v>
      </c>
      <c r="AE37" s="15" t="s">
        <v>106</v>
      </c>
      <c r="AF37" s="15"/>
    </row>
    <row r="38" spans="1:32" ht="120" x14ac:dyDescent="0.25">
      <c r="A38" s="5">
        <v>33</v>
      </c>
      <c r="B38" s="42">
        <f t="shared" si="0"/>
        <v>-1</v>
      </c>
      <c r="C38" s="41">
        <f t="shared" ref="C38:C69" si="4">IF(D38="",1,IF(I38&lt;&gt;"",0,IF((H38-18)&lt;=$AH$5,100,1)))</f>
        <v>0</v>
      </c>
      <c r="D38" s="10" t="s">
        <v>372</v>
      </c>
      <c r="E38" s="110" t="s">
        <v>28</v>
      </c>
      <c r="F38" s="125">
        <v>42390</v>
      </c>
      <c r="G38" s="12"/>
      <c r="H38" s="125">
        <v>42419</v>
      </c>
      <c r="I38" s="11">
        <v>42412</v>
      </c>
      <c r="J38" s="2" t="str">
        <f t="shared" si="3"/>
        <v>Terminada</v>
      </c>
      <c r="K38" s="35">
        <f t="shared" si="2"/>
        <v>17</v>
      </c>
      <c r="L38" s="15" t="s">
        <v>203</v>
      </c>
      <c r="M38" s="21" t="s">
        <v>352</v>
      </c>
      <c r="N38" s="55" t="s">
        <v>205</v>
      </c>
      <c r="O38" s="17" t="s">
        <v>86</v>
      </c>
      <c r="P38" s="47" t="s">
        <v>373</v>
      </c>
      <c r="Q38" s="57" t="s">
        <v>1630</v>
      </c>
      <c r="R38" s="89" t="s">
        <v>1584</v>
      </c>
      <c r="S38" s="107" t="s">
        <v>2119</v>
      </c>
      <c r="T38" s="107">
        <v>1</v>
      </c>
      <c r="U38" s="107">
        <v>0</v>
      </c>
      <c r="V38" s="15" t="s">
        <v>71</v>
      </c>
      <c r="W38" s="15" t="s">
        <v>51</v>
      </c>
      <c r="X38" s="15"/>
      <c r="Y38" s="11">
        <v>42391</v>
      </c>
      <c r="Z38" s="15" t="s">
        <v>374</v>
      </c>
      <c r="AA38" s="15" t="s">
        <v>375</v>
      </c>
      <c r="AB38" s="15" t="s">
        <v>90</v>
      </c>
      <c r="AC38" s="15" t="s">
        <v>91</v>
      </c>
      <c r="AD38" s="17" t="s">
        <v>106</v>
      </c>
      <c r="AE38" s="15" t="s">
        <v>106</v>
      </c>
      <c r="AF38" s="15"/>
    </row>
    <row r="39" spans="1:32" ht="120" x14ac:dyDescent="0.25">
      <c r="A39" s="5">
        <v>34</v>
      </c>
      <c r="B39" s="42">
        <f t="shared" si="0"/>
        <v>-1</v>
      </c>
      <c r="C39" s="41">
        <f t="shared" si="4"/>
        <v>0</v>
      </c>
      <c r="D39" s="10" t="s">
        <v>376</v>
      </c>
      <c r="E39" s="110" t="s">
        <v>28</v>
      </c>
      <c r="F39" s="125">
        <v>42390</v>
      </c>
      <c r="G39" s="12"/>
      <c r="H39" s="125">
        <v>42419</v>
      </c>
      <c r="I39" s="11">
        <v>42412</v>
      </c>
      <c r="J39" s="2" t="str">
        <f t="shared" si="3"/>
        <v>Terminada</v>
      </c>
      <c r="K39" s="35">
        <f t="shared" si="2"/>
        <v>17</v>
      </c>
      <c r="L39" s="15" t="s">
        <v>203</v>
      </c>
      <c r="M39" s="21" t="s">
        <v>352</v>
      </c>
      <c r="N39" s="55" t="s">
        <v>205</v>
      </c>
      <c r="O39" s="17" t="s">
        <v>86</v>
      </c>
      <c r="P39" s="145" t="s">
        <v>377</v>
      </c>
      <c r="Q39" s="88" t="s">
        <v>1630</v>
      </c>
      <c r="R39" s="89" t="s">
        <v>1584</v>
      </c>
      <c r="S39" s="107" t="s">
        <v>2119</v>
      </c>
      <c r="T39" s="107">
        <v>1</v>
      </c>
      <c r="U39" s="107">
        <v>0</v>
      </c>
      <c r="V39" s="15" t="s">
        <v>71</v>
      </c>
      <c r="W39" s="15" t="s">
        <v>51</v>
      </c>
      <c r="X39" s="15"/>
      <c r="Y39" s="11">
        <v>42391</v>
      </c>
      <c r="Z39" s="15" t="s">
        <v>378</v>
      </c>
      <c r="AA39" s="15" t="s">
        <v>379</v>
      </c>
      <c r="AB39" s="15" t="s">
        <v>90</v>
      </c>
      <c r="AC39" s="15" t="s">
        <v>91</v>
      </c>
      <c r="AD39" s="17" t="s">
        <v>106</v>
      </c>
      <c r="AE39" s="15" t="s">
        <v>106</v>
      </c>
      <c r="AF39" s="15"/>
    </row>
    <row r="40" spans="1:32" ht="120" x14ac:dyDescent="0.25">
      <c r="A40" s="5">
        <v>35</v>
      </c>
      <c r="B40" s="42">
        <f t="shared" si="0"/>
        <v>-1</v>
      </c>
      <c r="C40" s="41">
        <f t="shared" si="4"/>
        <v>0</v>
      </c>
      <c r="D40" s="10" t="s">
        <v>380</v>
      </c>
      <c r="E40" s="110" t="s">
        <v>28</v>
      </c>
      <c r="F40" s="125">
        <v>42390</v>
      </c>
      <c r="G40" s="12"/>
      <c r="H40" s="125">
        <v>42419</v>
      </c>
      <c r="I40" s="11">
        <v>42412</v>
      </c>
      <c r="J40" s="2" t="str">
        <f t="shared" si="3"/>
        <v>Terminada</v>
      </c>
      <c r="K40" s="35">
        <f t="shared" si="2"/>
        <v>17</v>
      </c>
      <c r="L40" s="15" t="s">
        <v>203</v>
      </c>
      <c r="M40" s="21" t="s">
        <v>352</v>
      </c>
      <c r="N40" s="55" t="s">
        <v>205</v>
      </c>
      <c r="O40" s="17" t="s">
        <v>86</v>
      </c>
      <c r="P40" s="60" t="s">
        <v>381</v>
      </c>
      <c r="Q40" s="88" t="s">
        <v>1630</v>
      </c>
      <c r="R40" s="89" t="s">
        <v>1584</v>
      </c>
      <c r="S40" s="107" t="s">
        <v>2119</v>
      </c>
      <c r="T40" s="107">
        <v>1</v>
      </c>
      <c r="U40" s="107">
        <v>0</v>
      </c>
      <c r="V40" s="15" t="s">
        <v>71</v>
      </c>
      <c r="W40" s="15" t="s">
        <v>51</v>
      </c>
      <c r="X40" s="15"/>
      <c r="Y40" s="11">
        <v>42391</v>
      </c>
      <c r="Z40" s="15" t="s">
        <v>382</v>
      </c>
      <c r="AA40" s="15" t="s">
        <v>383</v>
      </c>
      <c r="AB40" s="15" t="s">
        <v>90</v>
      </c>
      <c r="AC40" s="15" t="s">
        <v>91</v>
      </c>
      <c r="AD40" s="17" t="s">
        <v>106</v>
      </c>
      <c r="AE40" s="15" t="s">
        <v>106</v>
      </c>
      <c r="AF40" s="15"/>
    </row>
    <row r="41" spans="1:32" ht="120" x14ac:dyDescent="0.25">
      <c r="A41" s="5">
        <v>36</v>
      </c>
      <c r="B41" s="42">
        <f t="shared" si="0"/>
        <v>-1</v>
      </c>
      <c r="C41" s="41">
        <f t="shared" si="4"/>
        <v>0</v>
      </c>
      <c r="D41" s="10" t="s">
        <v>384</v>
      </c>
      <c r="E41" s="110" t="s">
        <v>28</v>
      </c>
      <c r="F41" s="125">
        <v>42390</v>
      </c>
      <c r="G41" s="12"/>
      <c r="H41" s="125">
        <v>42419</v>
      </c>
      <c r="I41" s="11">
        <v>42412</v>
      </c>
      <c r="J41" s="2" t="str">
        <f t="shared" si="3"/>
        <v>Terminada</v>
      </c>
      <c r="K41" s="35">
        <f t="shared" si="2"/>
        <v>17</v>
      </c>
      <c r="L41" s="15" t="s">
        <v>203</v>
      </c>
      <c r="M41" s="21" t="s">
        <v>352</v>
      </c>
      <c r="N41" s="55" t="s">
        <v>205</v>
      </c>
      <c r="O41" s="17" t="s">
        <v>86</v>
      </c>
      <c r="P41" s="146" t="s">
        <v>385</v>
      </c>
      <c r="Q41" s="99" t="s">
        <v>1630</v>
      </c>
      <c r="R41" s="89" t="s">
        <v>1584</v>
      </c>
      <c r="S41" s="107" t="s">
        <v>2119</v>
      </c>
      <c r="T41" s="107">
        <v>1</v>
      </c>
      <c r="U41" s="107">
        <v>0</v>
      </c>
      <c r="V41" s="15" t="s">
        <v>71</v>
      </c>
      <c r="W41" s="15" t="s">
        <v>51</v>
      </c>
      <c r="X41" s="15"/>
      <c r="Y41" s="11">
        <v>42391</v>
      </c>
      <c r="Z41" s="15" t="s">
        <v>386</v>
      </c>
      <c r="AA41" s="15" t="s">
        <v>387</v>
      </c>
      <c r="AB41" s="15" t="s">
        <v>90</v>
      </c>
      <c r="AC41" s="15" t="s">
        <v>91</v>
      </c>
      <c r="AD41" s="17" t="s">
        <v>106</v>
      </c>
      <c r="AE41" s="15" t="s">
        <v>106</v>
      </c>
      <c r="AF41" s="15"/>
    </row>
    <row r="42" spans="1:32" ht="120" x14ac:dyDescent="0.25">
      <c r="A42" s="5">
        <v>37</v>
      </c>
      <c r="B42" s="42">
        <f t="shared" si="0"/>
        <v>-1</v>
      </c>
      <c r="C42" s="41">
        <f t="shared" si="4"/>
        <v>0</v>
      </c>
      <c r="D42" s="10" t="s">
        <v>388</v>
      </c>
      <c r="E42" s="110" t="s">
        <v>28</v>
      </c>
      <c r="F42" s="125">
        <v>42390</v>
      </c>
      <c r="G42" s="12"/>
      <c r="H42" s="125">
        <v>42419</v>
      </c>
      <c r="I42" s="11">
        <v>42412</v>
      </c>
      <c r="J42" s="2" t="str">
        <f t="shared" si="3"/>
        <v>Terminada</v>
      </c>
      <c r="K42" s="35">
        <f t="shared" si="2"/>
        <v>17</v>
      </c>
      <c r="L42" s="15" t="s">
        <v>203</v>
      </c>
      <c r="M42" s="21" t="s">
        <v>352</v>
      </c>
      <c r="N42" s="55" t="s">
        <v>205</v>
      </c>
      <c r="O42" s="17" t="s">
        <v>86</v>
      </c>
      <c r="P42" s="47" t="s">
        <v>389</v>
      </c>
      <c r="Q42" s="57" t="s">
        <v>1630</v>
      </c>
      <c r="R42" s="89" t="s">
        <v>1584</v>
      </c>
      <c r="S42" s="107" t="s">
        <v>2119</v>
      </c>
      <c r="T42" s="107">
        <v>1</v>
      </c>
      <c r="U42" s="107">
        <v>0</v>
      </c>
      <c r="V42" s="15" t="s">
        <v>71</v>
      </c>
      <c r="W42" s="15" t="s">
        <v>51</v>
      </c>
      <c r="X42" s="15"/>
      <c r="Y42" s="11">
        <v>42391</v>
      </c>
      <c r="Z42" s="15" t="s">
        <v>390</v>
      </c>
      <c r="AA42" s="15" t="s">
        <v>391</v>
      </c>
      <c r="AB42" s="15" t="s">
        <v>90</v>
      </c>
      <c r="AC42" s="15" t="s">
        <v>91</v>
      </c>
      <c r="AD42" s="17" t="s">
        <v>106</v>
      </c>
      <c r="AE42" s="15" t="s">
        <v>106</v>
      </c>
      <c r="AF42" s="15"/>
    </row>
    <row r="43" spans="1:32" ht="120" x14ac:dyDescent="0.25">
      <c r="A43" s="5">
        <v>38</v>
      </c>
      <c r="B43" s="42">
        <f t="shared" si="0"/>
        <v>-1</v>
      </c>
      <c r="C43" s="41">
        <f t="shared" si="4"/>
        <v>0</v>
      </c>
      <c r="D43" s="10" t="s">
        <v>396</v>
      </c>
      <c r="E43" s="110" t="s">
        <v>28</v>
      </c>
      <c r="F43" s="125">
        <v>42390</v>
      </c>
      <c r="G43" s="12"/>
      <c r="H43" s="125">
        <v>42419</v>
      </c>
      <c r="I43" s="11">
        <v>42412</v>
      </c>
      <c r="J43" s="2" t="str">
        <f t="shared" si="3"/>
        <v>Terminada</v>
      </c>
      <c r="K43" s="35">
        <f t="shared" si="2"/>
        <v>17</v>
      </c>
      <c r="L43" s="15" t="s">
        <v>203</v>
      </c>
      <c r="M43" s="21" t="s">
        <v>352</v>
      </c>
      <c r="N43" s="55" t="s">
        <v>205</v>
      </c>
      <c r="O43" s="17" t="s">
        <v>86</v>
      </c>
      <c r="P43" s="143" t="s">
        <v>397</v>
      </c>
      <c r="Q43" s="57" t="s">
        <v>1630</v>
      </c>
      <c r="R43" s="89" t="s">
        <v>1584</v>
      </c>
      <c r="S43" s="107" t="s">
        <v>2119</v>
      </c>
      <c r="T43" s="107">
        <v>1</v>
      </c>
      <c r="U43" s="107">
        <v>0</v>
      </c>
      <c r="V43" s="15" t="s">
        <v>71</v>
      </c>
      <c r="W43" s="15" t="s">
        <v>51</v>
      </c>
      <c r="X43" s="15"/>
      <c r="Y43" s="11">
        <v>42391</v>
      </c>
      <c r="Z43" s="15" t="s">
        <v>398</v>
      </c>
      <c r="AA43" s="15" t="s">
        <v>399</v>
      </c>
      <c r="AB43" s="15" t="s">
        <v>90</v>
      </c>
      <c r="AC43" s="15" t="s">
        <v>91</v>
      </c>
      <c r="AD43" s="17" t="s">
        <v>106</v>
      </c>
      <c r="AE43" s="15" t="s">
        <v>106</v>
      </c>
      <c r="AF43" s="15"/>
    </row>
    <row r="44" spans="1:32" ht="120" x14ac:dyDescent="0.25">
      <c r="A44" s="5">
        <v>39</v>
      </c>
      <c r="B44" s="42">
        <f t="shared" si="0"/>
        <v>-1</v>
      </c>
      <c r="C44" s="41">
        <f t="shared" si="4"/>
        <v>0</v>
      </c>
      <c r="D44" s="10" t="s">
        <v>400</v>
      </c>
      <c r="E44" s="110" t="s">
        <v>28</v>
      </c>
      <c r="F44" s="125">
        <v>42390</v>
      </c>
      <c r="G44" s="12"/>
      <c r="H44" s="125">
        <v>42419</v>
      </c>
      <c r="I44" s="11">
        <v>42419</v>
      </c>
      <c r="J44" s="2" t="str">
        <f t="shared" si="3"/>
        <v>Terminada</v>
      </c>
      <c r="K44" s="35">
        <f t="shared" si="2"/>
        <v>22</v>
      </c>
      <c r="L44" s="15" t="s">
        <v>203</v>
      </c>
      <c r="M44" s="21" t="s">
        <v>352</v>
      </c>
      <c r="N44" s="55" t="s">
        <v>205</v>
      </c>
      <c r="O44" s="17" t="s">
        <v>86</v>
      </c>
      <c r="P44" s="145" t="s">
        <v>401</v>
      </c>
      <c r="Q44" s="88" t="s">
        <v>1630</v>
      </c>
      <c r="R44" s="89" t="s">
        <v>1584</v>
      </c>
      <c r="S44" s="107" t="s">
        <v>2119</v>
      </c>
      <c r="T44" s="107">
        <v>1</v>
      </c>
      <c r="U44" s="107">
        <v>1</v>
      </c>
      <c r="V44" s="15" t="s">
        <v>71</v>
      </c>
      <c r="W44" s="15" t="s">
        <v>51</v>
      </c>
      <c r="X44" s="15"/>
      <c r="Y44" s="11">
        <v>42391</v>
      </c>
      <c r="Z44" s="15" t="s">
        <v>402</v>
      </c>
      <c r="AA44" s="15" t="s">
        <v>403</v>
      </c>
      <c r="AB44" s="15" t="s">
        <v>90</v>
      </c>
      <c r="AC44" s="15" t="s">
        <v>91</v>
      </c>
      <c r="AD44" s="17" t="s">
        <v>106</v>
      </c>
      <c r="AE44" s="15" t="s">
        <v>106</v>
      </c>
      <c r="AF44" s="15"/>
    </row>
    <row r="45" spans="1:32" ht="120" x14ac:dyDescent="0.25">
      <c r="A45" s="5">
        <v>40</v>
      </c>
      <c r="B45" s="42">
        <f t="shared" si="0"/>
        <v>-1</v>
      </c>
      <c r="C45" s="41">
        <f t="shared" si="4"/>
        <v>0</v>
      </c>
      <c r="D45" s="10" t="s">
        <v>404</v>
      </c>
      <c r="E45" s="110" t="s">
        <v>28</v>
      </c>
      <c r="F45" s="125">
        <v>42390</v>
      </c>
      <c r="G45" s="12"/>
      <c r="H45" s="125">
        <v>42419</v>
      </c>
      <c r="I45" s="11">
        <v>42419</v>
      </c>
      <c r="J45" s="2" t="str">
        <f t="shared" si="3"/>
        <v>Terminada</v>
      </c>
      <c r="K45" s="35">
        <f t="shared" si="2"/>
        <v>22</v>
      </c>
      <c r="L45" s="15" t="s">
        <v>203</v>
      </c>
      <c r="M45" s="21" t="s">
        <v>352</v>
      </c>
      <c r="N45" s="55" t="s">
        <v>205</v>
      </c>
      <c r="O45" s="17" t="s">
        <v>86</v>
      </c>
      <c r="P45" s="47" t="s">
        <v>405</v>
      </c>
      <c r="Q45" s="57" t="s">
        <v>1630</v>
      </c>
      <c r="R45" s="89" t="s">
        <v>1584</v>
      </c>
      <c r="S45" s="107" t="s">
        <v>2119</v>
      </c>
      <c r="T45" s="107">
        <v>1</v>
      </c>
      <c r="U45" s="107">
        <v>1</v>
      </c>
      <c r="V45" s="15" t="s">
        <v>71</v>
      </c>
      <c r="W45" s="15" t="s">
        <v>51</v>
      </c>
      <c r="X45" s="15"/>
      <c r="Y45" s="11">
        <v>42391</v>
      </c>
      <c r="Z45" s="15" t="s">
        <v>406</v>
      </c>
      <c r="AA45" s="15" t="s">
        <v>407</v>
      </c>
      <c r="AB45" s="15" t="s">
        <v>90</v>
      </c>
      <c r="AC45" s="15" t="s">
        <v>91</v>
      </c>
      <c r="AD45" s="17" t="s">
        <v>106</v>
      </c>
      <c r="AE45" s="15" t="s">
        <v>106</v>
      </c>
      <c r="AF45" s="15"/>
    </row>
    <row r="46" spans="1:32" ht="120" x14ac:dyDescent="0.25">
      <c r="A46" s="5">
        <v>41</v>
      </c>
      <c r="B46" s="42">
        <f t="shared" si="0"/>
        <v>-1</v>
      </c>
      <c r="C46" s="41">
        <f t="shared" si="4"/>
        <v>0</v>
      </c>
      <c r="D46" s="10" t="s">
        <v>408</v>
      </c>
      <c r="E46" s="110" t="s">
        <v>28</v>
      </c>
      <c r="F46" s="125">
        <v>42390</v>
      </c>
      <c r="G46" s="12"/>
      <c r="H46" s="125">
        <v>42419</v>
      </c>
      <c r="I46" s="11">
        <v>42419</v>
      </c>
      <c r="J46" s="2" t="str">
        <f t="shared" si="3"/>
        <v>Terminada</v>
      </c>
      <c r="K46" s="35">
        <f t="shared" si="2"/>
        <v>22</v>
      </c>
      <c r="L46" s="15" t="s">
        <v>409</v>
      </c>
      <c r="M46" s="21" t="s">
        <v>410</v>
      </c>
      <c r="N46" s="55" t="s">
        <v>411</v>
      </c>
      <c r="O46" s="17" t="s">
        <v>86</v>
      </c>
      <c r="P46" s="143" t="s">
        <v>412</v>
      </c>
      <c r="Q46" s="57" t="s">
        <v>1630</v>
      </c>
      <c r="R46" s="89" t="s">
        <v>1566</v>
      </c>
      <c r="S46" s="107" t="s">
        <v>2119</v>
      </c>
      <c r="T46" s="107">
        <v>12</v>
      </c>
      <c r="U46" s="107">
        <v>4</v>
      </c>
      <c r="V46" s="15" t="s">
        <v>71</v>
      </c>
      <c r="W46" s="17" t="s">
        <v>51</v>
      </c>
      <c r="X46" s="17"/>
      <c r="Y46" s="14">
        <v>42391</v>
      </c>
      <c r="Z46" s="15" t="s">
        <v>413</v>
      </c>
      <c r="AA46" s="15" t="s">
        <v>414</v>
      </c>
      <c r="AB46" s="15" t="s">
        <v>90</v>
      </c>
      <c r="AC46" s="15" t="s">
        <v>91</v>
      </c>
      <c r="AD46" s="17" t="s">
        <v>106</v>
      </c>
      <c r="AE46" s="15" t="s">
        <v>106</v>
      </c>
      <c r="AF46" s="15"/>
    </row>
    <row r="47" spans="1:32" ht="120" x14ac:dyDescent="0.25">
      <c r="A47" s="5">
        <v>42</v>
      </c>
      <c r="B47" s="42">
        <f t="shared" si="0"/>
        <v>-1</v>
      </c>
      <c r="C47" s="41">
        <f t="shared" si="4"/>
        <v>0</v>
      </c>
      <c r="D47" s="10" t="s">
        <v>415</v>
      </c>
      <c r="E47" s="110" t="s">
        <v>28</v>
      </c>
      <c r="F47" s="125">
        <v>42391</v>
      </c>
      <c r="G47" s="12"/>
      <c r="H47" s="125">
        <v>42422</v>
      </c>
      <c r="I47" s="11">
        <v>42419</v>
      </c>
      <c r="J47" s="2" t="str">
        <f t="shared" si="3"/>
        <v>Terminada</v>
      </c>
      <c r="K47" s="35">
        <f t="shared" si="2"/>
        <v>21</v>
      </c>
      <c r="L47" s="15" t="s">
        <v>203</v>
      </c>
      <c r="M47" s="21" t="s">
        <v>352</v>
      </c>
      <c r="N47" s="55" t="s">
        <v>205</v>
      </c>
      <c r="O47" s="17" t="s">
        <v>86</v>
      </c>
      <c r="P47" s="60" t="s">
        <v>416</v>
      </c>
      <c r="Q47" s="88" t="s">
        <v>1630</v>
      </c>
      <c r="R47" s="89" t="s">
        <v>1584</v>
      </c>
      <c r="S47" s="107" t="s">
        <v>2119</v>
      </c>
      <c r="T47" s="107">
        <v>1</v>
      </c>
      <c r="U47" s="107">
        <v>0</v>
      </c>
      <c r="V47" s="15" t="s">
        <v>71</v>
      </c>
      <c r="W47" s="24" t="s">
        <v>51</v>
      </c>
      <c r="X47" s="24"/>
      <c r="Y47" s="11">
        <v>42391</v>
      </c>
      <c r="Z47" s="15" t="s">
        <v>417</v>
      </c>
      <c r="AA47" s="15" t="s">
        <v>418</v>
      </c>
      <c r="AB47" s="15" t="s">
        <v>90</v>
      </c>
      <c r="AC47" s="15" t="s">
        <v>91</v>
      </c>
      <c r="AD47" s="17" t="s">
        <v>106</v>
      </c>
      <c r="AE47" s="15" t="s">
        <v>106</v>
      </c>
      <c r="AF47" s="15"/>
    </row>
    <row r="48" spans="1:32" ht="120" x14ac:dyDescent="0.25">
      <c r="A48" s="5">
        <v>43</v>
      </c>
      <c r="B48" s="42">
        <f t="shared" si="0"/>
        <v>-1</v>
      </c>
      <c r="C48" s="41">
        <f t="shared" si="4"/>
        <v>0</v>
      </c>
      <c r="D48" s="10" t="s">
        <v>419</v>
      </c>
      <c r="E48" s="110" t="s">
        <v>28</v>
      </c>
      <c r="F48" s="125">
        <v>42391</v>
      </c>
      <c r="G48" s="12"/>
      <c r="H48" s="125">
        <v>42422</v>
      </c>
      <c r="I48" s="11">
        <v>42412</v>
      </c>
      <c r="J48" s="2" t="str">
        <f t="shared" si="3"/>
        <v>Terminada</v>
      </c>
      <c r="K48" s="35">
        <f t="shared" si="2"/>
        <v>16</v>
      </c>
      <c r="L48" s="15" t="s">
        <v>203</v>
      </c>
      <c r="M48" s="21" t="s">
        <v>352</v>
      </c>
      <c r="N48" s="55" t="s">
        <v>205</v>
      </c>
      <c r="O48" s="17" t="s">
        <v>86</v>
      </c>
      <c r="P48" s="145" t="s">
        <v>420</v>
      </c>
      <c r="Q48" s="88" t="s">
        <v>1630</v>
      </c>
      <c r="R48" s="89" t="s">
        <v>1584</v>
      </c>
      <c r="S48" s="107" t="s">
        <v>2119</v>
      </c>
      <c r="T48" s="107">
        <v>1</v>
      </c>
      <c r="U48" s="107">
        <v>0</v>
      </c>
      <c r="V48" s="15" t="s">
        <v>71</v>
      </c>
      <c r="W48" s="24" t="s">
        <v>51</v>
      </c>
      <c r="X48" s="24"/>
      <c r="Y48" s="11">
        <v>42391</v>
      </c>
      <c r="Z48" s="15" t="s">
        <v>421</v>
      </c>
      <c r="AA48" s="15" t="s">
        <v>422</v>
      </c>
      <c r="AB48" s="15" t="s">
        <v>90</v>
      </c>
      <c r="AC48" s="15" t="s">
        <v>91</v>
      </c>
      <c r="AD48" s="17" t="s">
        <v>106</v>
      </c>
      <c r="AE48" s="15" t="s">
        <v>106</v>
      </c>
      <c r="AF48" s="15"/>
    </row>
    <row r="49" spans="1:32" ht="120" x14ac:dyDescent="0.25">
      <c r="A49" s="5">
        <v>44</v>
      </c>
      <c r="B49" s="42">
        <f t="shared" si="0"/>
        <v>-1</v>
      </c>
      <c r="C49" s="41">
        <f t="shared" si="4"/>
        <v>0</v>
      </c>
      <c r="D49" s="10" t="s">
        <v>423</v>
      </c>
      <c r="E49" s="110" t="s">
        <v>28</v>
      </c>
      <c r="F49" s="125">
        <v>42391</v>
      </c>
      <c r="G49" s="12"/>
      <c r="H49" s="125">
        <v>42391</v>
      </c>
      <c r="I49" s="11">
        <v>42412</v>
      </c>
      <c r="J49" s="2" t="str">
        <f t="shared" si="3"/>
        <v>Terminada</v>
      </c>
      <c r="K49" s="35">
        <f t="shared" si="2"/>
        <v>16</v>
      </c>
      <c r="L49" s="15" t="s">
        <v>203</v>
      </c>
      <c r="M49" s="21" t="s">
        <v>352</v>
      </c>
      <c r="N49" s="55" t="s">
        <v>205</v>
      </c>
      <c r="O49" s="17" t="s">
        <v>86</v>
      </c>
      <c r="P49" s="142" t="s">
        <v>420</v>
      </c>
      <c r="Q49" s="20" t="s">
        <v>1630</v>
      </c>
      <c r="R49" s="89" t="s">
        <v>1584</v>
      </c>
      <c r="S49" s="107" t="s">
        <v>2119</v>
      </c>
      <c r="T49" s="107">
        <v>1</v>
      </c>
      <c r="U49" s="107">
        <v>0</v>
      </c>
      <c r="V49" s="15" t="s">
        <v>71</v>
      </c>
      <c r="W49" s="24" t="s">
        <v>51</v>
      </c>
      <c r="X49" s="24"/>
      <c r="Y49" s="11">
        <v>42391</v>
      </c>
      <c r="Z49" s="15" t="s">
        <v>424</v>
      </c>
      <c r="AA49" s="15" t="s">
        <v>428</v>
      </c>
      <c r="AB49" s="15" t="s">
        <v>90</v>
      </c>
      <c r="AC49" s="15" t="s">
        <v>91</v>
      </c>
      <c r="AD49" s="17" t="s">
        <v>106</v>
      </c>
      <c r="AE49" s="15" t="s">
        <v>106</v>
      </c>
      <c r="AF49" s="15"/>
    </row>
    <row r="50" spans="1:32" ht="120" x14ac:dyDescent="0.25">
      <c r="A50" s="5">
        <v>45</v>
      </c>
      <c r="B50" s="42">
        <f t="shared" si="0"/>
        <v>-1</v>
      </c>
      <c r="C50" s="41">
        <f t="shared" si="4"/>
        <v>0</v>
      </c>
      <c r="D50" s="10" t="s">
        <v>429</v>
      </c>
      <c r="E50" s="110" t="s">
        <v>28</v>
      </c>
      <c r="F50" s="125">
        <v>42394</v>
      </c>
      <c r="G50" s="12"/>
      <c r="H50" s="125">
        <v>42423</v>
      </c>
      <c r="I50" s="11">
        <v>42412</v>
      </c>
      <c r="J50" s="2" t="str">
        <f t="shared" si="3"/>
        <v>Terminada</v>
      </c>
      <c r="K50" s="35">
        <f t="shared" si="2"/>
        <v>15</v>
      </c>
      <c r="L50" s="15" t="s">
        <v>409</v>
      </c>
      <c r="M50" s="21" t="s">
        <v>410</v>
      </c>
      <c r="N50" s="55" t="s">
        <v>411</v>
      </c>
      <c r="O50" s="17" t="s">
        <v>86</v>
      </c>
      <c r="P50" s="47" t="s">
        <v>430</v>
      </c>
      <c r="Q50" s="57" t="s">
        <v>1630</v>
      </c>
      <c r="R50" s="89" t="s">
        <v>1584</v>
      </c>
      <c r="S50" s="89" t="s">
        <v>2119</v>
      </c>
      <c r="T50" s="89">
        <v>3</v>
      </c>
      <c r="U50" s="89">
        <v>0</v>
      </c>
      <c r="V50" s="15" t="s">
        <v>71</v>
      </c>
      <c r="W50" s="126" t="s">
        <v>51</v>
      </c>
      <c r="X50" s="126"/>
      <c r="Y50" s="11">
        <v>42395</v>
      </c>
      <c r="Z50" s="15" t="s">
        <v>431</v>
      </c>
      <c r="AA50" s="15" t="s">
        <v>432</v>
      </c>
      <c r="AB50" s="15" t="s">
        <v>90</v>
      </c>
      <c r="AC50" s="15" t="s">
        <v>91</v>
      </c>
      <c r="AD50" s="17" t="s">
        <v>106</v>
      </c>
      <c r="AE50" s="15" t="s">
        <v>106</v>
      </c>
      <c r="AF50" s="15"/>
    </row>
    <row r="51" spans="1:32" ht="105" x14ac:dyDescent="0.25">
      <c r="A51" s="5">
        <v>46</v>
      </c>
      <c r="B51" s="42">
        <f t="shared" si="0"/>
        <v>-1</v>
      </c>
      <c r="C51" s="41">
        <f t="shared" si="4"/>
        <v>0</v>
      </c>
      <c r="D51" s="10" t="s">
        <v>433</v>
      </c>
      <c r="E51" s="110" t="s">
        <v>28</v>
      </c>
      <c r="F51" s="125">
        <v>42395</v>
      </c>
      <c r="G51" s="12"/>
      <c r="H51" s="125">
        <v>42424</v>
      </c>
      <c r="I51" s="11">
        <v>42402</v>
      </c>
      <c r="J51" s="2" t="str">
        <f t="shared" si="3"/>
        <v>Terminada</v>
      </c>
      <c r="K51" s="35">
        <f t="shared" si="2"/>
        <v>6</v>
      </c>
      <c r="L51" s="15" t="s">
        <v>434</v>
      </c>
      <c r="M51" s="21" t="s">
        <v>435</v>
      </c>
      <c r="N51" s="55" t="s">
        <v>436</v>
      </c>
      <c r="O51" s="17" t="s">
        <v>86</v>
      </c>
      <c r="P51" s="144" t="s">
        <v>437</v>
      </c>
      <c r="Q51" s="55" t="s">
        <v>1638</v>
      </c>
      <c r="R51" s="89" t="s">
        <v>1624</v>
      </c>
      <c r="S51" s="89" t="s">
        <v>2120</v>
      </c>
      <c r="T51" s="89"/>
      <c r="U51" s="89"/>
      <c r="V51" s="15" t="s">
        <v>76</v>
      </c>
      <c r="W51" s="126" t="s">
        <v>16</v>
      </c>
      <c r="X51" s="126"/>
      <c r="Y51" s="11">
        <v>42396</v>
      </c>
      <c r="Z51" s="15" t="s">
        <v>438</v>
      </c>
      <c r="AA51" s="15" t="s">
        <v>106</v>
      </c>
      <c r="AB51" s="15" t="s">
        <v>90</v>
      </c>
      <c r="AC51" s="15" t="s">
        <v>91</v>
      </c>
      <c r="AD51" s="17" t="s">
        <v>106</v>
      </c>
      <c r="AE51" s="15" t="s">
        <v>106</v>
      </c>
      <c r="AF51" s="15"/>
    </row>
    <row r="52" spans="1:32" ht="120" x14ac:dyDescent="0.25">
      <c r="A52" s="5">
        <v>47</v>
      </c>
      <c r="B52" s="42">
        <f t="shared" si="0"/>
        <v>-1</v>
      </c>
      <c r="C52" s="41">
        <f t="shared" si="4"/>
        <v>0</v>
      </c>
      <c r="D52" s="10" t="s">
        <v>100</v>
      </c>
      <c r="E52" s="110" t="s">
        <v>28</v>
      </c>
      <c r="F52" s="125">
        <v>42395</v>
      </c>
      <c r="G52" s="12"/>
      <c r="H52" s="125">
        <v>42424</v>
      </c>
      <c r="I52" s="11">
        <v>42396</v>
      </c>
      <c r="J52" s="2" t="str">
        <f t="shared" si="3"/>
        <v>Terminada</v>
      </c>
      <c r="K52" s="35">
        <f t="shared" si="2"/>
        <v>2</v>
      </c>
      <c r="L52" s="15" t="s">
        <v>101</v>
      </c>
      <c r="M52" s="18" t="s">
        <v>102</v>
      </c>
      <c r="N52" s="48" t="s">
        <v>103</v>
      </c>
      <c r="O52" s="17" t="s">
        <v>86</v>
      </c>
      <c r="P52" s="48" t="s">
        <v>104</v>
      </c>
      <c r="Q52" s="55" t="s">
        <v>68</v>
      </c>
      <c r="R52" s="89" t="s">
        <v>1567</v>
      </c>
      <c r="S52" s="89" t="s">
        <v>2120</v>
      </c>
      <c r="T52" s="89"/>
      <c r="U52" s="89"/>
      <c r="V52" s="15" t="s">
        <v>68</v>
      </c>
      <c r="W52" s="24" t="s">
        <v>16</v>
      </c>
      <c r="X52" s="24"/>
      <c r="Y52" s="11">
        <v>42395</v>
      </c>
      <c r="Z52" s="15" t="s">
        <v>105</v>
      </c>
      <c r="AA52" s="15" t="s">
        <v>106</v>
      </c>
      <c r="AB52" s="15" t="s">
        <v>107</v>
      </c>
      <c r="AC52" s="15" t="s">
        <v>91</v>
      </c>
      <c r="AD52" s="17" t="s">
        <v>106</v>
      </c>
      <c r="AE52" s="15" t="s">
        <v>106</v>
      </c>
      <c r="AF52" s="15"/>
    </row>
    <row r="53" spans="1:32" ht="105" x14ac:dyDescent="0.25">
      <c r="A53" s="5">
        <v>48</v>
      </c>
      <c r="B53" s="42">
        <f t="shared" si="0"/>
        <v>-1</v>
      </c>
      <c r="C53" s="41">
        <f t="shared" si="4"/>
        <v>0</v>
      </c>
      <c r="D53" s="10" t="s">
        <v>439</v>
      </c>
      <c r="E53" s="110" t="s">
        <v>28</v>
      </c>
      <c r="F53" s="125">
        <v>42395</v>
      </c>
      <c r="G53" s="12"/>
      <c r="H53" s="125">
        <v>42424</v>
      </c>
      <c r="I53" s="11">
        <v>42402</v>
      </c>
      <c r="J53" s="2" t="str">
        <f t="shared" si="3"/>
        <v>Terminada</v>
      </c>
      <c r="K53" s="35">
        <v>4</v>
      </c>
      <c r="L53" s="15" t="s">
        <v>440</v>
      </c>
      <c r="M53" s="21" t="s">
        <v>441</v>
      </c>
      <c r="N53" s="55"/>
      <c r="O53" s="17" t="s">
        <v>86</v>
      </c>
      <c r="P53" s="144" t="s">
        <v>442</v>
      </c>
      <c r="Q53" s="55" t="s">
        <v>1638</v>
      </c>
      <c r="R53" s="89" t="s">
        <v>1624</v>
      </c>
      <c r="S53" s="89" t="s">
        <v>2120</v>
      </c>
      <c r="T53" s="89"/>
      <c r="U53" s="89"/>
      <c r="V53" s="15" t="s">
        <v>76</v>
      </c>
      <c r="W53" s="15" t="s">
        <v>16</v>
      </c>
      <c r="X53" s="15"/>
      <c r="Y53" s="11">
        <v>42396</v>
      </c>
      <c r="Z53" s="15" t="s">
        <v>443</v>
      </c>
      <c r="AA53" s="15" t="s">
        <v>106</v>
      </c>
      <c r="AB53" s="15" t="s">
        <v>90</v>
      </c>
      <c r="AC53" s="15" t="s">
        <v>91</v>
      </c>
      <c r="AD53" s="17" t="s">
        <v>106</v>
      </c>
      <c r="AE53" s="15" t="s">
        <v>106</v>
      </c>
      <c r="AF53" s="15"/>
    </row>
    <row r="54" spans="1:32" ht="135" x14ac:dyDescent="0.25">
      <c r="A54" s="5">
        <v>49</v>
      </c>
      <c r="B54" s="42">
        <f t="shared" si="0"/>
        <v>-1</v>
      </c>
      <c r="C54" s="41">
        <f t="shared" si="4"/>
        <v>0</v>
      </c>
      <c r="D54" s="10" t="s">
        <v>444</v>
      </c>
      <c r="E54" s="110" t="s">
        <v>28</v>
      </c>
      <c r="F54" s="125">
        <v>42395</v>
      </c>
      <c r="G54" s="12"/>
      <c r="H54" s="125">
        <v>42424</v>
      </c>
      <c r="I54" s="11">
        <v>42424</v>
      </c>
      <c r="J54" s="2" t="str">
        <f t="shared" si="3"/>
        <v>Terminada</v>
      </c>
      <c r="K54" s="35">
        <f t="shared" ref="K54:K85" si="5">IF(I54&lt;&gt;"",(NETWORKDAYS(F54,I54)),0)</f>
        <v>22</v>
      </c>
      <c r="L54" s="15" t="s">
        <v>203</v>
      </c>
      <c r="M54" s="21" t="s">
        <v>204</v>
      </c>
      <c r="N54" s="55" t="s">
        <v>205</v>
      </c>
      <c r="O54" s="17" t="s">
        <v>86</v>
      </c>
      <c r="P54" s="48" t="s">
        <v>445</v>
      </c>
      <c r="Q54" s="55" t="s">
        <v>1630</v>
      </c>
      <c r="R54" s="89" t="s">
        <v>1584</v>
      </c>
      <c r="S54" s="107" t="s">
        <v>2119</v>
      </c>
      <c r="T54" s="107">
        <v>1</v>
      </c>
      <c r="U54" s="107">
        <v>1</v>
      </c>
      <c r="V54" s="15" t="s">
        <v>71</v>
      </c>
      <c r="W54" s="15" t="s">
        <v>51</v>
      </c>
      <c r="X54" s="15"/>
      <c r="Y54" s="14">
        <v>42395</v>
      </c>
      <c r="Z54" s="22" t="s">
        <v>499</v>
      </c>
      <c r="AA54" s="22" t="s">
        <v>500</v>
      </c>
      <c r="AB54" s="15" t="s">
        <v>501</v>
      </c>
      <c r="AC54" s="15" t="s">
        <v>91</v>
      </c>
      <c r="AD54" s="17" t="s">
        <v>106</v>
      </c>
      <c r="AE54" s="15" t="s">
        <v>106</v>
      </c>
      <c r="AF54" s="15"/>
    </row>
    <row r="55" spans="1:32" ht="135" x14ac:dyDescent="0.25">
      <c r="A55" s="5">
        <v>50</v>
      </c>
      <c r="B55" s="42">
        <f t="shared" si="0"/>
        <v>-1</v>
      </c>
      <c r="C55" s="41">
        <f t="shared" si="4"/>
        <v>0</v>
      </c>
      <c r="D55" s="10" t="s">
        <v>202</v>
      </c>
      <c r="E55" s="110" t="s">
        <v>28</v>
      </c>
      <c r="F55" s="125">
        <v>42395</v>
      </c>
      <c r="G55" s="12"/>
      <c r="H55" s="125">
        <v>42424</v>
      </c>
      <c r="I55" s="11">
        <v>42424</v>
      </c>
      <c r="J55" s="2" t="str">
        <f t="shared" si="3"/>
        <v>Terminada</v>
      </c>
      <c r="K55" s="35">
        <f t="shared" si="5"/>
        <v>22</v>
      </c>
      <c r="L55" s="15" t="s">
        <v>203</v>
      </c>
      <c r="M55" s="21" t="s">
        <v>204</v>
      </c>
      <c r="N55" s="55" t="s">
        <v>205</v>
      </c>
      <c r="O55" s="17" t="s">
        <v>86</v>
      </c>
      <c r="P55" s="144" t="s">
        <v>206</v>
      </c>
      <c r="Q55" s="55" t="s">
        <v>1630</v>
      </c>
      <c r="R55" s="89" t="s">
        <v>1584</v>
      </c>
      <c r="S55" s="107" t="s">
        <v>2119</v>
      </c>
      <c r="T55" s="107">
        <v>1</v>
      </c>
      <c r="U55" s="107">
        <v>1</v>
      </c>
      <c r="V55" s="15" t="s">
        <v>71</v>
      </c>
      <c r="W55" s="15" t="s">
        <v>51</v>
      </c>
      <c r="X55" s="15"/>
      <c r="Y55" s="11">
        <v>42395</v>
      </c>
      <c r="Z55" s="15" t="s">
        <v>207</v>
      </c>
      <c r="AA55" s="15" t="s">
        <v>208</v>
      </c>
      <c r="AB55" s="15" t="s">
        <v>501</v>
      </c>
      <c r="AC55" s="15" t="s">
        <v>91</v>
      </c>
      <c r="AD55" s="17" t="s">
        <v>106</v>
      </c>
      <c r="AE55" s="15" t="s">
        <v>106</v>
      </c>
      <c r="AF55" s="15"/>
    </row>
    <row r="56" spans="1:32" ht="135" x14ac:dyDescent="0.25">
      <c r="A56" s="5">
        <v>51</v>
      </c>
      <c r="B56" s="42">
        <f t="shared" si="0"/>
        <v>-1</v>
      </c>
      <c r="C56" s="41">
        <f t="shared" si="4"/>
        <v>0</v>
      </c>
      <c r="D56" s="10" t="s">
        <v>446</v>
      </c>
      <c r="E56" s="110" t="s">
        <v>28</v>
      </c>
      <c r="F56" s="125">
        <v>42395</v>
      </c>
      <c r="G56" s="12"/>
      <c r="H56" s="125">
        <v>42424</v>
      </c>
      <c r="I56" s="11">
        <v>42412</v>
      </c>
      <c r="J56" s="2" t="str">
        <f t="shared" si="3"/>
        <v>Terminada</v>
      </c>
      <c r="K56" s="35">
        <f t="shared" si="5"/>
        <v>14</v>
      </c>
      <c r="L56" s="15" t="s">
        <v>203</v>
      </c>
      <c r="M56" s="21" t="s">
        <v>204</v>
      </c>
      <c r="N56" s="55" t="s">
        <v>205</v>
      </c>
      <c r="O56" s="17" t="s">
        <v>86</v>
      </c>
      <c r="P56" s="142" t="s">
        <v>447</v>
      </c>
      <c r="Q56" s="20" t="s">
        <v>1630</v>
      </c>
      <c r="R56" s="89" t="s">
        <v>1584</v>
      </c>
      <c r="S56" s="107" t="s">
        <v>2119</v>
      </c>
      <c r="T56" s="107">
        <v>1</v>
      </c>
      <c r="U56" s="107">
        <v>0</v>
      </c>
      <c r="V56" s="15" t="s">
        <v>71</v>
      </c>
      <c r="W56" s="15" t="s">
        <v>51</v>
      </c>
      <c r="X56" s="15"/>
      <c r="Y56" s="14">
        <v>42397</v>
      </c>
      <c r="Z56" s="22" t="s">
        <v>448</v>
      </c>
      <c r="AA56" s="22" t="s">
        <v>449</v>
      </c>
      <c r="AB56" s="15" t="s">
        <v>90</v>
      </c>
      <c r="AC56" s="15" t="s">
        <v>91</v>
      </c>
      <c r="AD56" s="17" t="s">
        <v>106</v>
      </c>
      <c r="AE56" s="15" t="s">
        <v>106</v>
      </c>
      <c r="AF56" s="15"/>
    </row>
    <row r="57" spans="1:32" ht="135" x14ac:dyDescent="0.25">
      <c r="A57" s="5">
        <v>52</v>
      </c>
      <c r="B57" s="42">
        <f t="shared" si="0"/>
        <v>-1</v>
      </c>
      <c r="C57" s="41">
        <f t="shared" si="4"/>
        <v>0</v>
      </c>
      <c r="D57" s="10" t="s">
        <v>450</v>
      </c>
      <c r="E57" s="110" t="s">
        <v>28</v>
      </c>
      <c r="F57" s="125">
        <v>42395</v>
      </c>
      <c r="G57" s="12"/>
      <c r="H57" s="125">
        <v>42424</v>
      </c>
      <c r="I57" s="11">
        <v>42412</v>
      </c>
      <c r="J57" s="2" t="str">
        <f t="shared" si="3"/>
        <v>Terminada</v>
      </c>
      <c r="K57" s="35">
        <f t="shared" si="5"/>
        <v>14</v>
      </c>
      <c r="L57" s="15" t="s">
        <v>203</v>
      </c>
      <c r="M57" s="21" t="s">
        <v>204</v>
      </c>
      <c r="N57" s="55" t="s">
        <v>205</v>
      </c>
      <c r="O57" s="17" t="s">
        <v>86</v>
      </c>
      <c r="P57" s="47" t="s">
        <v>451</v>
      </c>
      <c r="Q57" s="57" t="s">
        <v>1630</v>
      </c>
      <c r="R57" s="89" t="s">
        <v>1584</v>
      </c>
      <c r="S57" s="107" t="s">
        <v>2119</v>
      </c>
      <c r="T57" s="107">
        <v>1</v>
      </c>
      <c r="U57" s="107">
        <v>0</v>
      </c>
      <c r="V57" s="15" t="s">
        <v>71</v>
      </c>
      <c r="W57" s="15" t="s">
        <v>51</v>
      </c>
      <c r="X57" s="15"/>
      <c r="Y57" s="11">
        <v>42397</v>
      </c>
      <c r="Z57" s="15" t="s">
        <v>452</v>
      </c>
      <c r="AA57" s="15" t="s">
        <v>453</v>
      </c>
      <c r="AB57" s="15" t="s">
        <v>90</v>
      </c>
      <c r="AC57" s="15" t="s">
        <v>91</v>
      </c>
      <c r="AD57" s="17" t="s">
        <v>106</v>
      </c>
      <c r="AE57" s="15" t="s">
        <v>106</v>
      </c>
      <c r="AF57" s="15"/>
    </row>
    <row r="58" spans="1:32" ht="120" x14ac:dyDescent="0.25">
      <c r="A58" s="5">
        <v>53</v>
      </c>
      <c r="B58" s="42">
        <f t="shared" si="0"/>
        <v>-1</v>
      </c>
      <c r="C58" s="41">
        <f t="shared" si="4"/>
        <v>0</v>
      </c>
      <c r="D58" s="10" t="s">
        <v>454</v>
      </c>
      <c r="E58" s="110" t="s">
        <v>28</v>
      </c>
      <c r="F58" s="125">
        <v>42395</v>
      </c>
      <c r="G58" s="12"/>
      <c r="H58" s="125">
        <v>42424</v>
      </c>
      <c r="I58" s="11">
        <v>42402</v>
      </c>
      <c r="J58" s="2" t="str">
        <f t="shared" si="3"/>
        <v>Terminada</v>
      </c>
      <c r="K58" s="35">
        <f t="shared" si="5"/>
        <v>6</v>
      </c>
      <c r="L58" s="15" t="s">
        <v>455</v>
      </c>
      <c r="M58" s="21" t="s">
        <v>456</v>
      </c>
      <c r="N58" s="55" t="s">
        <v>457</v>
      </c>
      <c r="O58" s="17" t="s">
        <v>86</v>
      </c>
      <c r="P58" s="142" t="s">
        <v>458</v>
      </c>
      <c r="Q58" s="20" t="s">
        <v>1638</v>
      </c>
      <c r="R58" s="89" t="s">
        <v>1624</v>
      </c>
      <c r="S58" s="89" t="s">
        <v>2120</v>
      </c>
      <c r="T58" s="89"/>
      <c r="U58" s="89"/>
      <c r="V58" s="15" t="s">
        <v>76</v>
      </c>
      <c r="W58" s="15" t="s">
        <v>16</v>
      </c>
      <c r="X58" s="15"/>
      <c r="Y58" s="11">
        <v>42397</v>
      </c>
      <c r="Z58" s="15" t="s">
        <v>459</v>
      </c>
      <c r="AA58" s="15" t="s">
        <v>106</v>
      </c>
      <c r="AB58" s="15" t="s">
        <v>90</v>
      </c>
      <c r="AC58" s="15" t="s">
        <v>91</v>
      </c>
      <c r="AD58" s="17" t="s">
        <v>106</v>
      </c>
      <c r="AE58" s="15" t="s">
        <v>106</v>
      </c>
      <c r="AF58" s="15"/>
    </row>
    <row r="59" spans="1:32" ht="315" x14ac:dyDescent="0.25">
      <c r="A59" s="5">
        <v>54</v>
      </c>
      <c r="B59" s="42">
        <f t="shared" si="0"/>
        <v>-1</v>
      </c>
      <c r="C59" s="41">
        <f t="shared" si="4"/>
        <v>0</v>
      </c>
      <c r="D59" s="10" t="s">
        <v>460</v>
      </c>
      <c r="E59" s="110" t="s">
        <v>28</v>
      </c>
      <c r="F59" s="125">
        <v>42396</v>
      </c>
      <c r="G59" s="12"/>
      <c r="H59" s="125">
        <v>42425</v>
      </c>
      <c r="I59" s="11">
        <v>42402</v>
      </c>
      <c r="J59" s="2" t="str">
        <f t="shared" si="3"/>
        <v>Terminada</v>
      </c>
      <c r="K59" s="35">
        <f t="shared" si="5"/>
        <v>5</v>
      </c>
      <c r="L59" s="15" t="s">
        <v>461</v>
      </c>
      <c r="M59" s="21" t="s">
        <v>462</v>
      </c>
      <c r="N59" s="48" t="s">
        <v>463</v>
      </c>
      <c r="O59" s="17" t="s">
        <v>86</v>
      </c>
      <c r="P59" s="142" t="s">
        <v>464</v>
      </c>
      <c r="Q59" s="20" t="s">
        <v>1638</v>
      </c>
      <c r="R59" s="89" t="s">
        <v>1624</v>
      </c>
      <c r="S59" s="89" t="s">
        <v>2120</v>
      </c>
      <c r="T59" s="89"/>
      <c r="U59" s="89"/>
      <c r="V59" s="15" t="s">
        <v>76</v>
      </c>
      <c r="W59" s="15" t="s">
        <v>16</v>
      </c>
      <c r="X59" s="15"/>
      <c r="Y59" s="11">
        <v>42397</v>
      </c>
      <c r="Z59" s="15" t="s">
        <v>465</v>
      </c>
      <c r="AA59" s="15" t="s">
        <v>106</v>
      </c>
      <c r="AB59" s="15" t="s">
        <v>90</v>
      </c>
      <c r="AC59" s="15" t="s">
        <v>91</v>
      </c>
      <c r="AD59" s="17" t="s">
        <v>106</v>
      </c>
      <c r="AE59" s="15" t="s">
        <v>106</v>
      </c>
      <c r="AF59" s="15"/>
    </row>
    <row r="60" spans="1:32" ht="120" x14ac:dyDescent="0.25">
      <c r="A60" s="5">
        <v>55</v>
      </c>
      <c r="B60" s="42">
        <f t="shared" si="0"/>
        <v>-1</v>
      </c>
      <c r="C60" s="41">
        <f t="shared" si="4"/>
        <v>0</v>
      </c>
      <c r="D60" s="10" t="s">
        <v>466</v>
      </c>
      <c r="E60" s="110" t="s">
        <v>28</v>
      </c>
      <c r="F60" s="125">
        <v>42396</v>
      </c>
      <c r="G60" s="12"/>
      <c r="H60" s="125">
        <v>42425</v>
      </c>
      <c r="I60" s="11">
        <v>42402</v>
      </c>
      <c r="J60" s="2" t="str">
        <f t="shared" si="3"/>
        <v>Terminada</v>
      </c>
      <c r="K60" s="35">
        <f t="shared" si="5"/>
        <v>5</v>
      </c>
      <c r="L60" s="15" t="s">
        <v>467</v>
      </c>
      <c r="M60" s="21" t="s">
        <v>468</v>
      </c>
      <c r="N60" s="55" t="s">
        <v>469</v>
      </c>
      <c r="O60" s="17" t="s">
        <v>86</v>
      </c>
      <c r="P60" s="48" t="s">
        <v>470</v>
      </c>
      <c r="Q60" s="55" t="s">
        <v>1638</v>
      </c>
      <c r="R60" s="89" t="s">
        <v>1624</v>
      </c>
      <c r="S60" s="89" t="s">
        <v>2120</v>
      </c>
      <c r="T60" s="89"/>
      <c r="U60" s="89"/>
      <c r="V60" s="15" t="s">
        <v>76</v>
      </c>
      <c r="W60" s="15" t="s">
        <v>16</v>
      </c>
      <c r="X60" s="15"/>
      <c r="Y60" s="11">
        <v>42397</v>
      </c>
      <c r="Z60" s="15" t="s">
        <v>471</v>
      </c>
      <c r="AA60" s="15" t="s">
        <v>106</v>
      </c>
      <c r="AB60" s="15" t="s">
        <v>90</v>
      </c>
      <c r="AC60" s="15" t="s">
        <v>91</v>
      </c>
      <c r="AD60" s="17" t="s">
        <v>106</v>
      </c>
      <c r="AE60" s="15" t="s">
        <v>106</v>
      </c>
      <c r="AF60" s="15"/>
    </row>
    <row r="61" spans="1:32" ht="105" x14ac:dyDescent="0.25">
      <c r="A61" s="5">
        <v>56</v>
      </c>
      <c r="B61" s="42">
        <f t="shared" si="0"/>
        <v>-1</v>
      </c>
      <c r="C61" s="41">
        <f t="shared" si="4"/>
        <v>0</v>
      </c>
      <c r="D61" s="10" t="s">
        <v>472</v>
      </c>
      <c r="E61" s="110" t="s">
        <v>28</v>
      </c>
      <c r="F61" s="125">
        <v>42396</v>
      </c>
      <c r="G61" s="12"/>
      <c r="H61" s="125">
        <v>42425</v>
      </c>
      <c r="I61" s="11">
        <v>42402</v>
      </c>
      <c r="J61" s="2" t="str">
        <f t="shared" si="3"/>
        <v>Terminada</v>
      </c>
      <c r="K61" s="35">
        <f t="shared" si="5"/>
        <v>5</v>
      </c>
      <c r="L61" s="15" t="s">
        <v>434</v>
      </c>
      <c r="M61" s="21" t="s">
        <v>435</v>
      </c>
      <c r="N61" s="48" t="s">
        <v>436</v>
      </c>
      <c r="O61" s="17" t="s">
        <v>86</v>
      </c>
      <c r="P61" s="144" t="s">
        <v>473</v>
      </c>
      <c r="Q61" s="55" t="s">
        <v>1638</v>
      </c>
      <c r="R61" s="89" t="s">
        <v>1624</v>
      </c>
      <c r="S61" s="89" t="s">
        <v>2120</v>
      </c>
      <c r="T61" s="89"/>
      <c r="U61" s="89"/>
      <c r="V61" s="15" t="s">
        <v>76</v>
      </c>
      <c r="W61" s="15" t="s">
        <v>16</v>
      </c>
      <c r="X61" s="15"/>
      <c r="Y61" s="11">
        <v>42397</v>
      </c>
      <c r="Z61" s="15" t="s">
        <v>474</v>
      </c>
      <c r="AA61" s="15" t="s">
        <v>106</v>
      </c>
      <c r="AB61" s="15" t="s">
        <v>90</v>
      </c>
      <c r="AC61" s="15" t="s">
        <v>91</v>
      </c>
      <c r="AD61" s="17" t="s">
        <v>106</v>
      </c>
      <c r="AE61" s="15" t="s">
        <v>106</v>
      </c>
      <c r="AF61" s="15"/>
    </row>
    <row r="62" spans="1:32" ht="120" x14ac:dyDescent="0.25">
      <c r="A62" s="5">
        <v>57</v>
      </c>
      <c r="B62" s="42">
        <f t="shared" si="0"/>
        <v>-1</v>
      </c>
      <c r="C62" s="41">
        <f t="shared" si="4"/>
        <v>0</v>
      </c>
      <c r="D62" s="10" t="s">
        <v>475</v>
      </c>
      <c r="E62" s="110" t="s">
        <v>28</v>
      </c>
      <c r="F62" s="125">
        <v>42396</v>
      </c>
      <c r="G62" s="12"/>
      <c r="H62" s="125">
        <v>42425</v>
      </c>
      <c r="I62" s="11">
        <v>42402</v>
      </c>
      <c r="J62" s="2" t="str">
        <f t="shared" si="3"/>
        <v>Terminada</v>
      </c>
      <c r="K62" s="35">
        <f t="shared" si="5"/>
        <v>5</v>
      </c>
      <c r="L62" s="15" t="s">
        <v>476</v>
      </c>
      <c r="M62" s="21" t="s">
        <v>477</v>
      </c>
      <c r="N62" s="55" t="s">
        <v>478</v>
      </c>
      <c r="O62" s="17" t="s">
        <v>86</v>
      </c>
      <c r="P62" s="48" t="s">
        <v>479</v>
      </c>
      <c r="Q62" s="55" t="s">
        <v>1638</v>
      </c>
      <c r="R62" s="89" t="s">
        <v>1624</v>
      </c>
      <c r="S62" s="89" t="s">
        <v>2120</v>
      </c>
      <c r="T62" s="89"/>
      <c r="U62" s="89"/>
      <c r="V62" s="15" t="s">
        <v>76</v>
      </c>
      <c r="W62" s="15" t="s">
        <v>16</v>
      </c>
      <c r="X62" s="15"/>
      <c r="Y62" s="11">
        <v>42397</v>
      </c>
      <c r="Z62" s="15" t="s">
        <v>480</v>
      </c>
      <c r="AA62" s="15" t="s">
        <v>106</v>
      </c>
      <c r="AB62" s="15" t="s">
        <v>90</v>
      </c>
      <c r="AC62" s="15" t="s">
        <v>91</v>
      </c>
      <c r="AD62" s="17" t="s">
        <v>106</v>
      </c>
      <c r="AE62" s="15" t="s">
        <v>106</v>
      </c>
      <c r="AF62" s="15"/>
    </row>
    <row r="63" spans="1:32" ht="120" x14ac:dyDescent="0.25">
      <c r="A63" s="5">
        <v>58</v>
      </c>
      <c r="B63" s="42">
        <f t="shared" si="0"/>
        <v>-1</v>
      </c>
      <c r="C63" s="41">
        <f t="shared" si="4"/>
        <v>0</v>
      </c>
      <c r="D63" s="10" t="s">
        <v>481</v>
      </c>
      <c r="E63" s="110" t="s">
        <v>28</v>
      </c>
      <c r="F63" s="125">
        <v>42396</v>
      </c>
      <c r="G63" s="12"/>
      <c r="H63" s="125">
        <v>42425</v>
      </c>
      <c r="I63" s="11">
        <v>42402</v>
      </c>
      <c r="J63" s="2" t="str">
        <f t="shared" si="3"/>
        <v>Terminada</v>
      </c>
      <c r="K63" s="35">
        <f t="shared" si="5"/>
        <v>5</v>
      </c>
      <c r="L63" s="15" t="s">
        <v>482</v>
      </c>
      <c r="M63" s="21" t="s">
        <v>483</v>
      </c>
      <c r="N63" s="55" t="s">
        <v>484</v>
      </c>
      <c r="O63" s="17" t="s">
        <v>86</v>
      </c>
      <c r="P63" s="145" t="s">
        <v>485</v>
      </c>
      <c r="Q63" s="88" t="s">
        <v>1638</v>
      </c>
      <c r="R63" s="89" t="s">
        <v>1624</v>
      </c>
      <c r="S63" s="89" t="s">
        <v>2120</v>
      </c>
      <c r="T63" s="89"/>
      <c r="U63" s="89"/>
      <c r="V63" s="15" t="s">
        <v>76</v>
      </c>
      <c r="W63" s="15" t="s">
        <v>16</v>
      </c>
      <c r="X63" s="15"/>
      <c r="Y63" s="11">
        <v>42397</v>
      </c>
      <c r="Z63" s="15" t="s">
        <v>486</v>
      </c>
      <c r="AA63" s="15" t="s">
        <v>106</v>
      </c>
      <c r="AB63" s="15" t="s">
        <v>90</v>
      </c>
      <c r="AC63" s="15" t="s">
        <v>91</v>
      </c>
      <c r="AD63" s="17" t="s">
        <v>106</v>
      </c>
      <c r="AE63" s="15" t="s">
        <v>106</v>
      </c>
      <c r="AF63" s="15"/>
    </row>
    <row r="64" spans="1:32" ht="120" x14ac:dyDescent="0.25">
      <c r="A64" s="5">
        <v>59</v>
      </c>
      <c r="B64" s="42">
        <f t="shared" si="0"/>
        <v>-1</v>
      </c>
      <c r="C64" s="41">
        <f t="shared" si="4"/>
        <v>0</v>
      </c>
      <c r="D64" s="10" t="s">
        <v>487</v>
      </c>
      <c r="E64" s="110" t="s">
        <v>28</v>
      </c>
      <c r="F64" s="125">
        <v>42396</v>
      </c>
      <c r="G64" s="12"/>
      <c r="H64" s="125">
        <v>42425</v>
      </c>
      <c r="I64" s="11">
        <v>42425</v>
      </c>
      <c r="J64" s="2" t="str">
        <f t="shared" si="3"/>
        <v>Terminada</v>
      </c>
      <c r="K64" s="35">
        <f t="shared" si="5"/>
        <v>22</v>
      </c>
      <c r="L64" s="15" t="s">
        <v>489</v>
      </c>
      <c r="M64" s="21" t="s">
        <v>490</v>
      </c>
      <c r="N64" s="48" t="s">
        <v>491</v>
      </c>
      <c r="O64" s="17" t="s">
        <v>86</v>
      </c>
      <c r="P64" s="143" t="s">
        <v>492</v>
      </c>
      <c r="Q64" s="57" t="s">
        <v>1631</v>
      </c>
      <c r="R64" s="89" t="s">
        <v>1588</v>
      </c>
      <c r="S64" s="89" t="s">
        <v>2120</v>
      </c>
      <c r="T64" s="89"/>
      <c r="U64" s="89"/>
      <c r="V64" s="15" t="s">
        <v>71</v>
      </c>
      <c r="W64" s="15" t="s">
        <v>57</v>
      </c>
      <c r="X64" s="15"/>
      <c r="Y64" s="11">
        <v>42423</v>
      </c>
      <c r="Z64" s="15"/>
      <c r="AA64" s="15"/>
      <c r="AB64" s="15" t="s">
        <v>502</v>
      </c>
      <c r="AC64" s="15" t="s">
        <v>91</v>
      </c>
      <c r="AD64" s="17" t="s">
        <v>106</v>
      </c>
      <c r="AE64" s="15" t="s">
        <v>106</v>
      </c>
      <c r="AF64" s="15"/>
    </row>
    <row r="65" spans="1:32" ht="105" x14ac:dyDescent="0.25">
      <c r="A65" s="5">
        <v>60</v>
      </c>
      <c r="B65" s="42">
        <f t="shared" si="0"/>
        <v>-1</v>
      </c>
      <c r="C65" s="41">
        <f t="shared" si="4"/>
        <v>0</v>
      </c>
      <c r="D65" s="10" t="s">
        <v>488</v>
      </c>
      <c r="E65" s="110" t="s">
        <v>28</v>
      </c>
      <c r="F65" s="125">
        <v>42396</v>
      </c>
      <c r="G65" s="12"/>
      <c r="H65" s="125">
        <v>42425</v>
      </c>
      <c r="I65" s="11">
        <v>42425</v>
      </c>
      <c r="J65" s="2" t="str">
        <f t="shared" si="3"/>
        <v>Terminada</v>
      </c>
      <c r="K65" s="35">
        <f t="shared" si="5"/>
        <v>22</v>
      </c>
      <c r="L65" s="15" t="s">
        <v>83</v>
      </c>
      <c r="M65" s="21" t="s">
        <v>84</v>
      </c>
      <c r="N65" s="55" t="s">
        <v>85</v>
      </c>
      <c r="O65" s="17" t="s">
        <v>86</v>
      </c>
      <c r="P65" s="147" t="s">
        <v>503</v>
      </c>
      <c r="Q65" s="118" t="s">
        <v>1630</v>
      </c>
      <c r="R65" s="89" t="s">
        <v>1584</v>
      </c>
      <c r="S65" s="89" t="s">
        <v>2119</v>
      </c>
      <c r="T65" s="107">
        <v>1</v>
      </c>
      <c r="U65" s="107">
        <v>1</v>
      </c>
      <c r="V65" s="15" t="s">
        <v>71</v>
      </c>
      <c r="W65" s="15" t="s">
        <v>51</v>
      </c>
      <c r="X65" s="15"/>
      <c r="Y65" s="11">
        <v>42397</v>
      </c>
      <c r="Z65" s="15" t="s">
        <v>504</v>
      </c>
      <c r="AA65" s="15" t="s">
        <v>505</v>
      </c>
      <c r="AB65" s="15" t="s">
        <v>501</v>
      </c>
      <c r="AC65" s="15" t="s">
        <v>91</v>
      </c>
      <c r="AD65" s="17" t="s">
        <v>106</v>
      </c>
      <c r="AE65" s="15" t="s">
        <v>106</v>
      </c>
      <c r="AF65" s="15"/>
    </row>
    <row r="66" spans="1:32" ht="135" x14ac:dyDescent="0.25">
      <c r="A66" s="5">
        <v>61</v>
      </c>
      <c r="B66" s="42">
        <f t="shared" si="0"/>
        <v>-1</v>
      </c>
      <c r="C66" s="41">
        <f t="shared" si="4"/>
        <v>0</v>
      </c>
      <c r="D66" s="10" t="s">
        <v>209</v>
      </c>
      <c r="E66" s="110" t="s">
        <v>28</v>
      </c>
      <c r="F66" s="125">
        <v>42396</v>
      </c>
      <c r="G66" s="12"/>
      <c r="H66" s="125">
        <v>42425</v>
      </c>
      <c r="I66" s="11">
        <v>42417</v>
      </c>
      <c r="J66" s="2" t="str">
        <f t="shared" si="3"/>
        <v>Terminada</v>
      </c>
      <c r="K66" s="35">
        <f t="shared" si="5"/>
        <v>16</v>
      </c>
      <c r="L66" s="15" t="s">
        <v>210</v>
      </c>
      <c r="M66" s="21" t="s">
        <v>211</v>
      </c>
      <c r="N66" s="48" t="s">
        <v>212</v>
      </c>
      <c r="O66" s="17" t="s">
        <v>86</v>
      </c>
      <c r="P66" s="144" t="s">
        <v>506</v>
      </c>
      <c r="Q66" s="55" t="s">
        <v>1591</v>
      </c>
      <c r="R66" s="89" t="s">
        <v>1592</v>
      </c>
      <c r="S66" s="89" t="s">
        <v>2120</v>
      </c>
      <c r="T66" s="89"/>
      <c r="U66" s="89"/>
      <c r="V66" s="15" t="s">
        <v>69</v>
      </c>
      <c r="W66" s="15" t="s">
        <v>17</v>
      </c>
      <c r="X66" s="15"/>
      <c r="Y66" s="11">
        <v>42397</v>
      </c>
      <c r="Z66" s="15" t="s">
        <v>213</v>
      </c>
      <c r="AA66" s="15" t="s">
        <v>214</v>
      </c>
      <c r="AB66" s="15" t="s">
        <v>90</v>
      </c>
      <c r="AC66" s="15" t="s">
        <v>91</v>
      </c>
      <c r="AD66" s="17" t="s">
        <v>106</v>
      </c>
      <c r="AE66" s="15" t="s">
        <v>106</v>
      </c>
      <c r="AF66" s="15"/>
    </row>
    <row r="67" spans="1:32" ht="120" x14ac:dyDescent="0.25">
      <c r="A67" s="5">
        <v>62</v>
      </c>
      <c r="B67" s="42">
        <f t="shared" si="0"/>
        <v>-1</v>
      </c>
      <c r="C67" s="41">
        <f t="shared" si="4"/>
        <v>0</v>
      </c>
      <c r="D67" s="10" t="s">
        <v>507</v>
      </c>
      <c r="E67" s="110" t="s">
        <v>28</v>
      </c>
      <c r="F67" s="125">
        <v>42397</v>
      </c>
      <c r="G67" s="12"/>
      <c r="H67" s="125">
        <v>42426</v>
      </c>
      <c r="I67" s="11">
        <v>42402</v>
      </c>
      <c r="J67" s="2" t="str">
        <f t="shared" si="3"/>
        <v>Terminada</v>
      </c>
      <c r="K67" s="35">
        <f t="shared" si="5"/>
        <v>4</v>
      </c>
      <c r="L67" s="15" t="s">
        <v>508</v>
      </c>
      <c r="M67" s="21" t="s">
        <v>509</v>
      </c>
      <c r="N67" s="108" t="s">
        <v>510</v>
      </c>
      <c r="O67" s="17" t="s">
        <v>86</v>
      </c>
      <c r="P67" s="144" t="s">
        <v>511</v>
      </c>
      <c r="Q67" s="55" t="s">
        <v>1638</v>
      </c>
      <c r="R67" s="89" t="s">
        <v>1624</v>
      </c>
      <c r="S67" s="89" t="s">
        <v>2120</v>
      </c>
      <c r="T67" s="89"/>
      <c r="U67" s="89"/>
      <c r="V67" s="15" t="s">
        <v>76</v>
      </c>
      <c r="W67" s="15" t="s">
        <v>16</v>
      </c>
      <c r="X67" s="15"/>
      <c r="Y67" s="11">
        <v>42397</v>
      </c>
      <c r="Z67" s="15" t="s">
        <v>512</v>
      </c>
      <c r="AA67" s="15" t="s">
        <v>106</v>
      </c>
      <c r="AB67" s="15" t="s">
        <v>90</v>
      </c>
      <c r="AC67" s="15" t="s">
        <v>91</v>
      </c>
      <c r="AD67" s="17" t="s">
        <v>106</v>
      </c>
      <c r="AE67" s="15" t="s">
        <v>106</v>
      </c>
      <c r="AF67" s="15"/>
    </row>
    <row r="68" spans="1:32" ht="120" x14ac:dyDescent="0.25">
      <c r="A68" s="5">
        <v>63</v>
      </c>
      <c r="B68" s="42">
        <f t="shared" si="0"/>
        <v>-1</v>
      </c>
      <c r="C68" s="41">
        <f t="shared" si="4"/>
        <v>0</v>
      </c>
      <c r="D68" s="10" t="s">
        <v>513</v>
      </c>
      <c r="E68" s="110" t="s">
        <v>28</v>
      </c>
      <c r="F68" s="125">
        <v>42397</v>
      </c>
      <c r="G68" s="12"/>
      <c r="H68" s="125">
        <v>42426</v>
      </c>
      <c r="I68" s="11">
        <v>42402</v>
      </c>
      <c r="J68" s="2" t="str">
        <f t="shared" si="3"/>
        <v>Terminada</v>
      </c>
      <c r="K68" s="35">
        <f t="shared" si="5"/>
        <v>4</v>
      </c>
      <c r="L68" s="15" t="s">
        <v>514</v>
      </c>
      <c r="M68" s="21" t="s">
        <v>515</v>
      </c>
      <c r="N68" s="87"/>
      <c r="O68" s="17" t="s">
        <v>86</v>
      </c>
      <c r="P68" s="144" t="s">
        <v>516</v>
      </c>
      <c r="Q68" s="55" t="s">
        <v>1638</v>
      </c>
      <c r="R68" s="89" t="s">
        <v>1624</v>
      </c>
      <c r="S68" s="89" t="s">
        <v>2120</v>
      </c>
      <c r="T68" s="89"/>
      <c r="U68" s="89"/>
      <c r="V68" s="15" t="s">
        <v>76</v>
      </c>
      <c r="W68" s="15" t="s">
        <v>16</v>
      </c>
      <c r="X68" s="15"/>
      <c r="Y68" s="11">
        <v>42397</v>
      </c>
      <c r="Z68" s="15" t="s">
        <v>517</v>
      </c>
      <c r="AA68" s="15" t="s">
        <v>106</v>
      </c>
      <c r="AB68" s="15" t="s">
        <v>90</v>
      </c>
      <c r="AC68" s="15" t="s">
        <v>91</v>
      </c>
      <c r="AD68" s="17" t="s">
        <v>106</v>
      </c>
      <c r="AE68" s="15" t="s">
        <v>106</v>
      </c>
      <c r="AF68" s="15"/>
    </row>
    <row r="69" spans="1:32" ht="120" x14ac:dyDescent="0.25">
      <c r="A69" s="5">
        <v>64</v>
      </c>
      <c r="B69" s="42">
        <f t="shared" si="0"/>
        <v>-1</v>
      </c>
      <c r="C69" s="41">
        <f t="shared" si="4"/>
        <v>0</v>
      </c>
      <c r="D69" s="10" t="s">
        <v>518</v>
      </c>
      <c r="E69" s="110" t="s">
        <v>28</v>
      </c>
      <c r="F69" s="125">
        <v>42397</v>
      </c>
      <c r="G69" s="12"/>
      <c r="H69" s="125">
        <v>42426</v>
      </c>
      <c r="I69" s="11">
        <v>42402</v>
      </c>
      <c r="J69" s="2" t="str">
        <f t="shared" si="3"/>
        <v>Terminada</v>
      </c>
      <c r="K69" s="35">
        <f t="shared" si="5"/>
        <v>4</v>
      </c>
      <c r="L69" s="15" t="s">
        <v>519</v>
      </c>
      <c r="M69" s="18" t="s">
        <v>520</v>
      </c>
      <c r="N69" s="55" t="s">
        <v>521</v>
      </c>
      <c r="O69" s="17" t="s">
        <v>86</v>
      </c>
      <c r="P69" s="144" t="s">
        <v>522</v>
      </c>
      <c r="Q69" s="55" t="s">
        <v>1638</v>
      </c>
      <c r="R69" s="89" t="s">
        <v>1624</v>
      </c>
      <c r="S69" s="89" t="s">
        <v>2120</v>
      </c>
      <c r="T69" s="89"/>
      <c r="U69" s="89"/>
      <c r="V69" s="15" t="s">
        <v>76</v>
      </c>
      <c r="W69" s="15" t="s">
        <v>16</v>
      </c>
      <c r="X69" s="15"/>
      <c r="Y69" s="11">
        <v>42397</v>
      </c>
      <c r="Z69" s="15" t="s">
        <v>523</v>
      </c>
      <c r="AA69" s="15" t="s">
        <v>106</v>
      </c>
      <c r="AB69" s="15" t="s">
        <v>90</v>
      </c>
      <c r="AC69" s="15" t="s">
        <v>91</v>
      </c>
      <c r="AD69" s="17" t="s">
        <v>106</v>
      </c>
      <c r="AE69" s="15" t="s">
        <v>106</v>
      </c>
      <c r="AF69" s="15"/>
    </row>
    <row r="70" spans="1:32" ht="135" x14ac:dyDescent="0.25">
      <c r="A70" s="5">
        <v>65</v>
      </c>
      <c r="B70" s="42">
        <f t="shared" ref="B70:B133" si="6">IF(D70="",0,IF(I70&lt;&gt;"",-1,IF(H70&lt;$AH$5,100,0)))</f>
        <v>-1</v>
      </c>
      <c r="C70" s="41">
        <f t="shared" ref="C70:C101" si="7">IF(D70="",1,IF(I70&lt;&gt;"",0,IF((H70-18)&lt;=$AH$5,100,1)))</f>
        <v>0</v>
      </c>
      <c r="D70" s="10" t="s">
        <v>215</v>
      </c>
      <c r="E70" s="110" t="s">
        <v>28</v>
      </c>
      <c r="F70" s="125">
        <v>42398</v>
      </c>
      <c r="G70" s="12"/>
      <c r="H70" s="125">
        <v>42429</v>
      </c>
      <c r="I70" s="11">
        <v>42417</v>
      </c>
      <c r="J70" s="2" t="str">
        <f t="shared" si="3"/>
        <v>Terminada</v>
      </c>
      <c r="K70" s="35">
        <f t="shared" si="5"/>
        <v>14</v>
      </c>
      <c r="L70" s="15" t="s">
        <v>216</v>
      </c>
      <c r="M70" s="21" t="s">
        <v>217</v>
      </c>
      <c r="N70" s="48" t="s">
        <v>218</v>
      </c>
      <c r="O70" s="17" t="s">
        <v>86</v>
      </c>
      <c r="P70" s="144" t="s">
        <v>219</v>
      </c>
      <c r="Q70" s="55" t="s">
        <v>1631</v>
      </c>
      <c r="R70" s="89" t="s">
        <v>1588</v>
      </c>
      <c r="S70" s="89" t="s">
        <v>2120</v>
      </c>
      <c r="T70" s="89"/>
      <c r="U70" s="89"/>
      <c r="V70" s="15" t="s">
        <v>69</v>
      </c>
      <c r="W70" s="15" t="s">
        <v>17</v>
      </c>
      <c r="X70" s="15"/>
      <c r="Y70" s="11">
        <v>42402</v>
      </c>
      <c r="Z70" s="15" t="s">
        <v>220</v>
      </c>
      <c r="AA70" s="15" t="s">
        <v>221</v>
      </c>
      <c r="AB70" s="15" t="s">
        <v>501</v>
      </c>
      <c r="AC70" s="15" t="s">
        <v>91</v>
      </c>
      <c r="AD70" s="17" t="s">
        <v>106</v>
      </c>
      <c r="AE70" s="15" t="s">
        <v>106</v>
      </c>
      <c r="AF70" s="15"/>
    </row>
    <row r="71" spans="1:32" ht="120" x14ac:dyDescent="0.25">
      <c r="A71" s="5">
        <v>66</v>
      </c>
      <c r="B71" s="42">
        <f t="shared" si="6"/>
        <v>-1</v>
      </c>
      <c r="C71" s="41">
        <f t="shared" si="7"/>
        <v>0</v>
      </c>
      <c r="D71" s="10" t="s">
        <v>524</v>
      </c>
      <c r="E71" s="110" t="s">
        <v>55</v>
      </c>
      <c r="F71" s="125">
        <v>42402</v>
      </c>
      <c r="G71" s="12"/>
      <c r="H71" s="125">
        <v>42430</v>
      </c>
      <c r="I71" s="11">
        <v>42403</v>
      </c>
      <c r="J71" s="2" t="str">
        <f t="shared" ref="J71:J134" si="8">IF(I71&lt;&gt;"","Terminada","Pendiente")</f>
        <v>Terminada</v>
      </c>
      <c r="K71" s="35">
        <f t="shared" si="5"/>
        <v>2</v>
      </c>
      <c r="L71" s="15" t="s">
        <v>525</v>
      </c>
      <c r="M71" s="21" t="s">
        <v>526</v>
      </c>
      <c r="N71" s="55" t="s">
        <v>527</v>
      </c>
      <c r="O71" s="17" t="s">
        <v>86</v>
      </c>
      <c r="P71" s="144" t="s">
        <v>528</v>
      </c>
      <c r="Q71" s="55" t="s">
        <v>1638</v>
      </c>
      <c r="R71" s="89" t="s">
        <v>1624</v>
      </c>
      <c r="S71" s="89" t="s">
        <v>2120</v>
      </c>
      <c r="T71" s="89"/>
      <c r="U71" s="89"/>
      <c r="V71" s="15" t="s">
        <v>76</v>
      </c>
      <c r="W71" s="15" t="s">
        <v>16</v>
      </c>
      <c r="X71" s="15"/>
      <c r="Y71" s="11">
        <v>42402</v>
      </c>
      <c r="Z71" s="15" t="s">
        <v>529</v>
      </c>
      <c r="AA71" s="15" t="s">
        <v>106</v>
      </c>
      <c r="AB71" s="15" t="s">
        <v>90</v>
      </c>
      <c r="AC71" s="15" t="s">
        <v>91</v>
      </c>
      <c r="AD71" s="17" t="s">
        <v>106</v>
      </c>
      <c r="AE71" s="15" t="s">
        <v>106</v>
      </c>
      <c r="AF71" s="15"/>
    </row>
    <row r="72" spans="1:32" ht="105" x14ac:dyDescent="0.25">
      <c r="A72" s="5">
        <v>67</v>
      </c>
      <c r="B72" s="42">
        <f t="shared" si="6"/>
        <v>-1</v>
      </c>
      <c r="C72" s="41">
        <f t="shared" si="7"/>
        <v>0</v>
      </c>
      <c r="D72" s="10" t="s">
        <v>530</v>
      </c>
      <c r="E72" s="110" t="s">
        <v>55</v>
      </c>
      <c r="F72" s="125">
        <v>42402</v>
      </c>
      <c r="G72" s="12"/>
      <c r="H72" s="125">
        <v>42430</v>
      </c>
      <c r="I72" s="11">
        <v>42405</v>
      </c>
      <c r="J72" s="2" t="str">
        <f t="shared" si="8"/>
        <v>Terminada</v>
      </c>
      <c r="K72" s="35">
        <f t="shared" si="5"/>
        <v>4</v>
      </c>
      <c r="L72" s="15" t="s">
        <v>531</v>
      </c>
      <c r="M72" s="21" t="s">
        <v>532</v>
      </c>
      <c r="N72" s="48" t="s">
        <v>533</v>
      </c>
      <c r="O72" s="17" t="s">
        <v>86</v>
      </c>
      <c r="P72" s="148" t="s">
        <v>534</v>
      </c>
      <c r="Q72" s="15" t="s">
        <v>1630</v>
      </c>
      <c r="R72" s="89" t="s">
        <v>1584</v>
      </c>
      <c r="S72" s="89" t="s">
        <v>2120</v>
      </c>
      <c r="T72" s="89"/>
      <c r="U72" s="89"/>
      <c r="V72" s="15" t="s">
        <v>69</v>
      </c>
      <c r="W72" s="15" t="s">
        <v>51</v>
      </c>
      <c r="X72" s="15"/>
      <c r="Y72" s="11">
        <v>42402</v>
      </c>
      <c r="Z72" s="15" t="s">
        <v>535</v>
      </c>
      <c r="AA72" s="15" t="s">
        <v>106</v>
      </c>
      <c r="AB72" s="15" t="s">
        <v>501</v>
      </c>
      <c r="AC72" s="15" t="s">
        <v>91</v>
      </c>
      <c r="AD72" s="17" t="s">
        <v>106</v>
      </c>
      <c r="AE72" s="15" t="s">
        <v>106</v>
      </c>
      <c r="AF72" s="15"/>
    </row>
    <row r="73" spans="1:32" ht="120" x14ac:dyDescent="0.25">
      <c r="A73" s="5">
        <v>68</v>
      </c>
      <c r="B73" s="42">
        <f t="shared" si="6"/>
        <v>-1</v>
      </c>
      <c r="C73" s="41">
        <f t="shared" si="7"/>
        <v>0</v>
      </c>
      <c r="D73" s="10" t="s">
        <v>559</v>
      </c>
      <c r="E73" s="110" t="s">
        <v>55</v>
      </c>
      <c r="F73" s="125">
        <v>42402</v>
      </c>
      <c r="G73" s="12"/>
      <c r="H73" s="125">
        <v>42430</v>
      </c>
      <c r="I73" s="11">
        <v>42405</v>
      </c>
      <c r="J73" s="2" t="str">
        <f t="shared" si="8"/>
        <v>Terminada</v>
      </c>
      <c r="K73" s="35">
        <f t="shared" si="5"/>
        <v>4</v>
      </c>
      <c r="L73" s="15" t="s">
        <v>585</v>
      </c>
      <c r="M73" s="21" t="s">
        <v>586</v>
      </c>
      <c r="N73" s="55" t="s">
        <v>587</v>
      </c>
      <c r="O73" s="17" t="s">
        <v>86</v>
      </c>
      <c r="P73" s="48" t="s">
        <v>588</v>
      </c>
      <c r="Q73" s="55" t="s">
        <v>1630</v>
      </c>
      <c r="R73" s="89" t="s">
        <v>1584</v>
      </c>
      <c r="S73" s="89" t="s">
        <v>2120</v>
      </c>
      <c r="T73" s="89"/>
      <c r="U73" s="89"/>
      <c r="V73" s="15" t="s">
        <v>71</v>
      </c>
      <c r="W73" s="15" t="s">
        <v>51</v>
      </c>
      <c r="X73" s="15"/>
      <c r="Y73" s="11">
        <v>42402</v>
      </c>
      <c r="Z73" s="15" t="s">
        <v>590</v>
      </c>
      <c r="AA73" s="15" t="s">
        <v>589</v>
      </c>
      <c r="AB73" s="15" t="s">
        <v>501</v>
      </c>
      <c r="AC73" s="15" t="s">
        <v>91</v>
      </c>
      <c r="AD73" s="17" t="s">
        <v>106</v>
      </c>
      <c r="AE73" s="15" t="s">
        <v>106</v>
      </c>
      <c r="AF73" s="15"/>
    </row>
    <row r="74" spans="1:32" ht="120" x14ac:dyDescent="0.25">
      <c r="A74" s="5">
        <v>69</v>
      </c>
      <c r="B74" s="42">
        <f t="shared" si="6"/>
        <v>-1</v>
      </c>
      <c r="C74" s="41">
        <f t="shared" si="7"/>
        <v>0</v>
      </c>
      <c r="D74" s="10" t="s">
        <v>560</v>
      </c>
      <c r="E74" s="110" t="s">
        <v>55</v>
      </c>
      <c r="F74" s="125">
        <v>42402</v>
      </c>
      <c r="G74" s="12"/>
      <c r="H74" s="125">
        <v>42430</v>
      </c>
      <c r="I74" s="11">
        <v>42405</v>
      </c>
      <c r="J74" s="2" t="str">
        <f t="shared" si="8"/>
        <v>Terminada</v>
      </c>
      <c r="K74" s="35">
        <f t="shared" si="5"/>
        <v>4</v>
      </c>
      <c r="L74" s="15" t="s">
        <v>585</v>
      </c>
      <c r="M74" s="21" t="s">
        <v>586</v>
      </c>
      <c r="N74" s="55" t="s">
        <v>587</v>
      </c>
      <c r="O74" s="17" t="s">
        <v>86</v>
      </c>
      <c r="P74" s="144" t="s">
        <v>591</v>
      </c>
      <c r="Q74" s="55" t="s">
        <v>1630</v>
      </c>
      <c r="R74" s="89" t="s">
        <v>1584</v>
      </c>
      <c r="S74" s="89" t="s">
        <v>2120</v>
      </c>
      <c r="T74" s="89"/>
      <c r="U74" s="89"/>
      <c r="V74" s="15" t="s">
        <v>71</v>
      </c>
      <c r="W74" s="15" t="s">
        <v>51</v>
      </c>
      <c r="X74" s="15"/>
      <c r="Y74" s="11">
        <v>42402</v>
      </c>
      <c r="Z74" s="15" t="s">
        <v>593</v>
      </c>
      <c r="AA74" s="15" t="s">
        <v>592</v>
      </c>
      <c r="AB74" s="15" t="s">
        <v>501</v>
      </c>
      <c r="AC74" s="15" t="s">
        <v>91</v>
      </c>
      <c r="AD74" s="17" t="s">
        <v>106</v>
      </c>
      <c r="AE74" s="15" t="s">
        <v>106</v>
      </c>
      <c r="AF74" s="15"/>
    </row>
    <row r="75" spans="1:32" ht="105" x14ac:dyDescent="0.25">
      <c r="A75" s="5">
        <v>70</v>
      </c>
      <c r="B75" s="42">
        <f t="shared" si="6"/>
        <v>-1</v>
      </c>
      <c r="C75" s="41">
        <f t="shared" si="7"/>
        <v>0</v>
      </c>
      <c r="D75" s="10" t="s">
        <v>561</v>
      </c>
      <c r="E75" s="110" t="s">
        <v>55</v>
      </c>
      <c r="F75" s="125">
        <v>42402</v>
      </c>
      <c r="G75" s="12"/>
      <c r="H75" s="125">
        <v>42430</v>
      </c>
      <c r="I75" s="11">
        <v>42408</v>
      </c>
      <c r="J75" s="2" t="str">
        <f t="shared" si="8"/>
        <v>Terminada</v>
      </c>
      <c r="K75" s="35">
        <f t="shared" si="5"/>
        <v>5</v>
      </c>
      <c r="L75" s="15" t="s">
        <v>594</v>
      </c>
      <c r="M75" s="21" t="s">
        <v>595</v>
      </c>
      <c r="N75" s="87" t="s">
        <v>596</v>
      </c>
      <c r="O75" s="17" t="s">
        <v>86</v>
      </c>
      <c r="P75" s="48" t="s">
        <v>597</v>
      </c>
      <c r="Q75" s="55" t="s">
        <v>1627</v>
      </c>
      <c r="R75" s="89" t="s">
        <v>1564</v>
      </c>
      <c r="S75" s="89" t="s">
        <v>2120</v>
      </c>
      <c r="T75" s="89"/>
      <c r="U75" s="89"/>
      <c r="V75" s="15" t="s">
        <v>67</v>
      </c>
      <c r="W75" s="15" t="s">
        <v>17</v>
      </c>
      <c r="X75" s="15"/>
      <c r="Y75" s="11">
        <v>42403</v>
      </c>
      <c r="Z75" s="15" t="s">
        <v>599</v>
      </c>
      <c r="AA75" s="15" t="s">
        <v>598</v>
      </c>
      <c r="AB75" s="15" t="s">
        <v>90</v>
      </c>
      <c r="AC75" s="15" t="s">
        <v>91</v>
      </c>
      <c r="AD75" s="17" t="s">
        <v>106</v>
      </c>
      <c r="AE75" s="15" t="s">
        <v>106</v>
      </c>
      <c r="AF75" s="15"/>
    </row>
    <row r="76" spans="1:32" ht="196.5" customHeight="1" x14ac:dyDescent="0.25">
      <c r="A76" s="5">
        <v>71</v>
      </c>
      <c r="B76" s="42">
        <f t="shared" si="6"/>
        <v>-1</v>
      </c>
      <c r="C76" s="41">
        <f t="shared" si="7"/>
        <v>0</v>
      </c>
      <c r="D76" s="10" t="s">
        <v>562</v>
      </c>
      <c r="E76" s="110" t="s">
        <v>55</v>
      </c>
      <c r="F76" s="125">
        <v>42402</v>
      </c>
      <c r="G76" s="12"/>
      <c r="H76" s="125">
        <v>42430</v>
      </c>
      <c r="I76" s="11">
        <v>42404</v>
      </c>
      <c r="J76" s="2" t="str">
        <f t="shared" si="8"/>
        <v>Terminada</v>
      </c>
      <c r="K76" s="35">
        <f t="shared" si="5"/>
        <v>3</v>
      </c>
      <c r="L76" s="15" t="s">
        <v>600</v>
      </c>
      <c r="M76" s="21" t="s">
        <v>601</v>
      </c>
      <c r="N76" s="55" t="s">
        <v>602</v>
      </c>
      <c r="O76" s="17" t="s">
        <v>86</v>
      </c>
      <c r="P76" s="144" t="s">
        <v>603</v>
      </c>
      <c r="Q76" s="55" t="s">
        <v>1637</v>
      </c>
      <c r="R76" s="89" t="s">
        <v>1619</v>
      </c>
      <c r="S76" s="89" t="s">
        <v>2120</v>
      </c>
      <c r="T76" s="89"/>
      <c r="U76" s="89"/>
      <c r="V76" s="15" t="s">
        <v>76</v>
      </c>
      <c r="W76" s="17" t="s">
        <v>16</v>
      </c>
      <c r="X76" s="17"/>
      <c r="Y76" s="11">
        <v>42403</v>
      </c>
      <c r="Z76" s="15" t="s">
        <v>604</v>
      </c>
      <c r="AA76" s="15" t="s">
        <v>106</v>
      </c>
      <c r="AB76" s="15" t="s">
        <v>90</v>
      </c>
      <c r="AC76" s="15" t="s">
        <v>91</v>
      </c>
      <c r="AD76" s="17" t="s">
        <v>106</v>
      </c>
      <c r="AE76" s="15" t="s">
        <v>106</v>
      </c>
      <c r="AF76" s="15"/>
    </row>
    <row r="77" spans="1:32" ht="360" x14ac:dyDescent="0.25">
      <c r="A77" s="5">
        <v>72</v>
      </c>
      <c r="B77" s="42">
        <f t="shared" si="6"/>
        <v>-1</v>
      </c>
      <c r="C77" s="41">
        <f t="shared" si="7"/>
        <v>0</v>
      </c>
      <c r="D77" s="10" t="s">
        <v>563</v>
      </c>
      <c r="E77" s="110" t="s">
        <v>55</v>
      </c>
      <c r="F77" s="125">
        <v>42403</v>
      </c>
      <c r="G77" s="12"/>
      <c r="H77" s="125">
        <v>42431</v>
      </c>
      <c r="I77" s="11">
        <v>42431</v>
      </c>
      <c r="J77" s="2" t="str">
        <f t="shared" si="8"/>
        <v>Terminada</v>
      </c>
      <c r="K77" s="35">
        <f t="shared" si="5"/>
        <v>21</v>
      </c>
      <c r="L77" s="15" t="s">
        <v>605</v>
      </c>
      <c r="M77" s="21" t="s">
        <v>606</v>
      </c>
      <c r="N77" s="129" t="s">
        <v>607</v>
      </c>
      <c r="O77" s="17" t="s">
        <v>86</v>
      </c>
      <c r="P77" s="48" t="s">
        <v>608</v>
      </c>
      <c r="Q77" s="55" t="s">
        <v>1630</v>
      </c>
      <c r="R77" s="89" t="s">
        <v>1584</v>
      </c>
      <c r="S77" s="107" t="s">
        <v>2119</v>
      </c>
      <c r="T77" s="107">
        <v>64</v>
      </c>
      <c r="U77" s="107">
        <v>64</v>
      </c>
      <c r="V77" s="15" t="s">
        <v>71</v>
      </c>
      <c r="W77" s="15" t="s">
        <v>51</v>
      </c>
      <c r="X77" s="15"/>
      <c r="Y77" s="11">
        <v>42403</v>
      </c>
      <c r="Z77" s="15" t="s">
        <v>609</v>
      </c>
      <c r="AA77" s="15" t="s">
        <v>610</v>
      </c>
      <c r="AB77" s="15" t="s">
        <v>90</v>
      </c>
      <c r="AC77" s="15" t="s">
        <v>91</v>
      </c>
      <c r="AD77" s="17" t="s">
        <v>106</v>
      </c>
      <c r="AE77" s="15" t="s">
        <v>106</v>
      </c>
      <c r="AF77" s="15"/>
    </row>
    <row r="78" spans="1:32" ht="409.5" x14ac:dyDescent="0.25">
      <c r="A78" s="5">
        <v>73</v>
      </c>
      <c r="B78" s="42">
        <f t="shared" si="6"/>
        <v>-1</v>
      </c>
      <c r="C78" s="41">
        <f t="shared" si="7"/>
        <v>0</v>
      </c>
      <c r="D78" s="10" t="s">
        <v>564</v>
      </c>
      <c r="E78" s="110" t="s">
        <v>55</v>
      </c>
      <c r="F78" s="125">
        <v>42403</v>
      </c>
      <c r="G78" s="12"/>
      <c r="H78" s="125">
        <v>42431</v>
      </c>
      <c r="I78" s="11">
        <v>42431</v>
      </c>
      <c r="J78" s="2" t="str">
        <f t="shared" si="8"/>
        <v>Terminada</v>
      </c>
      <c r="K78" s="35">
        <f t="shared" si="5"/>
        <v>21</v>
      </c>
      <c r="L78" s="15" t="s">
        <v>605</v>
      </c>
      <c r="M78" s="21" t="s">
        <v>606</v>
      </c>
      <c r="N78" s="129" t="s">
        <v>607</v>
      </c>
      <c r="O78" s="17" t="s">
        <v>86</v>
      </c>
      <c r="P78" s="144" t="s">
        <v>611</v>
      </c>
      <c r="Q78" s="55" t="s">
        <v>1630</v>
      </c>
      <c r="R78" s="89" t="s">
        <v>1584</v>
      </c>
      <c r="S78" s="107" t="s">
        <v>2119</v>
      </c>
      <c r="T78" s="107">
        <v>134</v>
      </c>
      <c r="U78" s="107">
        <v>134</v>
      </c>
      <c r="V78" s="15" t="s">
        <v>71</v>
      </c>
      <c r="W78" s="15" t="s">
        <v>51</v>
      </c>
      <c r="X78" s="15"/>
      <c r="Y78" s="11">
        <v>42403</v>
      </c>
      <c r="Z78" s="15" t="s">
        <v>612</v>
      </c>
      <c r="AA78" s="15" t="s">
        <v>613</v>
      </c>
      <c r="AB78" s="15" t="s">
        <v>90</v>
      </c>
      <c r="AC78" s="15" t="s">
        <v>91</v>
      </c>
      <c r="AD78" s="17" t="s">
        <v>106</v>
      </c>
      <c r="AE78" s="15" t="s">
        <v>106</v>
      </c>
      <c r="AF78" s="15"/>
    </row>
    <row r="79" spans="1:32" ht="270" x14ac:dyDescent="0.25">
      <c r="A79" s="5">
        <v>74</v>
      </c>
      <c r="B79" s="42">
        <f t="shared" si="6"/>
        <v>-1</v>
      </c>
      <c r="C79" s="41">
        <f t="shared" si="7"/>
        <v>0</v>
      </c>
      <c r="D79" s="10" t="s">
        <v>565</v>
      </c>
      <c r="E79" s="110" t="s">
        <v>55</v>
      </c>
      <c r="F79" s="125">
        <v>42403</v>
      </c>
      <c r="G79" s="12"/>
      <c r="H79" s="125">
        <v>42431</v>
      </c>
      <c r="I79" s="11">
        <v>42431</v>
      </c>
      <c r="J79" s="2" t="str">
        <f t="shared" si="8"/>
        <v>Terminada</v>
      </c>
      <c r="K79" s="35">
        <f t="shared" si="5"/>
        <v>21</v>
      </c>
      <c r="L79" s="15" t="s">
        <v>605</v>
      </c>
      <c r="M79" s="21" t="s">
        <v>606</v>
      </c>
      <c r="N79" s="129" t="s">
        <v>607</v>
      </c>
      <c r="O79" s="17" t="s">
        <v>86</v>
      </c>
      <c r="P79" s="144" t="s">
        <v>614</v>
      </c>
      <c r="Q79" s="55" t="s">
        <v>1630</v>
      </c>
      <c r="R79" s="89" t="s">
        <v>1584</v>
      </c>
      <c r="S79" s="89" t="s">
        <v>2119</v>
      </c>
      <c r="T79" s="107">
        <v>55</v>
      </c>
      <c r="U79" s="107">
        <v>55</v>
      </c>
      <c r="V79" s="15" t="s">
        <v>71</v>
      </c>
      <c r="W79" s="15" t="s">
        <v>51</v>
      </c>
      <c r="X79" s="15"/>
      <c r="Y79" s="11">
        <v>42403</v>
      </c>
      <c r="Z79" s="15" t="s">
        <v>615</v>
      </c>
      <c r="AA79" s="15" t="s">
        <v>616</v>
      </c>
      <c r="AB79" s="15" t="s">
        <v>90</v>
      </c>
      <c r="AC79" s="15" t="s">
        <v>91</v>
      </c>
      <c r="AD79" s="17" t="s">
        <v>106</v>
      </c>
      <c r="AE79" s="15" t="s">
        <v>106</v>
      </c>
      <c r="AF79" s="15"/>
    </row>
    <row r="80" spans="1:32" ht="135" x14ac:dyDescent="0.25">
      <c r="A80" s="5">
        <v>75</v>
      </c>
      <c r="B80" s="42">
        <f t="shared" si="6"/>
        <v>-1</v>
      </c>
      <c r="C80" s="41">
        <f t="shared" si="7"/>
        <v>0</v>
      </c>
      <c r="D80" s="10" t="s">
        <v>222</v>
      </c>
      <c r="E80" s="110" t="s">
        <v>55</v>
      </c>
      <c r="F80" s="125">
        <v>42403</v>
      </c>
      <c r="G80" s="12"/>
      <c r="H80" s="125">
        <v>42431</v>
      </c>
      <c r="I80" s="11">
        <v>42417</v>
      </c>
      <c r="J80" s="2" t="str">
        <f t="shared" si="8"/>
        <v>Terminada</v>
      </c>
      <c r="K80" s="35">
        <f t="shared" si="5"/>
        <v>11</v>
      </c>
      <c r="L80" s="15" t="s">
        <v>223</v>
      </c>
      <c r="M80" s="21" t="s">
        <v>224</v>
      </c>
      <c r="N80" s="48" t="s">
        <v>225</v>
      </c>
      <c r="O80" s="17" t="s">
        <v>86</v>
      </c>
      <c r="P80" s="48" t="s">
        <v>226</v>
      </c>
      <c r="Q80" s="55" t="s">
        <v>1630</v>
      </c>
      <c r="R80" s="89" t="s">
        <v>1584</v>
      </c>
      <c r="S80" s="89" t="s">
        <v>2120</v>
      </c>
      <c r="T80" s="89"/>
      <c r="U80" s="89"/>
      <c r="V80" s="15" t="s">
        <v>71</v>
      </c>
      <c r="W80" s="15" t="s">
        <v>51</v>
      </c>
      <c r="X80" s="15"/>
      <c r="Y80" s="11">
        <v>42404</v>
      </c>
      <c r="Z80" s="15" t="s">
        <v>227</v>
      </c>
      <c r="AA80" s="15" t="s">
        <v>228</v>
      </c>
      <c r="AB80" s="15" t="s">
        <v>501</v>
      </c>
      <c r="AC80" s="15" t="s">
        <v>91</v>
      </c>
      <c r="AD80" s="17" t="s">
        <v>106</v>
      </c>
      <c r="AE80" s="15" t="s">
        <v>106</v>
      </c>
      <c r="AF80" s="15"/>
    </row>
    <row r="81" spans="1:32" ht="170.25" customHeight="1" x14ac:dyDescent="0.25">
      <c r="A81" s="5">
        <v>76</v>
      </c>
      <c r="B81" s="42">
        <f t="shared" si="6"/>
        <v>-1</v>
      </c>
      <c r="C81" s="41">
        <f t="shared" si="7"/>
        <v>0</v>
      </c>
      <c r="D81" s="10" t="s">
        <v>566</v>
      </c>
      <c r="E81" s="110" t="s">
        <v>55</v>
      </c>
      <c r="F81" s="125">
        <v>42404</v>
      </c>
      <c r="G81" s="12"/>
      <c r="H81" s="125">
        <v>42432</v>
      </c>
      <c r="I81" s="11">
        <v>42405</v>
      </c>
      <c r="J81" s="2" t="str">
        <f t="shared" si="8"/>
        <v>Terminada</v>
      </c>
      <c r="K81" s="35">
        <f t="shared" si="5"/>
        <v>2</v>
      </c>
      <c r="L81" s="15" t="s">
        <v>619</v>
      </c>
      <c r="M81" s="21" t="s">
        <v>620</v>
      </c>
      <c r="N81" s="55" t="s">
        <v>621</v>
      </c>
      <c r="O81" s="17" t="s">
        <v>86</v>
      </c>
      <c r="P81" s="144" t="s">
        <v>622</v>
      </c>
      <c r="Q81" s="55" t="s">
        <v>1638</v>
      </c>
      <c r="R81" s="89" t="s">
        <v>1624</v>
      </c>
      <c r="S81" s="89" t="s">
        <v>2120</v>
      </c>
      <c r="T81" s="89"/>
      <c r="U81" s="89"/>
      <c r="V81" s="15" t="s">
        <v>76</v>
      </c>
      <c r="W81" s="15" t="s">
        <v>16</v>
      </c>
      <c r="X81" s="15"/>
      <c r="Y81" s="11">
        <v>42405</v>
      </c>
      <c r="Z81" s="15" t="s">
        <v>623</v>
      </c>
      <c r="AA81" s="15" t="s">
        <v>106</v>
      </c>
      <c r="AB81" s="15" t="s">
        <v>90</v>
      </c>
      <c r="AC81" s="15" t="s">
        <v>91</v>
      </c>
      <c r="AD81" s="17" t="s">
        <v>106</v>
      </c>
      <c r="AE81" s="15" t="s">
        <v>106</v>
      </c>
      <c r="AF81" s="15"/>
    </row>
    <row r="82" spans="1:32" ht="120" x14ac:dyDescent="0.25">
      <c r="A82" s="5">
        <v>77</v>
      </c>
      <c r="B82" s="42">
        <f t="shared" si="6"/>
        <v>-1</v>
      </c>
      <c r="C82" s="41">
        <f t="shared" si="7"/>
        <v>0</v>
      </c>
      <c r="D82" s="10" t="s">
        <v>567</v>
      </c>
      <c r="E82" s="110" t="s">
        <v>55</v>
      </c>
      <c r="F82" s="125">
        <v>42405</v>
      </c>
      <c r="G82" s="12"/>
      <c r="H82" s="125">
        <v>42433</v>
      </c>
      <c r="I82" s="11">
        <v>42417</v>
      </c>
      <c r="J82" s="2" t="str">
        <f t="shared" si="8"/>
        <v>Terminada</v>
      </c>
      <c r="K82" s="35">
        <f t="shared" si="5"/>
        <v>9</v>
      </c>
      <c r="L82" s="15" t="s">
        <v>624</v>
      </c>
      <c r="M82" s="21" t="s">
        <v>625</v>
      </c>
      <c r="N82" s="87" t="s">
        <v>626</v>
      </c>
      <c r="O82" s="17" t="s">
        <v>86</v>
      </c>
      <c r="P82" s="48" t="s">
        <v>627</v>
      </c>
      <c r="Q82" s="55" t="s">
        <v>1630</v>
      </c>
      <c r="R82" s="89" t="s">
        <v>1584</v>
      </c>
      <c r="S82" s="107" t="s">
        <v>2119</v>
      </c>
      <c r="T82" s="107">
        <v>1</v>
      </c>
      <c r="U82" s="107">
        <v>0</v>
      </c>
      <c r="V82" s="15" t="s">
        <v>71</v>
      </c>
      <c r="W82" s="15" t="s">
        <v>51</v>
      </c>
      <c r="X82" s="15"/>
      <c r="Y82" s="11" t="s">
        <v>628</v>
      </c>
      <c r="Z82" s="15" t="s">
        <v>629</v>
      </c>
      <c r="AA82" s="15" t="s">
        <v>630</v>
      </c>
      <c r="AB82" s="15" t="s">
        <v>90</v>
      </c>
      <c r="AC82" s="15" t="s">
        <v>91</v>
      </c>
      <c r="AD82" s="17" t="s">
        <v>106</v>
      </c>
      <c r="AE82" s="15" t="s">
        <v>106</v>
      </c>
      <c r="AF82" s="15"/>
    </row>
    <row r="83" spans="1:32" ht="120" x14ac:dyDescent="0.25">
      <c r="A83" s="5">
        <v>78</v>
      </c>
      <c r="B83" s="42">
        <f t="shared" si="6"/>
        <v>-1</v>
      </c>
      <c r="C83" s="41">
        <f t="shared" si="7"/>
        <v>0</v>
      </c>
      <c r="D83" s="10" t="s">
        <v>631</v>
      </c>
      <c r="E83" s="110" t="s">
        <v>55</v>
      </c>
      <c r="F83" s="125">
        <v>42405</v>
      </c>
      <c r="G83" s="12"/>
      <c r="H83" s="125">
        <v>42433</v>
      </c>
      <c r="I83" s="11">
        <v>42432</v>
      </c>
      <c r="J83" s="2" t="str">
        <f t="shared" si="8"/>
        <v>Terminada</v>
      </c>
      <c r="K83" s="35">
        <f t="shared" si="5"/>
        <v>20</v>
      </c>
      <c r="L83" s="15" t="s">
        <v>624</v>
      </c>
      <c r="M83" s="21" t="s">
        <v>625</v>
      </c>
      <c r="N83" s="108" t="s">
        <v>626</v>
      </c>
      <c r="O83" s="17" t="s">
        <v>86</v>
      </c>
      <c r="P83" s="144" t="s">
        <v>632</v>
      </c>
      <c r="Q83" s="55" t="s">
        <v>1630</v>
      </c>
      <c r="R83" s="89" t="s">
        <v>1584</v>
      </c>
      <c r="S83" s="107" t="s">
        <v>2119</v>
      </c>
      <c r="T83" s="107">
        <v>1</v>
      </c>
      <c r="U83" s="107">
        <v>1</v>
      </c>
      <c r="V83" s="15" t="s">
        <v>71</v>
      </c>
      <c r="W83" s="15" t="s">
        <v>51</v>
      </c>
      <c r="X83" s="15"/>
      <c r="Y83" s="11">
        <v>42408</v>
      </c>
      <c r="Z83" s="15" t="s">
        <v>633</v>
      </c>
      <c r="AA83" s="15" t="s">
        <v>634</v>
      </c>
      <c r="AB83" s="15" t="s">
        <v>90</v>
      </c>
      <c r="AC83" s="15" t="s">
        <v>91</v>
      </c>
      <c r="AD83" s="17" t="s">
        <v>106</v>
      </c>
      <c r="AE83" s="15" t="s">
        <v>106</v>
      </c>
      <c r="AF83" s="15"/>
    </row>
    <row r="84" spans="1:32" ht="120" x14ac:dyDescent="0.25">
      <c r="A84" s="5">
        <v>79</v>
      </c>
      <c r="B84" s="42">
        <f t="shared" si="6"/>
        <v>-1</v>
      </c>
      <c r="C84" s="41">
        <f t="shared" si="7"/>
        <v>0</v>
      </c>
      <c r="D84" s="10" t="s">
        <v>635</v>
      </c>
      <c r="E84" s="110" t="s">
        <v>55</v>
      </c>
      <c r="F84" s="125">
        <v>42408</v>
      </c>
      <c r="G84" s="12"/>
      <c r="H84" s="125">
        <v>42436</v>
      </c>
      <c r="I84" s="11">
        <v>42408</v>
      </c>
      <c r="J84" s="2" t="str">
        <f t="shared" si="8"/>
        <v>Terminada</v>
      </c>
      <c r="K84" s="35">
        <f t="shared" si="5"/>
        <v>1</v>
      </c>
      <c r="L84" s="15" t="s">
        <v>636</v>
      </c>
      <c r="M84" s="18" t="s">
        <v>637</v>
      </c>
      <c r="N84" s="87" t="s">
        <v>638</v>
      </c>
      <c r="O84" s="17" t="s">
        <v>86</v>
      </c>
      <c r="P84" s="48" t="s">
        <v>639</v>
      </c>
      <c r="Q84" s="55" t="s">
        <v>1638</v>
      </c>
      <c r="R84" s="89" t="s">
        <v>1624</v>
      </c>
      <c r="S84" s="89" t="s">
        <v>2120</v>
      </c>
      <c r="T84" s="89"/>
      <c r="U84" s="89"/>
      <c r="V84" s="15" t="s">
        <v>76</v>
      </c>
      <c r="W84" s="15" t="s">
        <v>16</v>
      </c>
      <c r="X84" s="15"/>
      <c r="Y84" s="11" t="s">
        <v>640</v>
      </c>
      <c r="Z84" s="15" t="s">
        <v>641</v>
      </c>
      <c r="AA84" s="15" t="s">
        <v>106</v>
      </c>
      <c r="AB84" s="15" t="s">
        <v>90</v>
      </c>
      <c r="AC84" s="15" t="s">
        <v>91</v>
      </c>
      <c r="AD84" s="17" t="s">
        <v>106</v>
      </c>
      <c r="AE84" s="15" t="s">
        <v>106</v>
      </c>
      <c r="AF84" s="15"/>
    </row>
    <row r="85" spans="1:32" ht="120" x14ac:dyDescent="0.25">
      <c r="A85" s="5">
        <v>80</v>
      </c>
      <c r="B85" s="42">
        <f t="shared" si="6"/>
        <v>-1</v>
      </c>
      <c r="C85" s="41">
        <f t="shared" si="7"/>
        <v>0</v>
      </c>
      <c r="D85" s="10" t="s">
        <v>642</v>
      </c>
      <c r="E85" s="110" t="s">
        <v>55</v>
      </c>
      <c r="F85" s="125">
        <v>42408</v>
      </c>
      <c r="G85" s="12"/>
      <c r="H85" s="125">
        <v>42436</v>
      </c>
      <c r="I85" s="11">
        <v>42408</v>
      </c>
      <c r="J85" s="2" t="str">
        <f t="shared" si="8"/>
        <v>Terminada</v>
      </c>
      <c r="K85" s="35">
        <f t="shared" si="5"/>
        <v>1</v>
      </c>
      <c r="L85" s="15" t="s">
        <v>636</v>
      </c>
      <c r="M85" s="18" t="s">
        <v>637</v>
      </c>
      <c r="N85" s="108" t="s">
        <v>638</v>
      </c>
      <c r="O85" s="17" t="s">
        <v>86</v>
      </c>
      <c r="P85" s="144" t="s">
        <v>643</v>
      </c>
      <c r="Q85" s="55" t="s">
        <v>1637</v>
      </c>
      <c r="R85" s="89" t="s">
        <v>1621</v>
      </c>
      <c r="S85" s="89" t="s">
        <v>2120</v>
      </c>
      <c r="T85" s="89"/>
      <c r="U85" s="89"/>
      <c r="V85" s="15" t="s">
        <v>76</v>
      </c>
      <c r="W85" s="15" t="s">
        <v>16</v>
      </c>
      <c r="X85" s="15"/>
      <c r="Y85" s="11">
        <v>42408</v>
      </c>
      <c r="Z85" s="15" t="s">
        <v>644</v>
      </c>
      <c r="AA85" s="15" t="s">
        <v>106</v>
      </c>
      <c r="AB85" s="15" t="s">
        <v>90</v>
      </c>
      <c r="AC85" s="15" t="s">
        <v>91</v>
      </c>
      <c r="AD85" s="17" t="s">
        <v>106</v>
      </c>
      <c r="AE85" s="15" t="s">
        <v>106</v>
      </c>
      <c r="AF85" s="15"/>
    </row>
    <row r="86" spans="1:32" ht="405" x14ac:dyDescent="0.25">
      <c r="A86" s="5">
        <v>81</v>
      </c>
      <c r="B86" s="42">
        <f t="shared" si="6"/>
        <v>-1</v>
      </c>
      <c r="C86" s="41">
        <f t="shared" si="7"/>
        <v>0</v>
      </c>
      <c r="D86" s="10" t="s">
        <v>645</v>
      </c>
      <c r="E86" s="110" t="s">
        <v>55</v>
      </c>
      <c r="F86" s="125">
        <v>42408</v>
      </c>
      <c r="G86" s="12"/>
      <c r="H86" s="125">
        <v>42436</v>
      </c>
      <c r="I86" s="11">
        <v>42417</v>
      </c>
      <c r="J86" s="2" t="str">
        <f t="shared" si="8"/>
        <v>Terminada</v>
      </c>
      <c r="K86" s="35">
        <f t="shared" ref="K86:K117" si="9">IF(I86&lt;&gt;"",(NETWORKDAYS(F86,I86)),0)</f>
        <v>8</v>
      </c>
      <c r="L86" s="15" t="s">
        <v>646</v>
      </c>
      <c r="M86" s="21" t="s">
        <v>647</v>
      </c>
      <c r="N86" s="48" t="s">
        <v>648</v>
      </c>
      <c r="O86" s="17" t="s">
        <v>86</v>
      </c>
      <c r="P86" s="48" t="s">
        <v>649</v>
      </c>
      <c r="Q86" s="55" t="s">
        <v>1630</v>
      </c>
      <c r="R86" s="89" t="s">
        <v>1584</v>
      </c>
      <c r="S86" s="89" t="s">
        <v>2120</v>
      </c>
      <c r="T86" s="89"/>
      <c r="U86" s="89"/>
      <c r="V86" s="15" t="s">
        <v>71</v>
      </c>
      <c r="W86" s="15" t="s">
        <v>51</v>
      </c>
      <c r="X86" s="15"/>
      <c r="Y86" s="11">
        <v>42408</v>
      </c>
      <c r="Z86" s="15" t="s">
        <v>650</v>
      </c>
      <c r="AA86" s="15" t="s">
        <v>651</v>
      </c>
      <c r="AB86" s="15" t="s">
        <v>501</v>
      </c>
      <c r="AC86" s="15" t="s">
        <v>91</v>
      </c>
      <c r="AD86" s="17" t="s">
        <v>106</v>
      </c>
      <c r="AE86" s="15" t="s">
        <v>106</v>
      </c>
      <c r="AF86" s="15"/>
    </row>
    <row r="87" spans="1:32" ht="135" x14ac:dyDescent="0.25">
      <c r="A87" s="5">
        <v>82</v>
      </c>
      <c r="B87" s="42">
        <f t="shared" si="6"/>
        <v>-1</v>
      </c>
      <c r="C87" s="41">
        <f t="shared" si="7"/>
        <v>0</v>
      </c>
      <c r="D87" s="10" t="s">
        <v>652</v>
      </c>
      <c r="E87" s="110" t="s">
        <v>55</v>
      </c>
      <c r="F87" s="125">
        <v>42409</v>
      </c>
      <c r="G87" s="12"/>
      <c r="H87" s="125">
        <v>42437</v>
      </c>
      <c r="I87" s="11">
        <v>42417</v>
      </c>
      <c r="J87" s="2" t="str">
        <f t="shared" si="8"/>
        <v>Terminada</v>
      </c>
      <c r="K87" s="35">
        <f t="shared" si="9"/>
        <v>7</v>
      </c>
      <c r="L87" s="15" t="s">
        <v>653</v>
      </c>
      <c r="M87" s="21" t="s">
        <v>654</v>
      </c>
      <c r="N87" s="55" t="s">
        <v>655</v>
      </c>
      <c r="O87" s="17" t="s">
        <v>86</v>
      </c>
      <c r="P87" s="144" t="s">
        <v>656</v>
      </c>
      <c r="Q87" s="55" t="s">
        <v>1630</v>
      </c>
      <c r="R87" s="89" t="s">
        <v>1566</v>
      </c>
      <c r="S87" s="89" t="s">
        <v>2120</v>
      </c>
      <c r="T87" s="89"/>
      <c r="U87" s="89"/>
      <c r="V87" s="15" t="s">
        <v>71</v>
      </c>
      <c r="W87" s="15" t="s">
        <v>51</v>
      </c>
      <c r="X87" s="15"/>
      <c r="Y87" s="11">
        <v>42409</v>
      </c>
      <c r="Z87" s="15" t="s">
        <v>657</v>
      </c>
      <c r="AA87" s="15" t="s">
        <v>658</v>
      </c>
      <c r="AB87" s="15" t="s">
        <v>501</v>
      </c>
      <c r="AC87" s="15" t="s">
        <v>91</v>
      </c>
      <c r="AD87" s="17" t="s">
        <v>106</v>
      </c>
      <c r="AE87" s="15" t="s">
        <v>106</v>
      </c>
      <c r="AF87" s="15"/>
    </row>
    <row r="88" spans="1:32" ht="135" x14ac:dyDescent="0.25">
      <c r="A88" s="5">
        <v>83</v>
      </c>
      <c r="B88" s="42">
        <f t="shared" si="6"/>
        <v>-1</v>
      </c>
      <c r="C88" s="41">
        <f t="shared" si="7"/>
        <v>0</v>
      </c>
      <c r="D88" s="10" t="s">
        <v>178</v>
      </c>
      <c r="E88" s="110" t="s">
        <v>55</v>
      </c>
      <c r="F88" s="125">
        <v>42409</v>
      </c>
      <c r="G88" s="12"/>
      <c r="H88" s="125">
        <v>42437</v>
      </c>
      <c r="I88" s="14">
        <v>42433</v>
      </c>
      <c r="J88" s="2" t="str">
        <f t="shared" si="8"/>
        <v>Terminada</v>
      </c>
      <c r="K88" s="35">
        <f t="shared" si="9"/>
        <v>19</v>
      </c>
      <c r="L88" s="22" t="s">
        <v>179</v>
      </c>
      <c r="M88" s="23" t="s">
        <v>180</v>
      </c>
      <c r="N88" s="48" t="s">
        <v>181</v>
      </c>
      <c r="O88" s="17" t="s">
        <v>86</v>
      </c>
      <c r="P88" s="48" t="s">
        <v>182</v>
      </c>
      <c r="Q88" s="55" t="s">
        <v>1627</v>
      </c>
      <c r="R88" s="89" t="s">
        <v>1563</v>
      </c>
      <c r="S88" s="89" t="s">
        <v>2120</v>
      </c>
      <c r="T88" s="89"/>
      <c r="U88" s="89"/>
      <c r="V88" s="15" t="s">
        <v>67</v>
      </c>
      <c r="W88" s="15" t="s">
        <v>17</v>
      </c>
      <c r="X88" s="15"/>
      <c r="Y88" s="14">
        <v>42409</v>
      </c>
      <c r="Z88" s="22" t="s">
        <v>659</v>
      </c>
      <c r="AA88" s="22" t="s">
        <v>660</v>
      </c>
      <c r="AB88" s="22" t="s">
        <v>501</v>
      </c>
      <c r="AC88" s="15" t="s">
        <v>91</v>
      </c>
      <c r="AD88" s="17" t="s">
        <v>106</v>
      </c>
      <c r="AE88" s="15" t="s">
        <v>106</v>
      </c>
      <c r="AF88" s="22"/>
    </row>
    <row r="89" spans="1:32" ht="120" x14ac:dyDescent="0.25">
      <c r="A89" s="5">
        <v>84</v>
      </c>
      <c r="B89" s="42">
        <f t="shared" si="6"/>
        <v>-1</v>
      </c>
      <c r="C89" s="41">
        <f t="shared" si="7"/>
        <v>0</v>
      </c>
      <c r="D89" s="10" t="s">
        <v>183</v>
      </c>
      <c r="E89" s="110" t="s">
        <v>55</v>
      </c>
      <c r="F89" s="125">
        <v>42410</v>
      </c>
      <c r="G89" s="12"/>
      <c r="H89" s="125">
        <v>42438</v>
      </c>
      <c r="I89" s="11">
        <v>42412</v>
      </c>
      <c r="J89" s="2" t="str">
        <f t="shared" si="8"/>
        <v>Terminada</v>
      </c>
      <c r="K89" s="35">
        <f t="shared" si="9"/>
        <v>3</v>
      </c>
      <c r="L89" s="15" t="s">
        <v>185</v>
      </c>
      <c r="M89" s="21" t="s">
        <v>186</v>
      </c>
      <c r="N89" s="55" t="s">
        <v>187</v>
      </c>
      <c r="O89" s="17" t="s">
        <v>86</v>
      </c>
      <c r="P89" s="144" t="s">
        <v>188</v>
      </c>
      <c r="Q89" s="55" t="s">
        <v>1638</v>
      </c>
      <c r="R89" s="89" t="s">
        <v>1624</v>
      </c>
      <c r="S89" s="89" t="s">
        <v>2120</v>
      </c>
      <c r="T89" s="89"/>
      <c r="U89" s="89"/>
      <c r="V89" s="15" t="s">
        <v>76</v>
      </c>
      <c r="W89" s="15" t="s">
        <v>16</v>
      </c>
      <c r="X89" s="15"/>
      <c r="Y89" s="11">
        <v>42653</v>
      </c>
      <c r="Z89" s="15" t="s">
        <v>661</v>
      </c>
      <c r="AA89" s="15" t="s">
        <v>106</v>
      </c>
      <c r="AB89" s="15" t="s">
        <v>90</v>
      </c>
      <c r="AC89" s="15" t="s">
        <v>91</v>
      </c>
      <c r="AD89" s="17" t="s">
        <v>106</v>
      </c>
      <c r="AE89" s="15" t="s">
        <v>106</v>
      </c>
      <c r="AF89" s="15"/>
    </row>
    <row r="90" spans="1:32" ht="120" x14ac:dyDescent="0.25">
      <c r="A90" s="5">
        <v>85</v>
      </c>
      <c r="B90" s="42">
        <f t="shared" si="6"/>
        <v>-1</v>
      </c>
      <c r="C90" s="41">
        <f t="shared" si="7"/>
        <v>0</v>
      </c>
      <c r="D90" s="10" t="s">
        <v>184</v>
      </c>
      <c r="E90" s="110" t="s">
        <v>55</v>
      </c>
      <c r="F90" s="125">
        <v>42410</v>
      </c>
      <c r="G90" s="12"/>
      <c r="H90" s="125">
        <v>42438</v>
      </c>
      <c r="I90" s="11">
        <v>42432</v>
      </c>
      <c r="J90" s="2" t="str">
        <f t="shared" si="8"/>
        <v>Terminada</v>
      </c>
      <c r="K90" s="35">
        <f t="shared" si="9"/>
        <v>17</v>
      </c>
      <c r="L90" s="15" t="s">
        <v>189</v>
      </c>
      <c r="M90" s="21" t="s">
        <v>190</v>
      </c>
      <c r="N90" s="48" t="s">
        <v>191</v>
      </c>
      <c r="O90" s="17" t="s">
        <v>86</v>
      </c>
      <c r="P90" s="48" t="s">
        <v>192</v>
      </c>
      <c r="Q90" s="55" t="s">
        <v>1630</v>
      </c>
      <c r="R90" s="89" t="s">
        <v>1584</v>
      </c>
      <c r="S90" s="89" t="s">
        <v>2120</v>
      </c>
      <c r="T90" s="89"/>
      <c r="U90" s="89"/>
      <c r="V90" s="15" t="s">
        <v>71</v>
      </c>
      <c r="W90" s="15" t="s">
        <v>51</v>
      </c>
      <c r="X90" s="15"/>
      <c r="Y90" s="11">
        <v>42410</v>
      </c>
      <c r="Z90" s="15" t="s">
        <v>662</v>
      </c>
      <c r="AA90" s="15" t="s">
        <v>663</v>
      </c>
      <c r="AB90" s="15" t="s">
        <v>501</v>
      </c>
      <c r="AC90" s="15" t="s">
        <v>91</v>
      </c>
      <c r="AD90" s="17" t="s">
        <v>106</v>
      </c>
      <c r="AE90" s="15" t="s">
        <v>106</v>
      </c>
      <c r="AF90" s="15"/>
    </row>
    <row r="91" spans="1:32" ht="135" x14ac:dyDescent="0.25">
      <c r="A91" s="5">
        <v>86</v>
      </c>
      <c r="B91" s="42">
        <f t="shared" si="6"/>
        <v>-1</v>
      </c>
      <c r="C91" s="41">
        <f t="shared" si="7"/>
        <v>0</v>
      </c>
      <c r="D91" s="10" t="s">
        <v>198</v>
      </c>
      <c r="E91" s="110" t="s">
        <v>55</v>
      </c>
      <c r="F91" s="125">
        <v>42410</v>
      </c>
      <c r="G91" s="12"/>
      <c r="H91" s="125">
        <v>42438</v>
      </c>
      <c r="I91" s="11">
        <v>42422</v>
      </c>
      <c r="J91" s="2" t="str">
        <f t="shared" si="8"/>
        <v>Terminada</v>
      </c>
      <c r="K91" s="35">
        <f t="shared" si="9"/>
        <v>9</v>
      </c>
      <c r="L91" s="15" t="s">
        <v>145</v>
      </c>
      <c r="M91" s="21" t="s">
        <v>199</v>
      </c>
      <c r="N91" s="55" t="s">
        <v>147</v>
      </c>
      <c r="O91" s="17" t="s">
        <v>86</v>
      </c>
      <c r="P91" s="144" t="s">
        <v>200</v>
      </c>
      <c r="Q91" s="55" t="s">
        <v>1630</v>
      </c>
      <c r="R91" s="89" t="s">
        <v>1583</v>
      </c>
      <c r="S91" s="89" t="s">
        <v>2120</v>
      </c>
      <c r="T91" s="89"/>
      <c r="U91" s="89"/>
      <c r="V91" s="15" t="s">
        <v>71</v>
      </c>
      <c r="W91" s="15" t="s">
        <v>78</v>
      </c>
      <c r="X91" s="15"/>
      <c r="Y91" s="11">
        <v>42411</v>
      </c>
      <c r="Z91" s="15" t="s">
        <v>201</v>
      </c>
      <c r="AA91" s="15" t="s">
        <v>664</v>
      </c>
      <c r="AB91" s="15" t="s">
        <v>501</v>
      </c>
      <c r="AC91" s="15" t="s">
        <v>91</v>
      </c>
      <c r="AD91" s="17" t="s">
        <v>106</v>
      </c>
      <c r="AE91" s="15" t="s">
        <v>106</v>
      </c>
      <c r="AF91" s="15"/>
    </row>
    <row r="92" spans="1:32" ht="135" x14ac:dyDescent="0.25">
      <c r="A92" s="5">
        <v>87</v>
      </c>
      <c r="B92" s="42">
        <f t="shared" si="6"/>
        <v>-1</v>
      </c>
      <c r="C92" s="41">
        <f t="shared" si="7"/>
        <v>0</v>
      </c>
      <c r="D92" s="10" t="s">
        <v>229</v>
      </c>
      <c r="E92" s="110" t="s">
        <v>55</v>
      </c>
      <c r="F92" s="125">
        <v>42411</v>
      </c>
      <c r="G92" s="12"/>
      <c r="H92" s="125">
        <v>42439</v>
      </c>
      <c r="I92" s="11">
        <v>42417</v>
      </c>
      <c r="J92" s="2" t="str">
        <f t="shared" si="8"/>
        <v>Terminada</v>
      </c>
      <c r="K92" s="35">
        <f t="shared" si="9"/>
        <v>5</v>
      </c>
      <c r="L92" s="15" t="s">
        <v>230</v>
      </c>
      <c r="M92" s="21" t="s">
        <v>231</v>
      </c>
      <c r="N92" s="48" t="s">
        <v>232</v>
      </c>
      <c r="O92" s="17" t="s">
        <v>86</v>
      </c>
      <c r="P92" s="48" t="s">
        <v>233</v>
      </c>
      <c r="Q92" s="55" t="s">
        <v>1638</v>
      </c>
      <c r="R92" s="89" t="s">
        <v>1624</v>
      </c>
      <c r="S92" s="89" t="s">
        <v>2120</v>
      </c>
      <c r="T92" s="89"/>
      <c r="U92" s="89"/>
      <c r="V92" s="15" t="s">
        <v>76</v>
      </c>
      <c r="W92" s="15" t="s">
        <v>16</v>
      </c>
      <c r="X92" s="15"/>
      <c r="Y92" s="11">
        <v>42415</v>
      </c>
      <c r="Z92" s="22" t="s">
        <v>665</v>
      </c>
      <c r="AA92" s="15" t="s">
        <v>106</v>
      </c>
      <c r="AB92" s="15" t="s">
        <v>90</v>
      </c>
      <c r="AC92" s="15" t="s">
        <v>91</v>
      </c>
      <c r="AD92" s="17" t="s">
        <v>106</v>
      </c>
      <c r="AE92" s="15" t="s">
        <v>106</v>
      </c>
      <c r="AF92" s="15"/>
    </row>
    <row r="93" spans="1:32" ht="135" x14ac:dyDescent="0.25">
      <c r="A93" s="5">
        <v>88</v>
      </c>
      <c r="B93" s="42">
        <f t="shared" si="6"/>
        <v>-1</v>
      </c>
      <c r="C93" s="41">
        <f t="shared" si="7"/>
        <v>0</v>
      </c>
      <c r="D93" s="10" t="s">
        <v>234</v>
      </c>
      <c r="E93" s="110" t="s">
        <v>55</v>
      </c>
      <c r="F93" s="125">
        <v>42411</v>
      </c>
      <c r="G93" s="12"/>
      <c r="H93" s="125">
        <v>42439</v>
      </c>
      <c r="I93" s="11">
        <v>42417</v>
      </c>
      <c r="J93" s="2" t="str">
        <f t="shared" si="8"/>
        <v>Terminada</v>
      </c>
      <c r="K93" s="35">
        <f t="shared" si="9"/>
        <v>5</v>
      </c>
      <c r="L93" s="15" t="s">
        <v>241</v>
      </c>
      <c r="M93" s="21" t="s">
        <v>242</v>
      </c>
      <c r="N93" s="108"/>
      <c r="O93" s="17" t="s">
        <v>86</v>
      </c>
      <c r="P93" s="144" t="s">
        <v>243</v>
      </c>
      <c r="Q93" s="55" t="s">
        <v>1638</v>
      </c>
      <c r="R93" s="89" t="s">
        <v>1624</v>
      </c>
      <c r="S93" s="89" t="s">
        <v>2120</v>
      </c>
      <c r="T93" s="89"/>
      <c r="U93" s="89"/>
      <c r="V93" s="15" t="s">
        <v>76</v>
      </c>
      <c r="W93" s="15" t="s">
        <v>16</v>
      </c>
      <c r="X93" s="15"/>
      <c r="Y93" s="11">
        <v>42415</v>
      </c>
      <c r="Z93" s="15" t="s">
        <v>666</v>
      </c>
      <c r="AA93" s="15" t="s">
        <v>106</v>
      </c>
      <c r="AB93" s="15" t="s">
        <v>90</v>
      </c>
      <c r="AC93" s="15" t="s">
        <v>91</v>
      </c>
      <c r="AD93" s="17" t="s">
        <v>106</v>
      </c>
      <c r="AE93" s="15" t="s">
        <v>106</v>
      </c>
      <c r="AF93" s="15"/>
    </row>
    <row r="94" spans="1:32" ht="135" x14ac:dyDescent="0.25">
      <c r="A94" s="5">
        <v>89</v>
      </c>
      <c r="B94" s="42">
        <f t="shared" si="6"/>
        <v>-1</v>
      </c>
      <c r="C94" s="41">
        <f t="shared" si="7"/>
        <v>0</v>
      </c>
      <c r="D94" s="10" t="s">
        <v>235</v>
      </c>
      <c r="E94" s="110" t="s">
        <v>55</v>
      </c>
      <c r="F94" s="128">
        <v>42412</v>
      </c>
      <c r="G94" s="12"/>
      <c r="H94" s="125">
        <v>42440</v>
      </c>
      <c r="I94" s="11">
        <v>42417</v>
      </c>
      <c r="J94" s="2" t="str">
        <f t="shared" si="8"/>
        <v>Terminada</v>
      </c>
      <c r="K94" s="35">
        <f>IF(I94&lt;&gt;"",(NETWORKDAYS(F95,I94)),0)</f>
        <v>4</v>
      </c>
      <c r="L94" s="15" t="s">
        <v>244</v>
      </c>
      <c r="M94" s="21" t="s">
        <v>245</v>
      </c>
      <c r="N94" s="48" t="s">
        <v>246</v>
      </c>
      <c r="O94" s="17" t="s">
        <v>86</v>
      </c>
      <c r="P94" s="144" t="s">
        <v>247</v>
      </c>
      <c r="Q94" s="55" t="s">
        <v>1638</v>
      </c>
      <c r="R94" s="89" t="s">
        <v>1624</v>
      </c>
      <c r="S94" s="89" t="s">
        <v>2120</v>
      </c>
      <c r="T94" s="89"/>
      <c r="U94" s="89"/>
      <c r="V94" s="15" t="s">
        <v>76</v>
      </c>
      <c r="W94" s="15" t="s">
        <v>16</v>
      </c>
      <c r="X94" s="15"/>
      <c r="Y94" s="11">
        <v>42415</v>
      </c>
      <c r="Z94" s="15" t="s">
        <v>667</v>
      </c>
      <c r="AA94" s="15" t="s">
        <v>106</v>
      </c>
      <c r="AB94" s="15" t="s">
        <v>90</v>
      </c>
      <c r="AC94" s="15" t="s">
        <v>91</v>
      </c>
      <c r="AD94" s="17" t="s">
        <v>106</v>
      </c>
      <c r="AE94" s="15" t="s">
        <v>106</v>
      </c>
      <c r="AF94" s="15"/>
    </row>
    <row r="95" spans="1:32" ht="120" x14ac:dyDescent="0.25">
      <c r="A95" s="5">
        <v>90</v>
      </c>
      <c r="B95" s="42">
        <f t="shared" si="6"/>
        <v>-1</v>
      </c>
      <c r="C95" s="41">
        <f t="shared" si="7"/>
        <v>0</v>
      </c>
      <c r="D95" s="10" t="s">
        <v>236</v>
      </c>
      <c r="E95" s="110" t="s">
        <v>55</v>
      </c>
      <c r="F95" s="125">
        <v>42412</v>
      </c>
      <c r="G95" s="12"/>
      <c r="H95" s="125">
        <v>42440</v>
      </c>
      <c r="I95" s="14">
        <v>42417</v>
      </c>
      <c r="J95" s="2" t="str">
        <f t="shared" si="8"/>
        <v>Terminada</v>
      </c>
      <c r="K95" s="35"/>
      <c r="L95" s="22" t="s">
        <v>248</v>
      </c>
      <c r="M95" s="23" t="s">
        <v>249</v>
      </c>
      <c r="N95" s="127"/>
      <c r="O95" s="17" t="s">
        <v>86</v>
      </c>
      <c r="P95" s="48" t="s">
        <v>250</v>
      </c>
      <c r="Q95" s="55" t="s">
        <v>1630</v>
      </c>
      <c r="R95" s="89" t="s">
        <v>1584</v>
      </c>
      <c r="S95" s="89" t="s">
        <v>2120</v>
      </c>
      <c r="T95" s="89"/>
      <c r="U95" s="89"/>
      <c r="V95" s="15" t="s">
        <v>71</v>
      </c>
      <c r="W95" s="15" t="s">
        <v>16</v>
      </c>
      <c r="X95" s="15"/>
      <c r="Y95" s="14">
        <v>42415</v>
      </c>
      <c r="Z95" s="22" t="s">
        <v>668</v>
      </c>
      <c r="AA95" s="22" t="s">
        <v>106</v>
      </c>
      <c r="AB95" s="22" t="s">
        <v>107</v>
      </c>
      <c r="AC95" s="15" t="s">
        <v>91</v>
      </c>
      <c r="AD95" s="17" t="s">
        <v>106</v>
      </c>
      <c r="AE95" s="15" t="s">
        <v>106</v>
      </c>
      <c r="AF95" s="15"/>
    </row>
    <row r="96" spans="1:32" ht="120" x14ac:dyDescent="0.25">
      <c r="A96" s="5">
        <v>91</v>
      </c>
      <c r="B96" s="42">
        <f t="shared" si="6"/>
        <v>-1</v>
      </c>
      <c r="C96" s="41">
        <f t="shared" si="7"/>
        <v>0</v>
      </c>
      <c r="D96" s="10" t="s">
        <v>237</v>
      </c>
      <c r="E96" s="110" t="s">
        <v>55</v>
      </c>
      <c r="F96" s="125">
        <v>42412</v>
      </c>
      <c r="G96" s="12"/>
      <c r="H96" s="125">
        <v>42440</v>
      </c>
      <c r="I96" s="11">
        <v>42432</v>
      </c>
      <c r="J96" s="2" t="str">
        <f t="shared" si="8"/>
        <v>Terminada</v>
      </c>
      <c r="K96" s="35">
        <f t="shared" si="9"/>
        <v>15</v>
      </c>
      <c r="L96" s="15" t="s">
        <v>251</v>
      </c>
      <c r="M96" s="21" t="s">
        <v>252</v>
      </c>
      <c r="N96" s="48" t="s">
        <v>253</v>
      </c>
      <c r="O96" s="17" t="s">
        <v>86</v>
      </c>
      <c r="P96" s="144" t="s">
        <v>254</v>
      </c>
      <c r="Q96" s="55" t="s">
        <v>1627</v>
      </c>
      <c r="R96" s="89" t="s">
        <v>1563</v>
      </c>
      <c r="S96" s="89" t="s">
        <v>2120</v>
      </c>
      <c r="T96" s="89"/>
      <c r="U96" s="89"/>
      <c r="V96" s="15" t="s">
        <v>67</v>
      </c>
      <c r="W96" s="15" t="s">
        <v>57</v>
      </c>
      <c r="X96" s="15"/>
      <c r="Y96" s="11">
        <v>42416</v>
      </c>
      <c r="Z96" s="15" t="s">
        <v>669</v>
      </c>
      <c r="AA96" s="15" t="s">
        <v>670</v>
      </c>
      <c r="AB96" s="15" t="s">
        <v>90</v>
      </c>
      <c r="AC96" s="15" t="s">
        <v>91</v>
      </c>
      <c r="AD96" s="17" t="s">
        <v>106</v>
      </c>
      <c r="AE96" s="15" t="s">
        <v>106</v>
      </c>
      <c r="AF96" s="15"/>
    </row>
    <row r="97" spans="1:32" ht="225" x14ac:dyDescent="0.25">
      <c r="A97" s="5">
        <v>92</v>
      </c>
      <c r="B97" s="42">
        <f t="shared" si="6"/>
        <v>-1</v>
      </c>
      <c r="C97" s="41">
        <f t="shared" si="7"/>
        <v>0</v>
      </c>
      <c r="D97" s="10" t="s">
        <v>238</v>
      </c>
      <c r="E97" s="110" t="s">
        <v>55</v>
      </c>
      <c r="F97" s="125">
        <v>42412</v>
      </c>
      <c r="G97" s="12"/>
      <c r="H97" s="125">
        <v>42440</v>
      </c>
      <c r="I97" s="14">
        <v>42432</v>
      </c>
      <c r="J97" s="2" t="str">
        <f t="shared" si="8"/>
        <v>Terminada</v>
      </c>
      <c r="K97" s="35">
        <f t="shared" si="9"/>
        <v>15</v>
      </c>
      <c r="L97" s="22" t="s">
        <v>255</v>
      </c>
      <c r="M97" s="23" t="s">
        <v>256</v>
      </c>
      <c r="N97" s="108" t="s">
        <v>257</v>
      </c>
      <c r="O97" s="17" t="s">
        <v>86</v>
      </c>
      <c r="P97" s="149" t="s">
        <v>258</v>
      </c>
      <c r="Q97" s="22" t="s">
        <v>1630</v>
      </c>
      <c r="R97" s="89" t="s">
        <v>1584</v>
      </c>
      <c r="S97" s="89" t="s">
        <v>2120</v>
      </c>
      <c r="T97" s="89"/>
      <c r="U97" s="89"/>
      <c r="V97" s="15" t="s">
        <v>71</v>
      </c>
      <c r="W97" s="15" t="s">
        <v>52</v>
      </c>
      <c r="X97" s="15"/>
      <c r="Y97" s="14">
        <v>42416</v>
      </c>
      <c r="Z97" s="22" t="s">
        <v>671</v>
      </c>
      <c r="AA97" s="22" t="s">
        <v>672</v>
      </c>
      <c r="AB97" s="22" t="s">
        <v>501</v>
      </c>
      <c r="AC97" s="15" t="s">
        <v>91</v>
      </c>
      <c r="AD97" s="17" t="s">
        <v>106</v>
      </c>
      <c r="AE97" s="15" t="s">
        <v>106</v>
      </c>
      <c r="AF97" s="15"/>
    </row>
    <row r="98" spans="1:32" ht="135" x14ac:dyDescent="0.25">
      <c r="A98" s="5">
        <v>93</v>
      </c>
      <c r="B98" s="42">
        <f t="shared" si="6"/>
        <v>-1</v>
      </c>
      <c r="C98" s="41">
        <f t="shared" si="7"/>
        <v>0</v>
      </c>
      <c r="D98" s="10" t="s">
        <v>239</v>
      </c>
      <c r="E98" s="110" t="s">
        <v>55</v>
      </c>
      <c r="F98" s="125">
        <v>42412</v>
      </c>
      <c r="G98" s="12"/>
      <c r="H98" s="125">
        <v>42443</v>
      </c>
      <c r="I98" s="14">
        <v>42417</v>
      </c>
      <c r="J98" s="2" t="str">
        <f t="shared" si="8"/>
        <v>Terminada</v>
      </c>
      <c r="K98" s="35">
        <f t="shared" si="9"/>
        <v>4</v>
      </c>
      <c r="L98" s="22" t="s">
        <v>259</v>
      </c>
      <c r="M98" s="23" t="s">
        <v>260</v>
      </c>
      <c r="N98" s="55" t="s">
        <v>261</v>
      </c>
      <c r="O98" s="17" t="s">
        <v>86</v>
      </c>
      <c r="P98" s="48" t="s">
        <v>262</v>
      </c>
      <c r="Q98" s="55" t="s">
        <v>1638</v>
      </c>
      <c r="R98" s="89" t="s">
        <v>1624</v>
      </c>
      <c r="S98" s="89" t="s">
        <v>2120</v>
      </c>
      <c r="T98" s="89"/>
      <c r="U98" s="89"/>
      <c r="V98" s="15" t="s">
        <v>76</v>
      </c>
      <c r="W98" s="15" t="s">
        <v>16</v>
      </c>
      <c r="X98" s="15"/>
      <c r="Y98" s="14">
        <v>42416</v>
      </c>
      <c r="Z98" s="22" t="s">
        <v>673</v>
      </c>
      <c r="AA98" s="22" t="s">
        <v>106</v>
      </c>
      <c r="AB98" s="22" t="s">
        <v>90</v>
      </c>
      <c r="AC98" s="15" t="s">
        <v>91</v>
      </c>
      <c r="AD98" s="17" t="s">
        <v>106</v>
      </c>
      <c r="AE98" s="15" t="s">
        <v>106</v>
      </c>
      <c r="AF98" s="15"/>
    </row>
    <row r="99" spans="1:32" ht="135" x14ac:dyDescent="0.25">
      <c r="A99" s="5">
        <v>94</v>
      </c>
      <c r="B99" s="42">
        <f t="shared" si="6"/>
        <v>-1</v>
      </c>
      <c r="C99" s="41">
        <f t="shared" si="7"/>
        <v>0</v>
      </c>
      <c r="D99" s="10" t="s">
        <v>240</v>
      </c>
      <c r="E99" s="110" t="s">
        <v>55</v>
      </c>
      <c r="F99" s="125">
        <v>42412</v>
      </c>
      <c r="G99" s="12"/>
      <c r="H99" s="125">
        <v>42443</v>
      </c>
      <c r="I99" s="11">
        <v>42417</v>
      </c>
      <c r="J99" s="2" t="str">
        <f t="shared" si="8"/>
        <v>Terminada</v>
      </c>
      <c r="K99" s="35">
        <f t="shared" si="9"/>
        <v>4</v>
      </c>
      <c r="L99" s="15" t="s">
        <v>263</v>
      </c>
      <c r="M99" s="21" t="s">
        <v>264</v>
      </c>
      <c r="N99" s="48" t="s">
        <v>265</v>
      </c>
      <c r="O99" s="17" t="s">
        <v>86</v>
      </c>
      <c r="P99" s="144" t="s">
        <v>266</v>
      </c>
      <c r="Q99" s="55" t="s">
        <v>68</v>
      </c>
      <c r="R99" s="89" t="s">
        <v>1567</v>
      </c>
      <c r="S99" s="89" t="s">
        <v>2120</v>
      </c>
      <c r="T99" s="89"/>
      <c r="U99" s="89"/>
      <c r="V99" s="15" t="s">
        <v>76</v>
      </c>
      <c r="W99" s="15" t="s">
        <v>16</v>
      </c>
      <c r="X99" s="15"/>
      <c r="Y99" s="11">
        <v>42416</v>
      </c>
      <c r="Z99" s="15" t="s">
        <v>674</v>
      </c>
      <c r="AA99" s="15" t="s">
        <v>106</v>
      </c>
      <c r="AB99" s="15" t="s">
        <v>90</v>
      </c>
      <c r="AC99" s="15" t="s">
        <v>91</v>
      </c>
      <c r="AD99" s="17" t="s">
        <v>106</v>
      </c>
      <c r="AE99" s="15" t="s">
        <v>106</v>
      </c>
      <c r="AF99" s="15"/>
    </row>
    <row r="100" spans="1:32" ht="105" x14ac:dyDescent="0.25">
      <c r="A100" s="5">
        <v>95</v>
      </c>
      <c r="B100" s="42">
        <f t="shared" si="6"/>
        <v>-1</v>
      </c>
      <c r="C100" s="41">
        <f t="shared" si="7"/>
        <v>0</v>
      </c>
      <c r="D100" s="10" t="s">
        <v>570</v>
      </c>
      <c r="E100" s="110" t="s">
        <v>55</v>
      </c>
      <c r="F100" s="125">
        <v>42415</v>
      </c>
      <c r="G100" s="12"/>
      <c r="H100" s="125">
        <v>42443</v>
      </c>
      <c r="I100" s="11">
        <v>42439</v>
      </c>
      <c r="J100" s="2" t="str">
        <f t="shared" si="8"/>
        <v>Terminada</v>
      </c>
      <c r="K100" s="35">
        <f t="shared" si="9"/>
        <v>19</v>
      </c>
      <c r="L100" s="15" t="s">
        <v>675</v>
      </c>
      <c r="M100" s="21" t="s">
        <v>676</v>
      </c>
      <c r="N100" s="55" t="s">
        <v>677</v>
      </c>
      <c r="O100" s="17" t="s">
        <v>86</v>
      </c>
      <c r="P100" s="48" t="s">
        <v>678</v>
      </c>
      <c r="Q100" s="55" t="s">
        <v>1632</v>
      </c>
      <c r="R100" s="89" t="s">
        <v>1595</v>
      </c>
      <c r="S100" s="89" t="s">
        <v>2120</v>
      </c>
      <c r="T100" s="89"/>
      <c r="U100" s="89"/>
      <c r="V100" s="15" t="s">
        <v>71</v>
      </c>
      <c r="W100" s="15" t="s">
        <v>17</v>
      </c>
      <c r="X100" s="15"/>
      <c r="Y100" s="11">
        <v>42416</v>
      </c>
      <c r="Z100" s="15" t="s">
        <v>679</v>
      </c>
      <c r="AA100" s="15" t="s">
        <v>680</v>
      </c>
      <c r="AB100" s="15" t="s">
        <v>501</v>
      </c>
      <c r="AC100" s="15" t="s">
        <v>91</v>
      </c>
      <c r="AD100" s="17" t="s">
        <v>106</v>
      </c>
      <c r="AE100" s="15" t="s">
        <v>106</v>
      </c>
      <c r="AF100" s="15"/>
    </row>
    <row r="101" spans="1:32" ht="120" x14ac:dyDescent="0.25">
      <c r="A101" s="5">
        <v>96</v>
      </c>
      <c r="B101" s="42">
        <f t="shared" si="6"/>
        <v>-1</v>
      </c>
      <c r="C101" s="41">
        <f t="shared" si="7"/>
        <v>0</v>
      </c>
      <c r="D101" s="10" t="s">
        <v>571</v>
      </c>
      <c r="E101" s="110" t="s">
        <v>55</v>
      </c>
      <c r="F101" s="125">
        <v>42416</v>
      </c>
      <c r="G101" s="12"/>
      <c r="H101" s="125">
        <v>42444</v>
      </c>
      <c r="I101" s="11">
        <v>42432</v>
      </c>
      <c r="J101" s="2" t="str">
        <f t="shared" si="8"/>
        <v>Terminada</v>
      </c>
      <c r="K101" s="35">
        <f t="shared" si="9"/>
        <v>13</v>
      </c>
      <c r="L101" s="15" t="s">
        <v>681</v>
      </c>
      <c r="M101" s="21" t="s">
        <v>682</v>
      </c>
      <c r="N101" s="55" t="s">
        <v>683</v>
      </c>
      <c r="O101" s="17" t="s">
        <v>86</v>
      </c>
      <c r="P101" s="144" t="s">
        <v>684</v>
      </c>
      <c r="Q101" s="55" t="s">
        <v>1630</v>
      </c>
      <c r="R101" s="89" t="s">
        <v>1584</v>
      </c>
      <c r="S101" s="89" t="s">
        <v>2120</v>
      </c>
      <c r="T101" s="89"/>
      <c r="U101" s="89"/>
      <c r="V101" s="15" t="s">
        <v>71</v>
      </c>
      <c r="W101" s="15" t="s">
        <v>53</v>
      </c>
      <c r="X101" s="15"/>
      <c r="Y101" s="11">
        <v>42417</v>
      </c>
      <c r="Z101" s="15" t="s">
        <v>685</v>
      </c>
      <c r="AA101" s="15" t="s">
        <v>686</v>
      </c>
      <c r="AB101" s="15" t="s">
        <v>501</v>
      </c>
      <c r="AC101" s="15" t="s">
        <v>91</v>
      </c>
      <c r="AD101" s="17" t="s">
        <v>106</v>
      </c>
      <c r="AE101" s="15" t="s">
        <v>106</v>
      </c>
      <c r="AF101" s="15"/>
    </row>
    <row r="102" spans="1:32" ht="120" x14ac:dyDescent="0.25">
      <c r="A102" s="5">
        <v>97</v>
      </c>
      <c r="B102" s="42">
        <f t="shared" si="6"/>
        <v>-1</v>
      </c>
      <c r="C102" s="41">
        <f t="shared" ref="C102:C133" si="10">IF(D102="",1,IF(I102&lt;&gt;"",0,IF((H102-18)&lt;=$AH$5,100,1)))</f>
        <v>0</v>
      </c>
      <c r="D102" s="10" t="s">
        <v>572</v>
      </c>
      <c r="E102" s="110" t="s">
        <v>55</v>
      </c>
      <c r="F102" s="125">
        <v>42416</v>
      </c>
      <c r="G102" s="12"/>
      <c r="H102" s="125">
        <v>42444</v>
      </c>
      <c r="I102" s="11">
        <v>42429</v>
      </c>
      <c r="J102" s="2" t="str">
        <f t="shared" si="8"/>
        <v>Terminada</v>
      </c>
      <c r="K102" s="35">
        <f t="shared" si="9"/>
        <v>10</v>
      </c>
      <c r="L102" s="15" t="s">
        <v>681</v>
      </c>
      <c r="M102" s="21" t="s">
        <v>682</v>
      </c>
      <c r="N102" s="48" t="s">
        <v>683</v>
      </c>
      <c r="O102" s="17" t="s">
        <v>86</v>
      </c>
      <c r="P102" s="48" t="s">
        <v>687</v>
      </c>
      <c r="Q102" s="55" t="s">
        <v>1630</v>
      </c>
      <c r="R102" s="89" t="s">
        <v>1584</v>
      </c>
      <c r="S102" s="89" t="s">
        <v>2120</v>
      </c>
      <c r="T102" s="89"/>
      <c r="U102" s="89"/>
      <c r="V102" s="15" t="s">
        <v>71</v>
      </c>
      <c r="W102" s="17" t="s">
        <v>53</v>
      </c>
      <c r="X102" s="17"/>
      <c r="Y102" s="11">
        <v>42417</v>
      </c>
      <c r="Z102" s="15" t="s">
        <v>688</v>
      </c>
      <c r="AA102" s="15" t="s">
        <v>689</v>
      </c>
      <c r="AB102" s="15" t="s">
        <v>501</v>
      </c>
      <c r="AC102" s="15" t="s">
        <v>91</v>
      </c>
      <c r="AD102" s="17" t="s">
        <v>106</v>
      </c>
      <c r="AE102" s="15" t="s">
        <v>106</v>
      </c>
      <c r="AF102" s="15"/>
    </row>
    <row r="103" spans="1:32" ht="120" x14ac:dyDescent="0.25">
      <c r="A103" s="5">
        <v>98</v>
      </c>
      <c r="B103" s="42">
        <f t="shared" si="6"/>
        <v>-1</v>
      </c>
      <c r="C103" s="41">
        <f t="shared" si="10"/>
        <v>0</v>
      </c>
      <c r="D103" s="10" t="s">
        <v>573</v>
      </c>
      <c r="E103" s="110" t="s">
        <v>55</v>
      </c>
      <c r="F103" s="125">
        <v>42417</v>
      </c>
      <c r="G103" s="12"/>
      <c r="H103" s="125">
        <v>42445</v>
      </c>
      <c r="I103" s="11">
        <v>42433</v>
      </c>
      <c r="J103" s="2" t="str">
        <f t="shared" si="8"/>
        <v>Terminada</v>
      </c>
      <c r="K103" s="35">
        <f t="shared" si="9"/>
        <v>13</v>
      </c>
      <c r="L103" s="15" t="s">
        <v>690</v>
      </c>
      <c r="M103" s="21" t="s">
        <v>691</v>
      </c>
      <c r="N103" s="108" t="s">
        <v>692</v>
      </c>
      <c r="O103" s="17" t="s">
        <v>86</v>
      </c>
      <c r="P103" s="144" t="s">
        <v>693</v>
      </c>
      <c r="Q103" s="55" t="s">
        <v>1630</v>
      </c>
      <c r="R103" s="89" t="s">
        <v>1584</v>
      </c>
      <c r="S103" s="107" t="s">
        <v>2119</v>
      </c>
      <c r="T103" s="107">
        <v>1</v>
      </c>
      <c r="U103" s="107">
        <v>0</v>
      </c>
      <c r="V103" s="15" t="s">
        <v>71</v>
      </c>
      <c r="W103" s="15" t="s">
        <v>51</v>
      </c>
      <c r="X103" s="15"/>
      <c r="Y103" s="11">
        <v>42417</v>
      </c>
      <c r="Z103" s="15" t="s">
        <v>694</v>
      </c>
      <c r="AA103" s="15" t="s">
        <v>695</v>
      </c>
      <c r="AB103" s="15" t="s">
        <v>90</v>
      </c>
      <c r="AC103" s="15" t="s">
        <v>91</v>
      </c>
      <c r="AD103" s="17" t="s">
        <v>106</v>
      </c>
      <c r="AE103" s="15" t="s">
        <v>106</v>
      </c>
      <c r="AF103" s="15"/>
    </row>
    <row r="104" spans="1:32" ht="120" x14ac:dyDescent="0.25">
      <c r="A104" s="5">
        <v>99</v>
      </c>
      <c r="B104" s="42">
        <f t="shared" si="6"/>
        <v>-1</v>
      </c>
      <c r="C104" s="41">
        <f t="shared" si="10"/>
        <v>0</v>
      </c>
      <c r="D104" s="10" t="s">
        <v>696</v>
      </c>
      <c r="E104" s="110" t="s">
        <v>55</v>
      </c>
      <c r="F104" s="125">
        <v>42417</v>
      </c>
      <c r="G104" s="12"/>
      <c r="H104" s="125">
        <v>42445</v>
      </c>
      <c r="I104" s="11">
        <v>42432</v>
      </c>
      <c r="J104" s="2" t="str">
        <f t="shared" si="8"/>
        <v>Terminada</v>
      </c>
      <c r="K104" s="35">
        <f t="shared" si="9"/>
        <v>12</v>
      </c>
      <c r="L104" s="15" t="s">
        <v>690</v>
      </c>
      <c r="M104" s="21" t="s">
        <v>691</v>
      </c>
      <c r="N104" s="108" t="s">
        <v>692</v>
      </c>
      <c r="O104" s="17" t="s">
        <v>86</v>
      </c>
      <c r="P104" s="48" t="s">
        <v>697</v>
      </c>
      <c r="Q104" s="55" t="s">
        <v>1630</v>
      </c>
      <c r="R104" s="89" t="s">
        <v>1584</v>
      </c>
      <c r="S104" s="107" t="s">
        <v>2119</v>
      </c>
      <c r="T104" s="107">
        <v>1</v>
      </c>
      <c r="U104" s="107">
        <v>0</v>
      </c>
      <c r="V104" s="15" t="s">
        <v>71</v>
      </c>
      <c r="W104" s="15" t="s">
        <v>51</v>
      </c>
      <c r="X104" s="15"/>
      <c r="Y104" s="11">
        <v>42417</v>
      </c>
      <c r="Z104" s="15" t="s">
        <v>698</v>
      </c>
      <c r="AA104" s="15" t="s">
        <v>699</v>
      </c>
      <c r="AB104" s="15" t="s">
        <v>90</v>
      </c>
      <c r="AC104" s="15" t="s">
        <v>91</v>
      </c>
      <c r="AD104" s="17" t="s">
        <v>106</v>
      </c>
      <c r="AE104" s="15" t="s">
        <v>106</v>
      </c>
      <c r="AF104" s="15"/>
    </row>
    <row r="105" spans="1:32" ht="105" x14ac:dyDescent="0.25">
      <c r="A105" s="5">
        <v>100</v>
      </c>
      <c r="B105" s="42">
        <f t="shared" si="6"/>
        <v>-1</v>
      </c>
      <c r="C105" s="41">
        <f t="shared" si="10"/>
        <v>0</v>
      </c>
      <c r="D105" s="10" t="s">
        <v>700</v>
      </c>
      <c r="E105" s="110" t="s">
        <v>55</v>
      </c>
      <c r="F105" s="125">
        <v>42417</v>
      </c>
      <c r="G105" s="12"/>
      <c r="H105" s="125">
        <v>42445</v>
      </c>
      <c r="I105" s="11">
        <v>42436</v>
      </c>
      <c r="J105" s="2" t="str">
        <f t="shared" si="8"/>
        <v>Terminada</v>
      </c>
      <c r="K105" s="35">
        <f t="shared" si="9"/>
        <v>14</v>
      </c>
      <c r="L105" s="15" t="s">
        <v>164</v>
      </c>
      <c r="M105" s="21" t="s">
        <v>165</v>
      </c>
      <c r="N105" s="55" t="s">
        <v>166</v>
      </c>
      <c r="O105" s="17" t="s">
        <v>86</v>
      </c>
      <c r="P105" s="144" t="s">
        <v>701</v>
      </c>
      <c r="Q105" s="55" t="s">
        <v>1630</v>
      </c>
      <c r="R105" s="89" t="s">
        <v>1584</v>
      </c>
      <c r="S105" s="107" t="s">
        <v>2119</v>
      </c>
      <c r="T105" s="107">
        <v>1</v>
      </c>
      <c r="U105" s="107">
        <v>0</v>
      </c>
      <c r="V105" s="15" t="s">
        <v>71</v>
      </c>
      <c r="W105" s="15" t="s">
        <v>51</v>
      </c>
      <c r="X105" s="15"/>
      <c r="Y105" s="11">
        <v>42417</v>
      </c>
      <c r="Z105" s="15" t="s">
        <v>702</v>
      </c>
      <c r="AA105" s="15" t="s">
        <v>703</v>
      </c>
      <c r="AB105" s="15" t="s">
        <v>501</v>
      </c>
      <c r="AC105" s="15" t="s">
        <v>91</v>
      </c>
      <c r="AD105" s="17" t="s">
        <v>106</v>
      </c>
      <c r="AE105" s="15" t="s">
        <v>106</v>
      </c>
      <c r="AF105" s="15"/>
    </row>
    <row r="106" spans="1:32" ht="105" x14ac:dyDescent="0.25">
      <c r="A106" s="5">
        <v>101</v>
      </c>
      <c r="B106" s="42">
        <f t="shared" si="6"/>
        <v>-1</v>
      </c>
      <c r="C106" s="41">
        <f t="shared" si="10"/>
        <v>0</v>
      </c>
      <c r="D106" s="10" t="s">
        <v>704</v>
      </c>
      <c r="E106" s="110" t="s">
        <v>55</v>
      </c>
      <c r="F106" s="125">
        <v>42417</v>
      </c>
      <c r="G106" s="12"/>
      <c r="H106" s="125">
        <v>42445</v>
      </c>
      <c r="I106" s="11">
        <v>42436</v>
      </c>
      <c r="J106" s="2" t="str">
        <f t="shared" si="8"/>
        <v>Terminada</v>
      </c>
      <c r="K106" s="35">
        <f t="shared" si="9"/>
        <v>14</v>
      </c>
      <c r="L106" s="15" t="s">
        <v>164</v>
      </c>
      <c r="M106" s="21" t="s">
        <v>165</v>
      </c>
      <c r="N106" s="55" t="s">
        <v>166</v>
      </c>
      <c r="O106" s="17" t="s">
        <v>86</v>
      </c>
      <c r="P106" s="48" t="s">
        <v>705</v>
      </c>
      <c r="Q106" s="55" t="s">
        <v>1630</v>
      </c>
      <c r="R106" s="89" t="s">
        <v>1584</v>
      </c>
      <c r="S106" s="107" t="s">
        <v>2119</v>
      </c>
      <c r="T106" s="107">
        <v>1</v>
      </c>
      <c r="U106" s="107">
        <v>0</v>
      </c>
      <c r="V106" s="15" t="s">
        <v>71</v>
      </c>
      <c r="W106" s="15" t="s">
        <v>51</v>
      </c>
      <c r="X106" s="15"/>
      <c r="Y106" s="11">
        <v>42417</v>
      </c>
      <c r="Z106" s="15" t="s">
        <v>706</v>
      </c>
      <c r="AA106" s="15" t="s">
        <v>707</v>
      </c>
      <c r="AB106" s="15" t="s">
        <v>501</v>
      </c>
      <c r="AC106" s="15" t="s">
        <v>91</v>
      </c>
      <c r="AD106" s="17" t="s">
        <v>106</v>
      </c>
      <c r="AE106" s="15" t="s">
        <v>106</v>
      </c>
      <c r="AF106" s="15"/>
    </row>
    <row r="107" spans="1:32" ht="120" x14ac:dyDescent="0.25">
      <c r="A107" s="5">
        <v>102</v>
      </c>
      <c r="B107" s="42">
        <f t="shared" si="6"/>
        <v>-1</v>
      </c>
      <c r="C107" s="41">
        <f t="shared" si="10"/>
        <v>0</v>
      </c>
      <c r="D107" s="10" t="s">
        <v>708</v>
      </c>
      <c r="E107" s="110" t="s">
        <v>55</v>
      </c>
      <c r="F107" s="125">
        <v>42417</v>
      </c>
      <c r="G107" s="12"/>
      <c r="H107" s="125">
        <v>42445</v>
      </c>
      <c r="I107" s="11">
        <v>42445</v>
      </c>
      <c r="J107" s="2" t="str">
        <f t="shared" si="8"/>
        <v>Terminada</v>
      </c>
      <c r="K107" s="35">
        <f t="shared" si="9"/>
        <v>21</v>
      </c>
      <c r="L107" s="15" t="s">
        <v>690</v>
      </c>
      <c r="M107" s="21" t="s">
        <v>691</v>
      </c>
      <c r="N107" s="108" t="s">
        <v>692</v>
      </c>
      <c r="O107" s="17" t="s">
        <v>86</v>
      </c>
      <c r="P107" s="144" t="s">
        <v>709</v>
      </c>
      <c r="Q107" s="55" t="s">
        <v>1630</v>
      </c>
      <c r="R107" s="89" t="s">
        <v>1584</v>
      </c>
      <c r="S107" s="107" t="s">
        <v>2119</v>
      </c>
      <c r="T107" s="107">
        <v>1</v>
      </c>
      <c r="U107" s="107">
        <v>1</v>
      </c>
      <c r="V107" s="15" t="s">
        <v>71</v>
      </c>
      <c r="W107" s="15" t="s">
        <v>51</v>
      </c>
      <c r="X107" s="15"/>
      <c r="Y107" s="11">
        <v>42417</v>
      </c>
      <c r="Z107" s="15" t="s">
        <v>710</v>
      </c>
      <c r="AA107" s="22" t="s">
        <v>711</v>
      </c>
      <c r="AB107" s="15" t="s">
        <v>501</v>
      </c>
      <c r="AC107" s="15" t="s">
        <v>91</v>
      </c>
      <c r="AD107" s="17" t="s">
        <v>106</v>
      </c>
      <c r="AE107" s="15" t="s">
        <v>106</v>
      </c>
      <c r="AF107" s="15"/>
    </row>
    <row r="108" spans="1:32" ht="120" x14ac:dyDescent="0.25">
      <c r="A108" s="5">
        <v>103</v>
      </c>
      <c r="B108" s="42">
        <f t="shared" si="6"/>
        <v>-1</v>
      </c>
      <c r="C108" s="41">
        <f t="shared" si="10"/>
        <v>0</v>
      </c>
      <c r="D108" s="10" t="s">
        <v>712</v>
      </c>
      <c r="E108" s="110" t="s">
        <v>55</v>
      </c>
      <c r="F108" s="125">
        <v>42417</v>
      </c>
      <c r="G108" s="12"/>
      <c r="H108" s="125">
        <v>42445</v>
      </c>
      <c r="I108" s="14">
        <v>42445</v>
      </c>
      <c r="J108" s="2" t="str">
        <f t="shared" si="8"/>
        <v>Terminada</v>
      </c>
      <c r="K108" s="35">
        <f t="shared" si="9"/>
        <v>21</v>
      </c>
      <c r="L108" s="15" t="s">
        <v>690</v>
      </c>
      <c r="M108" s="21" t="s">
        <v>691</v>
      </c>
      <c r="N108" s="108" t="s">
        <v>692</v>
      </c>
      <c r="O108" s="17" t="s">
        <v>86</v>
      </c>
      <c r="P108" s="48" t="s">
        <v>713</v>
      </c>
      <c r="Q108" s="55" t="s">
        <v>1630</v>
      </c>
      <c r="R108" s="89" t="s">
        <v>1584</v>
      </c>
      <c r="S108" s="107" t="s">
        <v>2119</v>
      </c>
      <c r="T108" s="107">
        <v>1</v>
      </c>
      <c r="U108" s="107">
        <v>1</v>
      </c>
      <c r="V108" s="15" t="s">
        <v>71</v>
      </c>
      <c r="W108" s="15" t="s">
        <v>51</v>
      </c>
      <c r="X108" s="15"/>
      <c r="Y108" s="14">
        <v>42417</v>
      </c>
      <c r="Z108" s="22" t="s">
        <v>714</v>
      </c>
      <c r="AA108" s="22" t="s">
        <v>715</v>
      </c>
      <c r="AB108" s="22" t="s">
        <v>501</v>
      </c>
      <c r="AC108" s="15" t="s">
        <v>91</v>
      </c>
      <c r="AD108" s="17" t="s">
        <v>106</v>
      </c>
      <c r="AE108" s="15" t="s">
        <v>106</v>
      </c>
      <c r="AF108" s="25"/>
    </row>
    <row r="109" spans="1:32" ht="120" x14ac:dyDescent="0.25">
      <c r="A109" s="5">
        <v>104</v>
      </c>
      <c r="B109" s="42">
        <f t="shared" si="6"/>
        <v>-1</v>
      </c>
      <c r="C109" s="41">
        <f t="shared" si="10"/>
        <v>0</v>
      </c>
      <c r="D109" s="10" t="s">
        <v>716</v>
      </c>
      <c r="E109" s="110" t="s">
        <v>55</v>
      </c>
      <c r="F109" s="125">
        <v>42417</v>
      </c>
      <c r="G109" s="12"/>
      <c r="H109" s="125">
        <v>42445</v>
      </c>
      <c r="I109" s="11">
        <v>42432</v>
      </c>
      <c r="J109" s="2" t="str">
        <f t="shared" si="8"/>
        <v>Terminada</v>
      </c>
      <c r="K109" s="35">
        <f t="shared" si="9"/>
        <v>12</v>
      </c>
      <c r="L109" s="15" t="s">
        <v>690</v>
      </c>
      <c r="M109" s="21" t="s">
        <v>691</v>
      </c>
      <c r="N109" s="108" t="s">
        <v>692</v>
      </c>
      <c r="O109" s="17" t="s">
        <v>86</v>
      </c>
      <c r="P109" s="144" t="s">
        <v>717</v>
      </c>
      <c r="Q109" s="55" t="s">
        <v>1630</v>
      </c>
      <c r="R109" s="89" t="s">
        <v>1584</v>
      </c>
      <c r="S109" s="107" t="s">
        <v>2119</v>
      </c>
      <c r="T109" s="107">
        <v>1</v>
      </c>
      <c r="U109" s="107">
        <v>0</v>
      </c>
      <c r="V109" s="15" t="s">
        <v>71</v>
      </c>
      <c r="W109" s="15" t="s">
        <v>51</v>
      </c>
      <c r="X109" s="15"/>
      <c r="Y109" s="11">
        <v>42417</v>
      </c>
      <c r="Z109" s="15" t="s">
        <v>718</v>
      </c>
      <c r="AA109" s="15" t="s">
        <v>719</v>
      </c>
      <c r="AB109" s="15" t="s">
        <v>90</v>
      </c>
      <c r="AC109" s="15" t="s">
        <v>91</v>
      </c>
      <c r="AD109" s="17" t="s">
        <v>106</v>
      </c>
      <c r="AE109" s="15" t="s">
        <v>106</v>
      </c>
      <c r="AF109" s="15"/>
    </row>
    <row r="110" spans="1:32" ht="120" x14ac:dyDescent="0.25">
      <c r="A110" s="5">
        <v>105</v>
      </c>
      <c r="B110" s="42">
        <f t="shared" si="6"/>
        <v>-1</v>
      </c>
      <c r="C110" s="41">
        <f t="shared" si="10"/>
        <v>0</v>
      </c>
      <c r="D110" s="10" t="s">
        <v>720</v>
      </c>
      <c r="E110" s="110" t="s">
        <v>55</v>
      </c>
      <c r="F110" s="125">
        <v>42417</v>
      </c>
      <c r="G110" s="12"/>
      <c r="H110" s="125">
        <v>42445</v>
      </c>
      <c r="I110" s="14">
        <v>42445</v>
      </c>
      <c r="J110" s="2" t="str">
        <f t="shared" si="8"/>
        <v>Terminada</v>
      </c>
      <c r="K110" s="35">
        <f t="shared" si="9"/>
        <v>21</v>
      </c>
      <c r="L110" s="15" t="s">
        <v>690</v>
      </c>
      <c r="M110" s="21" t="s">
        <v>691</v>
      </c>
      <c r="N110" s="108" t="s">
        <v>692</v>
      </c>
      <c r="O110" s="17" t="s">
        <v>86</v>
      </c>
      <c r="P110" s="48" t="s">
        <v>721</v>
      </c>
      <c r="Q110" s="55" t="s">
        <v>1630</v>
      </c>
      <c r="R110" s="89" t="s">
        <v>1584</v>
      </c>
      <c r="S110" s="107" t="s">
        <v>2119</v>
      </c>
      <c r="T110" s="107">
        <v>1</v>
      </c>
      <c r="U110" s="107">
        <v>1</v>
      </c>
      <c r="V110" s="15" t="s">
        <v>71</v>
      </c>
      <c r="W110" s="15" t="s">
        <v>51</v>
      </c>
      <c r="X110" s="15"/>
      <c r="Y110" s="14">
        <v>42417</v>
      </c>
      <c r="Z110" s="22" t="s">
        <v>722</v>
      </c>
      <c r="AA110" s="22" t="s">
        <v>723</v>
      </c>
      <c r="AB110" s="22" t="s">
        <v>501</v>
      </c>
      <c r="AC110" s="15" t="s">
        <v>91</v>
      </c>
      <c r="AD110" s="17" t="s">
        <v>106</v>
      </c>
      <c r="AE110" s="15" t="s">
        <v>106</v>
      </c>
      <c r="AF110" s="15"/>
    </row>
    <row r="111" spans="1:32" ht="105" x14ac:dyDescent="0.25">
      <c r="A111" s="5">
        <v>106</v>
      </c>
      <c r="B111" s="42">
        <f t="shared" si="6"/>
        <v>-1</v>
      </c>
      <c r="C111" s="41">
        <f t="shared" si="10"/>
        <v>0</v>
      </c>
      <c r="D111" s="10" t="s">
        <v>724</v>
      </c>
      <c r="E111" s="110" t="s">
        <v>55</v>
      </c>
      <c r="F111" s="125">
        <v>42417</v>
      </c>
      <c r="G111" s="12"/>
      <c r="H111" s="125">
        <v>42445</v>
      </c>
      <c r="I111" s="14">
        <v>42445</v>
      </c>
      <c r="J111" s="2" t="str">
        <f t="shared" si="8"/>
        <v>Terminada</v>
      </c>
      <c r="K111" s="35">
        <f t="shared" si="9"/>
        <v>21</v>
      </c>
      <c r="L111" s="15" t="s">
        <v>164</v>
      </c>
      <c r="M111" s="21" t="s">
        <v>165</v>
      </c>
      <c r="N111" s="55" t="s">
        <v>166</v>
      </c>
      <c r="O111" s="17" t="s">
        <v>86</v>
      </c>
      <c r="P111" s="144" t="s">
        <v>725</v>
      </c>
      <c r="Q111" s="55" t="s">
        <v>1630</v>
      </c>
      <c r="R111" s="89" t="s">
        <v>1584</v>
      </c>
      <c r="S111" s="107" t="s">
        <v>2119</v>
      </c>
      <c r="T111" s="107">
        <v>1</v>
      </c>
      <c r="U111" s="107">
        <v>1</v>
      </c>
      <c r="V111" s="15" t="s">
        <v>71</v>
      </c>
      <c r="W111" s="15" t="s">
        <v>51</v>
      </c>
      <c r="X111" s="15"/>
      <c r="Y111" s="14">
        <v>42417</v>
      </c>
      <c r="Z111" s="22" t="s">
        <v>726</v>
      </c>
      <c r="AA111" s="22" t="s">
        <v>727</v>
      </c>
      <c r="AB111" s="22" t="s">
        <v>501</v>
      </c>
      <c r="AC111" s="15" t="s">
        <v>91</v>
      </c>
      <c r="AD111" s="17" t="s">
        <v>106</v>
      </c>
      <c r="AE111" s="15" t="s">
        <v>106</v>
      </c>
      <c r="AF111" s="15"/>
    </row>
    <row r="112" spans="1:32" ht="135" x14ac:dyDescent="0.25">
      <c r="A112" s="5">
        <v>107</v>
      </c>
      <c r="B112" s="42">
        <f t="shared" si="6"/>
        <v>-1</v>
      </c>
      <c r="C112" s="41">
        <f t="shared" si="10"/>
        <v>0</v>
      </c>
      <c r="D112" s="10" t="s">
        <v>267</v>
      </c>
      <c r="E112" s="110" t="s">
        <v>55</v>
      </c>
      <c r="F112" s="125">
        <v>42417</v>
      </c>
      <c r="G112" s="12"/>
      <c r="H112" s="125">
        <v>42431</v>
      </c>
      <c r="I112" s="11">
        <v>42431</v>
      </c>
      <c r="J112" s="2" t="str">
        <f t="shared" si="8"/>
        <v>Terminada</v>
      </c>
      <c r="K112" s="35">
        <f t="shared" si="9"/>
        <v>11</v>
      </c>
      <c r="L112" s="15" t="s">
        <v>268</v>
      </c>
      <c r="M112" s="21" t="s">
        <v>269</v>
      </c>
      <c r="N112" s="87" t="s">
        <v>270</v>
      </c>
      <c r="O112" s="17" t="s">
        <v>86</v>
      </c>
      <c r="P112" s="48" t="s">
        <v>271</v>
      </c>
      <c r="Q112" s="55" t="s">
        <v>68</v>
      </c>
      <c r="R112" s="89" t="s">
        <v>1568</v>
      </c>
      <c r="S112" s="89" t="s">
        <v>2120</v>
      </c>
      <c r="T112" s="89"/>
      <c r="U112" s="89"/>
      <c r="V112" s="15" t="s">
        <v>68</v>
      </c>
      <c r="W112" s="15" t="s">
        <v>17</v>
      </c>
      <c r="X112" s="15"/>
      <c r="Y112" s="11">
        <v>42418</v>
      </c>
      <c r="Z112" s="11" t="s">
        <v>728</v>
      </c>
      <c r="AA112" s="15" t="s">
        <v>729</v>
      </c>
      <c r="AB112" s="15" t="s">
        <v>90</v>
      </c>
      <c r="AC112" s="15" t="s">
        <v>91</v>
      </c>
      <c r="AD112" s="17" t="s">
        <v>106</v>
      </c>
      <c r="AE112" s="15" t="s">
        <v>106</v>
      </c>
      <c r="AF112" s="15"/>
    </row>
    <row r="113" spans="1:32" ht="120" x14ac:dyDescent="0.25">
      <c r="A113" s="5">
        <v>108</v>
      </c>
      <c r="B113" s="42">
        <f t="shared" si="6"/>
        <v>-1</v>
      </c>
      <c r="C113" s="41">
        <f t="shared" si="10"/>
        <v>0</v>
      </c>
      <c r="D113" s="10" t="s">
        <v>272</v>
      </c>
      <c r="E113" s="110" t="s">
        <v>55</v>
      </c>
      <c r="F113" s="125">
        <v>42417</v>
      </c>
      <c r="G113" s="12"/>
      <c r="H113" s="125">
        <v>42445</v>
      </c>
      <c r="I113" s="14">
        <v>42432</v>
      </c>
      <c r="J113" s="2" t="str">
        <f t="shared" si="8"/>
        <v>Terminada</v>
      </c>
      <c r="K113" s="35">
        <f t="shared" si="9"/>
        <v>12</v>
      </c>
      <c r="L113" s="15" t="s">
        <v>273</v>
      </c>
      <c r="M113" s="21" t="s">
        <v>274</v>
      </c>
      <c r="N113" s="55" t="s">
        <v>275</v>
      </c>
      <c r="O113" s="17" t="s">
        <v>86</v>
      </c>
      <c r="P113" s="144" t="s">
        <v>276</v>
      </c>
      <c r="Q113" s="55" t="s">
        <v>1630</v>
      </c>
      <c r="R113" s="89" t="s">
        <v>1584</v>
      </c>
      <c r="S113" s="89" t="s">
        <v>2120</v>
      </c>
      <c r="T113" s="89"/>
      <c r="U113" s="89"/>
      <c r="V113" s="15" t="s">
        <v>71</v>
      </c>
      <c r="W113" s="15" t="s">
        <v>51</v>
      </c>
      <c r="X113" s="15"/>
      <c r="Y113" s="14">
        <v>42418</v>
      </c>
      <c r="Z113" s="22" t="s">
        <v>730</v>
      </c>
      <c r="AA113" s="22" t="s">
        <v>731</v>
      </c>
      <c r="AB113" s="22" t="s">
        <v>501</v>
      </c>
      <c r="AC113" s="15" t="s">
        <v>91</v>
      </c>
      <c r="AD113" s="17" t="s">
        <v>106</v>
      </c>
      <c r="AE113" s="15" t="s">
        <v>106</v>
      </c>
      <c r="AF113" s="15"/>
    </row>
    <row r="114" spans="1:32" ht="120" x14ac:dyDescent="0.25">
      <c r="A114" s="5">
        <v>109</v>
      </c>
      <c r="B114" s="42">
        <f t="shared" si="6"/>
        <v>-1</v>
      </c>
      <c r="C114" s="41">
        <f t="shared" si="10"/>
        <v>0</v>
      </c>
      <c r="D114" s="10" t="s">
        <v>732</v>
      </c>
      <c r="E114" s="110" t="s">
        <v>55</v>
      </c>
      <c r="F114" s="125">
        <v>42418</v>
      </c>
      <c r="G114" s="12"/>
      <c r="H114" s="125">
        <v>42464</v>
      </c>
      <c r="I114" s="11">
        <v>42446</v>
      </c>
      <c r="J114" s="2" t="str">
        <f t="shared" si="8"/>
        <v>Terminada</v>
      </c>
      <c r="K114" s="35">
        <f t="shared" si="9"/>
        <v>21</v>
      </c>
      <c r="L114" s="15" t="s">
        <v>733</v>
      </c>
      <c r="M114" s="21" t="s">
        <v>734</v>
      </c>
      <c r="N114" s="55" t="s">
        <v>735</v>
      </c>
      <c r="O114" s="17" t="s">
        <v>86</v>
      </c>
      <c r="P114" s="48" t="s">
        <v>736</v>
      </c>
      <c r="Q114" s="55" t="s">
        <v>1630</v>
      </c>
      <c r="R114" s="89" t="s">
        <v>1584</v>
      </c>
      <c r="S114" s="89" t="s">
        <v>2120</v>
      </c>
      <c r="T114" s="89"/>
      <c r="U114" s="89"/>
      <c r="V114" s="15" t="s">
        <v>71</v>
      </c>
      <c r="W114" s="15" t="s">
        <v>51</v>
      </c>
      <c r="X114" s="15"/>
      <c r="Y114" s="11">
        <v>42432</v>
      </c>
      <c r="Z114" s="15" t="s">
        <v>737</v>
      </c>
      <c r="AA114" s="15" t="s">
        <v>738</v>
      </c>
      <c r="AB114" s="15" t="s">
        <v>90</v>
      </c>
      <c r="AC114" s="15" t="s">
        <v>91</v>
      </c>
      <c r="AD114" s="17" t="s">
        <v>106</v>
      </c>
      <c r="AE114" s="15" t="s">
        <v>106</v>
      </c>
      <c r="AF114" s="15"/>
    </row>
    <row r="115" spans="1:32" ht="120" x14ac:dyDescent="0.25">
      <c r="A115" s="5">
        <v>110</v>
      </c>
      <c r="B115" s="42">
        <f t="shared" si="6"/>
        <v>-1</v>
      </c>
      <c r="C115" s="41">
        <f t="shared" si="10"/>
        <v>0</v>
      </c>
      <c r="D115" s="10" t="s">
        <v>739</v>
      </c>
      <c r="E115" s="110" t="s">
        <v>55</v>
      </c>
      <c r="F115" s="125">
        <v>42418</v>
      </c>
      <c r="G115" s="12"/>
      <c r="H115" s="125">
        <v>42446</v>
      </c>
      <c r="I115" s="11">
        <v>42432</v>
      </c>
      <c r="J115" s="2" t="str">
        <f t="shared" si="8"/>
        <v>Terminada</v>
      </c>
      <c r="K115" s="35">
        <f t="shared" si="9"/>
        <v>11</v>
      </c>
      <c r="L115" s="15" t="s">
        <v>740</v>
      </c>
      <c r="M115" s="21" t="s">
        <v>741</v>
      </c>
      <c r="N115" s="48" t="s">
        <v>742</v>
      </c>
      <c r="O115" s="17" t="s">
        <v>86</v>
      </c>
      <c r="P115" s="144" t="s">
        <v>743</v>
      </c>
      <c r="Q115" s="55" t="s">
        <v>1629</v>
      </c>
      <c r="R115" s="89" t="s">
        <v>1570</v>
      </c>
      <c r="S115" s="89" t="s">
        <v>2120</v>
      </c>
      <c r="T115" s="89"/>
      <c r="U115" s="89"/>
      <c r="V115" s="15" t="s">
        <v>69</v>
      </c>
      <c r="W115" s="15" t="s">
        <v>51</v>
      </c>
      <c r="X115" s="15"/>
      <c r="Y115" s="11">
        <v>42447</v>
      </c>
      <c r="Z115" s="15" t="s">
        <v>744</v>
      </c>
      <c r="AA115" s="15" t="s">
        <v>745</v>
      </c>
      <c r="AB115" s="15" t="s">
        <v>501</v>
      </c>
      <c r="AC115" s="15" t="s">
        <v>91</v>
      </c>
      <c r="AD115" s="17" t="s">
        <v>106</v>
      </c>
      <c r="AE115" s="15" t="s">
        <v>106</v>
      </c>
      <c r="AF115" s="15"/>
    </row>
    <row r="116" spans="1:32" ht="120" x14ac:dyDescent="0.25">
      <c r="A116" s="5">
        <v>111</v>
      </c>
      <c r="B116" s="42">
        <f t="shared" si="6"/>
        <v>-1</v>
      </c>
      <c r="C116" s="41">
        <f t="shared" si="10"/>
        <v>0</v>
      </c>
      <c r="D116" s="10" t="s">
        <v>746</v>
      </c>
      <c r="E116" s="110" t="s">
        <v>55</v>
      </c>
      <c r="F116" s="125">
        <v>42418</v>
      </c>
      <c r="G116" s="12"/>
      <c r="H116" s="125">
        <v>42446</v>
      </c>
      <c r="I116" s="11">
        <v>42424</v>
      </c>
      <c r="J116" s="2" t="str">
        <f t="shared" si="8"/>
        <v>Terminada</v>
      </c>
      <c r="K116" s="35">
        <f t="shared" si="9"/>
        <v>5</v>
      </c>
      <c r="L116" s="15" t="s">
        <v>747</v>
      </c>
      <c r="M116" s="21" t="s">
        <v>748</v>
      </c>
      <c r="N116" s="55" t="s">
        <v>749</v>
      </c>
      <c r="O116" s="17" t="s">
        <v>86</v>
      </c>
      <c r="P116" s="144" t="s">
        <v>750</v>
      </c>
      <c r="Q116" s="55" t="s">
        <v>1630</v>
      </c>
      <c r="R116" s="89" t="s">
        <v>1584</v>
      </c>
      <c r="S116" s="89" t="s">
        <v>2120</v>
      </c>
      <c r="T116" s="89"/>
      <c r="U116" s="89"/>
      <c r="V116" s="15" t="s">
        <v>71</v>
      </c>
      <c r="W116" s="15" t="s">
        <v>51</v>
      </c>
      <c r="X116" s="15"/>
      <c r="Y116" s="11">
        <v>42447</v>
      </c>
      <c r="Z116" s="15" t="s">
        <v>751</v>
      </c>
      <c r="AA116" s="15" t="s">
        <v>752</v>
      </c>
      <c r="AB116" s="15" t="s">
        <v>501</v>
      </c>
      <c r="AC116" s="15" t="s">
        <v>91</v>
      </c>
      <c r="AD116" s="17" t="s">
        <v>106</v>
      </c>
      <c r="AE116" s="15" t="s">
        <v>106</v>
      </c>
      <c r="AF116" s="15"/>
    </row>
    <row r="117" spans="1:32" ht="120" x14ac:dyDescent="0.25">
      <c r="A117" s="5">
        <v>112</v>
      </c>
      <c r="B117" s="42">
        <f t="shared" si="6"/>
        <v>-1</v>
      </c>
      <c r="C117" s="41">
        <f t="shared" si="10"/>
        <v>0</v>
      </c>
      <c r="D117" s="10" t="s">
        <v>753</v>
      </c>
      <c r="E117" s="110" t="s">
        <v>55</v>
      </c>
      <c r="F117" s="125">
        <v>42418</v>
      </c>
      <c r="G117" s="12"/>
      <c r="H117" s="125">
        <v>42446</v>
      </c>
      <c r="I117" s="11">
        <v>42424</v>
      </c>
      <c r="J117" s="2" t="str">
        <f t="shared" si="8"/>
        <v>Terminada</v>
      </c>
      <c r="K117" s="35">
        <f t="shared" si="9"/>
        <v>5</v>
      </c>
      <c r="L117" s="15" t="s">
        <v>747</v>
      </c>
      <c r="M117" s="21" t="s">
        <v>748</v>
      </c>
      <c r="N117" s="55" t="s">
        <v>749</v>
      </c>
      <c r="O117" s="17" t="s">
        <v>86</v>
      </c>
      <c r="P117" s="48" t="s">
        <v>754</v>
      </c>
      <c r="Q117" s="55" t="s">
        <v>1630</v>
      </c>
      <c r="R117" s="89" t="s">
        <v>1584</v>
      </c>
      <c r="S117" s="89" t="s">
        <v>2120</v>
      </c>
      <c r="T117" s="89"/>
      <c r="U117" s="89"/>
      <c r="V117" s="15" t="s">
        <v>71</v>
      </c>
      <c r="W117" s="15" t="s">
        <v>51</v>
      </c>
      <c r="X117" s="15"/>
      <c r="Y117" s="11">
        <v>42447</v>
      </c>
      <c r="Z117" s="15" t="s">
        <v>755</v>
      </c>
      <c r="AA117" s="15" t="s">
        <v>756</v>
      </c>
      <c r="AB117" s="15" t="s">
        <v>501</v>
      </c>
      <c r="AC117" s="15" t="s">
        <v>91</v>
      </c>
      <c r="AD117" s="17" t="s">
        <v>106</v>
      </c>
      <c r="AE117" s="15" t="s">
        <v>106</v>
      </c>
      <c r="AF117" s="15"/>
    </row>
    <row r="118" spans="1:32" ht="120" x14ac:dyDescent="0.25">
      <c r="A118" s="5">
        <v>113</v>
      </c>
      <c r="B118" s="42">
        <f t="shared" si="6"/>
        <v>-1</v>
      </c>
      <c r="C118" s="41">
        <f t="shared" si="10"/>
        <v>0</v>
      </c>
      <c r="D118" s="10" t="s">
        <v>757</v>
      </c>
      <c r="E118" s="110" t="s">
        <v>55</v>
      </c>
      <c r="F118" s="125">
        <v>42418</v>
      </c>
      <c r="G118" s="12"/>
      <c r="H118" s="125">
        <v>42446</v>
      </c>
      <c r="I118" s="14">
        <v>42437</v>
      </c>
      <c r="J118" s="2" t="str">
        <f t="shared" si="8"/>
        <v>Terminada</v>
      </c>
      <c r="K118" s="35">
        <f t="shared" ref="K118:K147" si="11">IF(I118&lt;&gt;"",(NETWORKDAYS(F118,I118)),0)</f>
        <v>14</v>
      </c>
      <c r="L118" s="22" t="s">
        <v>758</v>
      </c>
      <c r="M118" s="23" t="s">
        <v>759</v>
      </c>
      <c r="N118" s="55" t="s">
        <v>760</v>
      </c>
      <c r="O118" s="17" t="s">
        <v>86</v>
      </c>
      <c r="P118" s="144" t="s">
        <v>761</v>
      </c>
      <c r="Q118" s="55" t="s">
        <v>1630</v>
      </c>
      <c r="R118" s="89" t="s">
        <v>1584</v>
      </c>
      <c r="S118" s="89" t="s">
        <v>2120</v>
      </c>
      <c r="T118" s="89"/>
      <c r="U118" s="89"/>
      <c r="V118" s="15" t="s">
        <v>71</v>
      </c>
      <c r="W118" s="15" t="s">
        <v>44</v>
      </c>
      <c r="X118" s="15"/>
      <c r="Y118" s="14">
        <v>42447</v>
      </c>
      <c r="Z118" s="22" t="s">
        <v>762</v>
      </c>
      <c r="AA118" s="22" t="s">
        <v>769</v>
      </c>
      <c r="AB118" s="22" t="s">
        <v>90</v>
      </c>
      <c r="AC118" s="15" t="s">
        <v>91</v>
      </c>
      <c r="AD118" s="17" t="s">
        <v>106</v>
      </c>
      <c r="AE118" s="15" t="s">
        <v>106</v>
      </c>
      <c r="AF118" s="15"/>
    </row>
    <row r="119" spans="1:32" ht="120" x14ac:dyDescent="0.25">
      <c r="A119" s="5">
        <v>114</v>
      </c>
      <c r="B119" s="42">
        <f t="shared" si="6"/>
        <v>-1</v>
      </c>
      <c r="C119" s="41">
        <f t="shared" si="10"/>
        <v>0</v>
      </c>
      <c r="D119" s="10" t="s">
        <v>763</v>
      </c>
      <c r="E119" s="110" t="s">
        <v>55</v>
      </c>
      <c r="F119" s="125">
        <v>42418</v>
      </c>
      <c r="G119" s="12"/>
      <c r="H119" s="125">
        <v>42446</v>
      </c>
      <c r="I119" s="14">
        <v>42432</v>
      </c>
      <c r="J119" s="2" t="str">
        <f t="shared" si="8"/>
        <v>Terminada</v>
      </c>
      <c r="K119" s="35">
        <f t="shared" si="11"/>
        <v>11</v>
      </c>
      <c r="L119" s="22" t="s">
        <v>764</v>
      </c>
      <c r="M119" s="23" t="s">
        <v>765</v>
      </c>
      <c r="N119" s="48" t="s">
        <v>766</v>
      </c>
      <c r="O119" s="17" t="s">
        <v>86</v>
      </c>
      <c r="P119" s="48" t="s">
        <v>767</v>
      </c>
      <c r="Q119" s="55" t="s">
        <v>1630</v>
      </c>
      <c r="R119" s="89" t="s">
        <v>1584</v>
      </c>
      <c r="S119" s="89" t="s">
        <v>2120</v>
      </c>
      <c r="T119" s="89"/>
      <c r="U119" s="89"/>
      <c r="V119" s="15" t="s">
        <v>71</v>
      </c>
      <c r="W119" s="15" t="s">
        <v>51</v>
      </c>
      <c r="X119" s="15"/>
      <c r="Y119" s="14">
        <v>42448</v>
      </c>
      <c r="Z119" s="22" t="s">
        <v>768</v>
      </c>
      <c r="AA119" s="22" t="s">
        <v>770</v>
      </c>
      <c r="AB119" s="22" t="s">
        <v>501</v>
      </c>
      <c r="AC119" s="15" t="s">
        <v>91</v>
      </c>
      <c r="AD119" s="17" t="s">
        <v>106</v>
      </c>
      <c r="AE119" s="15" t="s">
        <v>106</v>
      </c>
      <c r="AF119" s="15"/>
    </row>
    <row r="120" spans="1:32" ht="105" x14ac:dyDescent="0.25">
      <c r="A120" s="5">
        <v>115</v>
      </c>
      <c r="B120" s="42">
        <f t="shared" si="6"/>
        <v>-1</v>
      </c>
      <c r="C120" s="41">
        <f t="shared" si="10"/>
        <v>0</v>
      </c>
      <c r="D120" s="10" t="s">
        <v>771</v>
      </c>
      <c r="E120" s="110" t="s">
        <v>55</v>
      </c>
      <c r="F120" s="125">
        <v>42418</v>
      </c>
      <c r="G120" s="12"/>
      <c r="H120" s="125">
        <v>42446</v>
      </c>
      <c r="I120" s="14">
        <v>42422</v>
      </c>
      <c r="J120" s="2" t="str">
        <f t="shared" si="8"/>
        <v>Terminada</v>
      </c>
      <c r="K120" s="35">
        <f t="shared" si="11"/>
        <v>3</v>
      </c>
      <c r="L120" s="22" t="s">
        <v>772</v>
      </c>
      <c r="M120" s="23" t="s">
        <v>773</v>
      </c>
      <c r="N120" s="55" t="s">
        <v>774</v>
      </c>
      <c r="O120" s="17" t="s">
        <v>86</v>
      </c>
      <c r="P120" s="144" t="s">
        <v>775</v>
      </c>
      <c r="Q120" s="55" t="s">
        <v>1638</v>
      </c>
      <c r="R120" s="89" t="s">
        <v>1624</v>
      </c>
      <c r="S120" s="89" t="s">
        <v>2120</v>
      </c>
      <c r="T120" s="89"/>
      <c r="U120" s="89"/>
      <c r="V120" s="15" t="s">
        <v>76</v>
      </c>
      <c r="W120" s="15" t="s">
        <v>16</v>
      </c>
      <c r="X120" s="15"/>
      <c r="Y120" s="14">
        <v>42448</v>
      </c>
      <c r="Z120" s="22" t="s">
        <v>776</v>
      </c>
      <c r="AA120" s="22" t="s">
        <v>106</v>
      </c>
      <c r="AB120" s="22" t="s">
        <v>90</v>
      </c>
      <c r="AC120" s="15" t="s">
        <v>91</v>
      </c>
      <c r="AD120" s="17" t="s">
        <v>106</v>
      </c>
      <c r="AE120" s="15" t="s">
        <v>106</v>
      </c>
      <c r="AF120" s="15"/>
    </row>
    <row r="121" spans="1:32" ht="105" x14ac:dyDescent="0.25">
      <c r="A121" s="5">
        <v>116</v>
      </c>
      <c r="B121" s="42">
        <f t="shared" si="6"/>
        <v>-1</v>
      </c>
      <c r="C121" s="41">
        <f t="shared" si="10"/>
        <v>0</v>
      </c>
      <c r="D121" s="10" t="s">
        <v>777</v>
      </c>
      <c r="E121" s="110" t="s">
        <v>55</v>
      </c>
      <c r="F121" s="125">
        <v>42419</v>
      </c>
      <c r="G121" s="12"/>
      <c r="H121" s="125">
        <v>42447</v>
      </c>
      <c r="I121" s="11">
        <v>42437</v>
      </c>
      <c r="J121" s="2" t="str">
        <f t="shared" si="8"/>
        <v>Terminada</v>
      </c>
      <c r="K121" s="35">
        <f t="shared" si="11"/>
        <v>13</v>
      </c>
      <c r="L121" s="15" t="s">
        <v>778</v>
      </c>
      <c r="M121" s="21" t="s">
        <v>779</v>
      </c>
      <c r="N121" s="112" t="s">
        <v>174</v>
      </c>
      <c r="O121" s="17" t="s">
        <v>86</v>
      </c>
      <c r="P121" s="144" t="s">
        <v>780</v>
      </c>
      <c r="Q121" s="55" t="s">
        <v>1630</v>
      </c>
      <c r="R121" s="89" t="s">
        <v>1583</v>
      </c>
      <c r="S121" s="89" t="s">
        <v>2120</v>
      </c>
      <c r="T121" s="89"/>
      <c r="U121" s="89"/>
      <c r="V121" s="15" t="s">
        <v>71</v>
      </c>
      <c r="W121" s="15" t="s">
        <v>57</v>
      </c>
      <c r="X121" s="15"/>
      <c r="Y121" s="11">
        <v>42422</v>
      </c>
      <c r="Z121" s="15" t="s">
        <v>781</v>
      </c>
      <c r="AA121" s="15" t="s">
        <v>782</v>
      </c>
      <c r="AB121" s="15" t="s">
        <v>90</v>
      </c>
      <c r="AC121" s="15" t="s">
        <v>91</v>
      </c>
      <c r="AD121" s="17" t="s">
        <v>106</v>
      </c>
      <c r="AE121" s="15" t="s">
        <v>106</v>
      </c>
      <c r="AF121" s="15"/>
    </row>
    <row r="122" spans="1:32" ht="135" x14ac:dyDescent="0.25">
      <c r="A122" s="5">
        <v>117</v>
      </c>
      <c r="B122" s="42">
        <f t="shared" si="6"/>
        <v>-1</v>
      </c>
      <c r="C122" s="41">
        <f t="shared" si="10"/>
        <v>0</v>
      </c>
      <c r="D122" s="10" t="s">
        <v>392</v>
      </c>
      <c r="E122" s="110" t="s">
        <v>55</v>
      </c>
      <c r="F122" s="125">
        <v>42422</v>
      </c>
      <c r="G122" s="12"/>
      <c r="H122" s="125">
        <v>42457</v>
      </c>
      <c r="I122" s="11">
        <v>42431</v>
      </c>
      <c r="J122" s="2" t="str">
        <f t="shared" si="8"/>
        <v>Terminada</v>
      </c>
      <c r="K122" s="35">
        <f t="shared" si="11"/>
        <v>8</v>
      </c>
      <c r="L122" s="15" t="s">
        <v>393</v>
      </c>
      <c r="M122" s="21" t="s">
        <v>394</v>
      </c>
      <c r="N122" s="55" t="s">
        <v>395</v>
      </c>
      <c r="O122" s="17" t="s">
        <v>86</v>
      </c>
      <c r="P122" s="144" t="s">
        <v>783</v>
      </c>
      <c r="Q122" s="55" t="s">
        <v>1629</v>
      </c>
      <c r="R122" s="89" t="s">
        <v>1570</v>
      </c>
      <c r="S122" s="89" t="s">
        <v>2120</v>
      </c>
      <c r="T122" s="89"/>
      <c r="U122" s="89"/>
      <c r="V122" s="15" t="s">
        <v>71</v>
      </c>
      <c r="W122" s="15" t="s">
        <v>51</v>
      </c>
      <c r="X122" s="15"/>
      <c r="Y122" s="11">
        <v>42422</v>
      </c>
      <c r="Z122" s="15" t="s">
        <v>784</v>
      </c>
      <c r="AA122" s="15" t="s">
        <v>785</v>
      </c>
      <c r="AB122" s="15" t="s">
        <v>501</v>
      </c>
      <c r="AC122" s="15" t="s">
        <v>91</v>
      </c>
      <c r="AD122" s="17" t="s">
        <v>106</v>
      </c>
      <c r="AE122" s="15" t="s">
        <v>106</v>
      </c>
      <c r="AF122" s="15"/>
    </row>
    <row r="123" spans="1:32" ht="120" x14ac:dyDescent="0.25">
      <c r="A123" s="5">
        <v>118</v>
      </c>
      <c r="B123" s="42">
        <f t="shared" si="6"/>
        <v>-1</v>
      </c>
      <c r="C123" s="41">
        <f t="shared" si="10"/>
        <v>0</v>
      </c>
      <c r="D123" s="10" t="s">
        <v>786</v>
      </c>
      <c r="E123" s="110" t="s">
        <v>55</v>
      </c>
      <c r="F123" s="125">
        <v>42422</v>
      </c>
      <c r="G123" s="12"/>
      <c r="H123" s="125">
        <v>42457</v>
      </c>
      <c r="I123" s="14">
        <v>42436</v>
      </c>
      <c r="J123" s="2" t="str">
        <f t="shared" si="8"/>
        <v>Terminada</v>
      </c>
      <c r="K123" s="35">
        <f t="shared" si="11"/>
        <v>11</v>
      </c>
      <c r="L123" s="22" t="s">
        <v>409</v>
      </c>
      <c r="M123" s="23" t="s">
        <v>410</v>
      </c>
      <c r="N123" s="87" t="s">
        <v>411</v>
      </c>
      <c r="O123" s="17" t="s">
        <v>86</v>
      </c>
      <c r="P123" s="144" t="s">
        <v>787</v>
      </c>
      <c r="Q123" s="55" t="s">
        <v>1630</v>
      </c>
      <c r="R123" s="89" t="s">
        <v>1584</v>
      </c>
      <c r="S123" s="107" t="s">
        <v>2119</v>
      </c>
      <c r="T123" s="107">
        <v>2</v>
      </c>
      <c r="U123" s="107">
        <v>0</v>
      </c>
      <c r="V123" s="15" t="s">
        <v>71</v>
      </c>
      <c r="W123" s="15" t="s">
        <v>51</v>
      </c>
      <c r="X123" s="15"/>
      <c r="Y123" s="14">
        <v>42423</v>
      </c>
      <c r="Z123" s="22" t="s">
        <v>427</v>
      </c>
      <c r="AA123" s="22" t="s">
        <v>788</v>
      </c>
      <c r="AB123" s="22" t="s">
        <v>90</v>
      </c>
      <c r="AC123" s="15" t="s">
        <v>91</v>
      </c>
      <c r="AD123" s="17" t="s">
        <v>106</v>
      </c>
      <c r="AE123" s="15" t="s">
        <v>106</v>
      </c>
      <c r="AF123" s="15"/>
    </row>
    <row r="124" spans="1:32" ht="120" x14ac:dyDescent="0.25">
      <c r="A124" s="5">
        <v>119</v>
      </c>
      <c r="B124" s="42">
        <f t="shared" si="6"/>
        <v>-1</v>
      </c>
      <c r="C124" s="41">
        <f t="shared" si="10"/>
        <v>0</v>
      </c>
      <c r="D124" s="10" t="s">
        <v>789</v>
      </c>
      <c r="E124" s="110" t="s">
        <v>55</v>
      </c>
      <c r="F124" s="125">
        <v>42422</v>
      </c>
      <c r="G124" s="12"/>
      <c r="H124" s="125">
        <v>42436</v>
      </c>
      <c r="I124" s="11">
        <v>42436</v>
      </c>
      <c r="J124" s="2" t="str">
        <f t="shared" si="8"/>
        <v>Terminada</v>
      </c>
      <c r="K124" s="35">
        <f t="shared" si="11"/>
        <v>11</v>
      </c>
      <c r="L124" s="15" t="s">
        <v>268</v>
      </c>
      <c r="M124" s="23" t="s">
        <v>790</v>
      </c>
      <c r="N124" s="55" t="s">
        <v>270</v>
      </c>
      <c r="O124" s="17" t="s">
        <v>86</v>
      </c>
      <c r="P124" s="48" t="s">
        <v>791</v>
      </c>
      <c r="Q124" s="55" t="s">
        <v>1633</v>
      </c>
      <c r="R124" s="89" t="s">
        <v>1597</v>
      </c>
      <c r="S124" s="89" t="s">
        <v>2120</v>
      </c>
      <c r="T124" s="89"/>
      <c r="U124" s="89"/>
      <c r="V124" s="15" t="s">
        <v>75</v>
      </c>
      <c r="W124" s="15" t="s">
        <v>17</v>
      </c>
      <c r="X124" s="15"/>
      <c r="Y124" s="11">
        <v>42423</v>
      </c>
      <c r="Z124" s="15" t="s">
        <v>426</v>
      </c>
      <c r="AA124" s="15" t="s">
        <v>792</v>
      </c>
      <c r="AB124" s="15" t="s">
        <v>90</v>
      </c>
      <c r="AC124" s="15" t="s">
        <v>91</v>
      </c>
      <c r="AD124" s="17" t="s">
        <v>106</v>
      </c>
      <c r="AE124" s="15" t="s">
        <v>106</v>
      </c>
      <c r="AF124" s="15"/>
    </row>
    <row r="125" spans="1:32" ht="120" x14ac:dyDescent="0.25">
      <c r="A125" s="5">
        <v>120</v>
      </c>
      <c r="B125" s="42">
        <f t="shared" si="6"/>
        <v>-1</v>
      </c>
      <c r="C125" s="41">
        <f t="shared" si="10"/>
        <v>0</v>
      </c>
      <c r="D125" s="10" t="s">
        <v>793</v>
      </c>
      <c r="E125" s="110" t="s">
        <v>55</v>
      </c>
      <c r="F125" s="125">
        <v>42422</v>
      </c>
      <c r="G125" s="12"/>
      <c r="H125" s="125">
        <v>42471</v>
      </c>
      <c r="I125" s="11">
        <v>42438</v>
      </c>
      <c r="J125" s="2" t="str">
        <f t="shared" si="8"/>
        <v>Terminada</v>
      </c>
      <c r="K125" s="35">
        <f t="shared" si="11"/>
        <v>13</v>
      </c>
      <c r="L125" s="15" t="s">
        <v>268</v>
      </c>
      <c r="M125" s="23" t="s">
        <v>790</v>
      </c>
      <c r="N125" s="55" t="s">
        <v>270</v>
      </c>
      <c r="O125" s="17" t="s">
        <v>86</v>
      </c>
      <c r="P125" s="144" t="s">
        <v>791</v>
      </c>
      <c r="Q125" s="55" t="s">
        <v>1633</v>
      </c>
      <c r="R125" s="89" t="s">
        <v>1597</v>
      </c>
      <c r="S125" s="89" t="s">
        <v>2120</v>
      </c>
      <c r="T125" s="89"/>
      <c r="U125" s="89"/>
      <c r="V125" s="15" t="s">
        <v>75</v>
      </c>
      <c r="W125" s="15" t="s">
        <v>17</v>
      </c>
      <c r="X125" s="15"/>
      <c r="Y125" s="11">
        <v>42423</v>
      </c>
      <c r="Z125" s="15" t="s">
        <v>425</v>
      </c>
      <c r="AA125" s="15" t="s">
        <v>794</v>
      </c>
      <c r="AB125" s="15" t="s">
        <v>90</v>
      </c>
      <c r="AC125" s="15" t="s">
        <v>91</v>
      </c>
      <c r="AD125" s="17" t="s">
        <v>106</v>
      </c>
      <c r="AE125" s="15" t="s">
        <v>106</v>
      </c>
      <c r="AF125" s="15"/>
    </row>
    <row r="126" spans="1:32" ht="120" x14ac:dyDescent="0.25">
      <c r="A126" s="5">
        <v>121</v>
      </c>
      <c r="B126" s="42">
        <f t="shared" si="6"/>
        <v>-1</v>
      </c>
      <c r="C126" s="41">
        <f t="shared" si="10"/>
        <v>0</v>
      </c>
      <c r="D126" s="10" t="s">
        <v>795</v>
      </c>
      <c r="E126" s="110" t="s">
        <v>55</v>
      </c>
      <c r="F126" s="125">
        <v>42423</v>
      </c>
      <c r="G126" s="12"/>
      <c r="H126" s="125">
        <v>42458</v>
      </c>
      <c r="I126" s="11">
        <v>42458</v>
      </c>
      <c r="J126" s="2" t="str">
        <f t="shared" si="8"/>
        <v>Terminada</v>
      </c>
      <c r="K126" s="35">
        <f t="shared" si="11"/>
        <v>26</v>
      </c>
      <c r="L126" s="15" t="s">
        <v>796</v>
      </c>
      <c r="M126" s="21" t="s">
        <v>797</v>
      </c>
      <c r="N126" s="109" t="s">
        <v>798</v>
      </c>
      <c r="O126" s="17" t="s">
        <v>86</v>
      </c>
      <c r="P126" s="48" t="s">
        <v>799</v>
      </c>
      <c r="Q126" s="55" t="s">
        <v>1630</v>
      </c>
      <c r="R126" s="89" t="s">
        <v>1584</v>
      </c>
      <c r="S126" s="89" t="s">
        <v>2120</v>
      </c>
      <c r="T126" s="89"/>
      <c r="U126" s="89"/>
      <c r="V126" s="15" t="s">
        <v>71</v>
      </c>
      <c r="W126" s="15" t="s">
        <v>51</v>
      </c>
      <c r="X126" s="15"/>
      <c r="Y126" s="11">
        <v>42424</v>
      </c>
      <c r="Z126" s="15" t="s">
        <v>800</v>
      </c>
      <c r="AA126" s="15" t="s">
        <v>971</v>
      </c>
      <c r="AB126" s="15" t="s">
        <v>501</v>
      </c>
      <c r="AC126" s="15" t="s">
        <v>91</v>
      </c>
      <c r="AD126" s="17" t="s">
        <v>106</v>
      </c>
      <c r="AE126" s="15" t="s">
        <v>106</v>
      </c>
      <c r="AF126" s="15"/>
    </row>
    <row r="127" spans="1:32" ht="135" x14ac:dyDescent="0.25">
      <c r="A127" s="5">
        <v>122</v>
      </c>
      <c r="B127" s="42">
        <f t="shared" si="6"/>
        <v>-1</v>
      </c>
      <c r="C127" s="41">
        <f t="shared" si="10"/>
        <v>0</v>
      </c>
      <c r="D127" s="10" t="s">
        <v>807</v>
      </c>
      <c r="E127" s="110" t="s">
        <v>55</v>
      </c>
      <c r="F127" s="125">
        <v>42425</v>
      </c>
      <c r="G127" s="12"/>
      <c r="H127" s="125">
        <v>42460</v>
      </c>
      <c r="I127" s="14">
        <v>42460</v>
      </c>
      <c r="J127" s="2" t="str">
        <f t="shared" si="8"/>
        <v>Terminada</v>
      </c>
      <c r="K127" s="35">
        <f t="shared" si="11"/>
        <v>26</v>
      </c>
      <c r="L127" s="22" t="s">
        <v>808</v>
      </c>
      <c r="M127" s="23" t="s">
        <v>809</v>
      </c>
      <c r="N127" s="48" t="s">
        <v>810</v>
      </c>
      <c r="O127" s="17" t="s">
        <v>86</v>
      </c>
      <c r="P127" s="144" t="s">
        <v>811</v>
      </c>
      <c r="Q127" s="55" t="s">
        <v>1630</v>
      </c>
      <c r="R127" s="89" t="s">
        <v>1584</v>
      </c>
      <c r="S127" s="107" t="s">
        <v>2119</v>
      </c>
      <c r="T127" s="107">
        <v>4</v>
      </c>
      <c r="U127" s="107">
        <v>3</v>
      </c>
      <c r="V127" s="15" t="s">
        <v>71</v>
      </c>
      <c r="W127" s="15" t="s">
        <v>51</v>
      </c>
      <c r="X127" s="15"/>
      <c r="Y127" s="14">
        <v>42425</v>
      </c>
      <c r="Z127" s="22" t="s">
        <v>1133</v>
      </c>
      <c r="AA127" s="22" t="s">
        <v>1134</v>
      </c>
      <c r="AB127" s="22" t="s">
        <v>501</v>
      </c>
      <c r="AC127" s="15" t="s">
        <v>91</v>
      </c>
      <c r="AD127" s="17" t="s">
        <v>106</v>
      </c>
      <c r="AE127" s="15" t="s">
        <v>106</v>
      </c>
      <c r="AF127" s="15"/>
    </row>
    <row r="128" spans="1:32" ht="120" x14ac:dyDescent="0.25">
      <c r="A128" s="5">
        <v>123</v>
      </c>
      <c r="B128" s="42">
        <f t="shared" si="6"/>
        <v>-1</v>
      </c>
      <c r="C128" s="41">
        <f t="shared" si="10"/>
        <v>0</v>
      </c>
      <c r="D128" s="10" t="s">
        <v>812</v>
      </c>
      <c r="E128" s="110" t="s">
        <v>55</v>
      </c>
      <c r="F128" s="125">
        <v>42425</v>
      </c>
      <c r="G128" s="12"/>
      <c r="H128" s="125">
        <v>42439</v>
      </c>
      <c r="I128" s="14">
        <v>42437</v>
      </c>
      <c r="J128" s="2" t="str">
        <f t="shared" si="8"/>
        <v>Terminada</v>
      </c>
      <c r="K128" s="35">
        <f t="shared" si="11"/>
        <v>9</v>
      </c>
      <c r="L128" s="22" t="s">
        <v>813</v>
      </c>
      <c r="M128" s="23" t="s">
        <v>814</v>
      </c>
      <c r="N128" s="108" t="s">
        <v>815</v>
      </c>
      <c r="O128" s="17" t="s">
        <v>86</v>
      </c>
      <c r="P128" s="144" t="s">
        <v>816</v>
      </c>
      <c r="Q128" s="55" t="s">
        <v>1638</v>
      </c>
      <c r="R128" s="89" t="s">
        <v>1624</v>
      </c>
      <c r="S128" s="89" t="s">
        <v>2120</v>
      </c>
      <c r="T128" s="89"/>
      <c r="U128" s="89"/>
      <c r="V128" s="15" t="s">
        <v>76</v>
      </c>
      <c r="W128" s="98" t="s">
        <v>16</v>
      </c>
      <c r="X128" s="98"/>
      <c r="Y128" s="14">
        <v>42436</v>
      </c>
      <c r="Z128" s="22" t="s">
        <v>817</v>
      </c>
      <c r="AA128" s="22" t="s">
        <v>106</v>
      </c>
      <c r="AB128" s="15" t="s">
        <v>90</v>
      </c>
      <c r="AC128" s="15" t="s">
        <v>91</v>
      </c>
      <c r="AD128" s="17" t="s">
        <v>106</v>
      </c>
      <c r="AE128" s="15" t="s">
        <v>106</v>
      </c>
      <c r="AF128" s="15"/>
    </row>
    <row r="129" spans="1:32" ht="120" x14ac:dyDescent="0.25">
      <c r="A129" s="5">
        <v>124</v>
      </c>
      <c r="B129" s="42">
        <f t="shared" si="6"/>
        <v>-1</v>
      </c>
      <c r="C129" s="41">
        <f t="shared" si="10"/>
        <v>0</v>
      </c>
      <c r="D129" s="10" t="s">
        <v>818</v>
      </c>
      <c r="E129" s="110" t="s">
        <v>55</v>
      </c>
      <c r="F129" s="125">
        <v>42425</v>
      </c>
      <c r="G129" s="12"/>
      <c r="H129" s="125">
        <v>42460</v>
      </c>
      <c r="I129" s="14">
        <v>42460</v>
      </c>
      <c r="J129" s="2" t="str">
        <f t="shared" si="8"/>
        <v>Terminada</v>
      </c>
      <c r="K129" s="35">
        <f t="shared" si="11"/>
        <v>26</v>
      </c>
      <c r="L129" s="22" t="s">
        <v>164</v>
      </c>
      <c r="M129" s="23" t="s">
        <v>194</v>
      </c>
      <c r="N129" s="48" t="s">
        <v>166</v>
      </c>
      <c r="O129" s="17" t="s">
        <v>86</v>
      </c>
      <c r="P129" s="48" t="s">
        <v>819</v>
      </c>
      <c r="Q129" s="55" t="s">
        <v>1630</v>
      </c>
      <c r="R129" s="89" t="s">
        <v>1584</v>
      </c>
      <c r="S129" s="107" t="s">
        <v>2119</v>
      </c>
      <c r="T129" s="107">
        <v>1</v>
      </c>
      <c r="U129" s="107">
        <v>1</v>
      </c>
      <c r="V129" s="15" t="s">
        <v>71</v>
      </c>
      <c r="W129" s="17" t="s">
        <v>51</v>
      </c>
      <c r="X129" s="17"/>
      <c r="Y129" s="14">
        <v>42425</v>
      </c>
      <c r="Z129" s="22" t="s">
        <v>1135</v>
      </c>
      <c r="AA129" s="22" t="s">
        <v>1136</v>
      </c>
      <c r="AB129" s="22" t="s">
        <v>501</v>
      </c>
      <c r="AC129" s="15" t="s">
        <v>91</v>
      </c>
      <c r="AD129" s="17" t="s">
        <v>106</v>
      </c>
      <c r="AE129" s="15" t="s">
        <v>106</v>
      </c>
      <c r="AF129" s="15"/>
    </row>
    <row r="130" spans="1:32" ht="120" x14ac:dyDescent="0.25">
      <c r="A130" s="5">
        <v>125</v>
      </c>
      <c r="B130" s="42">
        <f t="shared" si="6"/>
        <v>-1</v>
      </c>
      <c r="C130" s="41">
        <f t="shared" si="10"/>
        <v>0</v>
      </c>
      <c r="D130" s="10" t="s">
        <v>821</v>
      </c>
      <c r="E130" s="110" t="s">
        <v>55</v>
      </c>
      <c r="F130" s="125">
        <v>42425</v>
      </c>
      <c r="G130" s="12"/>
      <c r="H130" s="125">
        <v>42460</v>
      </c>
      <c r="I130" s="14">
        <v>42437</v>
      </c>
      <c r="J130" s="2" t="str">
        <f t="shared" si="8"/>
        <v>Terminada</v>
      </c>
      <c r="K130" s="35">
        <f t="shared" si="11"/>
        <v>9</v>
      </c>
      <c r="L130" s="15" t="s">
        <v>822</v>
      </c>
      <c r="M130" s="23" t="s">
        <v>823</v>
      </c>
      <c r="N130" s="55" t="s">
        <v>824</v>
      </c>
      <c r="O130" s="17" t="s">
        <v>86</v>
      </c>
      <c r="P130" s="144" t="s">
        <v>825</v>
      </c>
      <c r="Q130" s="55" t="s">
        <v>1638</v>
      </c>
      <c r="R130" s="89" t="s">
        <v>1624</v>
      </c>
      <c r="S130" s="89" t="s">
        <v>2120</v>
      </c>
      <c r="T130" s="89"/>
      <c r="U130" s="89"/>
      <c r="V130" s="15" t="s">
        <v>76</v>
      </c>
      <c r="W130" s="15" t="s">
        <v>16</v>
      </c>
      <c r="X130" s="15"/>
      <c r="Y130" s="14">
        <v>42437</v>
      </c>
      <c r="Z130" s="22" t="s">
        <v>106</v>
      </c>
      <c r="AA130" s="22" t="s">
        <v>106</v>
      </c>
      <c r="AB130" s="22" t="s">
        <v>826</v>
      </c>
      <c r="AC130" s="15" t="s">
        <v>91</v>
      </c>
      <c r="AD130" s="17" t="s">
        <v>106</v>
      </c>
      <c r="AE130" s="15" t="s">
        <v>106</v>
      </c>
      <c r="AF130" s="15"/>
    </row>
    <row r="131" spans="1:32" ht="120" x14ac:dyDescent="0.25">
      <c r="A131" s="5">
        <v>126</v>
      </c>
      <c r="B131" s="42">
        <f t="shared" si="6"/>
        <v>-1</v>
      </c>
      <c r="C131" s="41">
        <f t="shared" si="10"/>
        <v>0</v>
      </c>
      <c r="D131" s="10" t="s">
        <v>827</v>
      </c>
      <c r="E131" s="110" t="s">
        <v>55</v>
      </c>
      <c r="F131" s="125">
        <v>42426</v>
      </c>
      <c r="G131" s="12"/>
      <c r="H131" s="125">
        <v>42461</v>
      </c>
      <c r="I131" s="11">
        <v>42438</v>
      </c>
      <c r="J131" s="2" t="str">
        <f t="shared" si="8"/>
        <v>Terminada</v>
      </c>
      <c r="K131" s="35">
        <f t="shared" si="11"/>
        <v>9</v>
      </c>
      <c r="L131" s="130" t="s">
        <v>828</v>
      </c>
      <c r="M131" s="21" t="s">
        <v>829</v>
      </c>
      <c r="N131" s="55" t="s">
        <v>830</v>
      </c>
      <c r="O131" s="17" t="s">
        <v>86</v>
      </c>
      <c r="P131" s="144" t="s">
        <v>831</v>
      </c>
      <c r="Q131" s="55" t="s">
        <v>1638</v>
      </c>
      <c r="R131" s="89" t="s">
        <v>1624</v>
      </c>
      <c r="S131" s="89" t="s">
        <v>2120</v>
      </c>
      <c r="T131" s="89"/>
      <c r="U131" s="89"/>
      <c r="V131" s="15" t="s">
        <v>76</v>
      </c>
      <c r="W131" s="15" t="s">
        <v>16</v>
      </c>
      <c r="X131" s="15"/>
      <c r="Y131" s="11">
        <v>42437</v>
      </c>
      <c r="Z131" s="15" t="s">
        <v>832</v>
      </c>
      <c r="AA131" s="15" t="s">
        <v>106</v>
      </c>
      <c r="AB131" s="15" t="s">
        <v>90</v>
      </c>
      <c r="AC131" s="15" t="s">
        <v>91</v>
      </c>
      <c r="AD131" s="17" t="s">
        <v>106</v>
      </c>
      <c r="AE131" s="15" t="s">
        <v>106</v>
      </c>
      <c r="AF131" s="15"/>
    </row>
    <row r="132" spans="1:32" ht="105" x14ac:dyDescent="0.25">
      <c r="A132" s="5">
        <v>127</v>
      </c>
      <c r="B132" s="42">
        <f t="shared" si="6"/>
        <v>-1</v>
      </c>
      <c r="C132" s="41">
        <f t="shared" si="10"/>
        <v>0</v>
      </c>
      <c r="D132" s="10" t="s">
        <v>568</v>
      </c>
      <c r="E132" s="110" t="s">
        <v>55</v>
      </c>
      <c r="F132" s="125">
        <v>42429</v>
      </c>
      <c r="G132" s="12"/>
      <c r="H132" s="125">
        <v>42464</v>
      </c>
      <c r="I132" s="11">
        <v>42444</v>
      </c>
      <c r="J132" s="2" t="str">
        <f t="shared" si="8"/>
        <v>Terminada</v>
      </c>
      <c r="K132" s="35">
        <f t="shared" si="11"/>
        <v>12</v>
      </c>
      <c r="L132" s="15" t="s">
        <v>164</v>
      </c>
      <c r="M132" s="18" t="s">
        <v>165</v>
      </c>
      <c r="N132" s="48" t="s">
        <v>166</v>
      </c>
      <c r="O132" s="17" t="s">
        <v>86</v>
      </c>
      <c r="P132" s="48" t="s">
        <v>569</v>
      </c>
      <c r="Q132" s="55" t="s">
        <v>1630</v>
      </c>
      <c r="R132" s="89" t="s">
        <v>1584</v>
      </c>
      <c r="S132" s="107" t="s">
        <v>2119</v>
      </c>
      <c r="T132" s="107">
        <v>1</v>
      </c>
      <c r="U132" s="107">
        <v>0</v>
      </c>
      <c r="V132" s="15" t="s">
        <v>71</v>
      </c>
      <c r="W132" s="15" t="s">
        <v>51</v>
      </c>
      <c r="X132" s="15"/>
      <c r="Y132" s="11">
        <v>42432</v>
      </c>
      <c r="Z132" s="15" t="s">
        <v>833</v>
      </c>
      <c r="AA132" s="15" t="s">
        <v>834</v>
      </c>
      <c r="AB132" s="15" t="s">
        <v>90</v>
      </c>
      <c r="AC132" s="15" t="s">
        <v>91</v>
      </c>
      <c r="AD132" s="17" t="s">
        <v>106</v>
      </c>
      <c r="AE132" s="15" t="s">
        <v>106</v>
      </c>
      <c r="AF132" s="15"/>
    </row>
    <row r="133" spans="1:32" ht="120" x14ac:dyDescent="0.25">
      <c r="A133" s="5">
        <v>128</v>
      </c>
      <c r="B133" s="42">
        <f t="shared" si="6"/>
        <v>-1</v>
      </c>
      <c r="C133" s="41">
        <f t="shared" si="10"/>
        <v>0</v>
      </c>
      <c r="D133" s="10" t="s">
        <v>835</v>
      </c>
      <c r="E133" s="110" t="s">
        <v>55</v>
      </c>
      <c r="F133" s="125">
        <v>42429</v>
      </c>
      <c r="G133" s="12"/>
      <c r="H133" s="125">
        <v>42464</v>
      </c>
      <c r="I133" s="11">
        <v>42440</v>
      </c>
      <c r="J133" s="2" t="str">
        <f t="shared" si="8"/>
        <v>Terminada</v>
      </c>
      <c r="K133" s="35">
        <f t="shared" si="11"/>
        <v>10</v>
      </c>
      <c r="L133" s="15" t="s">
        <v>681</v>
      </c>
      <c r="M133" s="21" t="s">
        <v>682</v>
      </c>
      <c r="N133" s="55" t="s">
        <v>683</v>
      </c>
      <c r="O133" s="17" t="s">
        <v>86</v>
      </c>
      <c r="P133" s="144" t="s">
        <v>836</v>
      </c>
      <c r="Q133" s="55" t="s">
        <v>1630</v>
      </c>
      <c r="R133" s="89" t="s">
        <v>1584</v>
      </c>
      <c r="S133" s="89" t="s">
        <v>2120</v>
      </c>
      <c r="T133" s="89"/>
      <c r="U133" s="89"/>
      <c r="V133" s="15" t="s">
        <v>71</v>
      </c>
      <c r="W133" s="15" t="s">
        <v>53</v>
      </c>
      <c r="X133" s="15"/>
      <c r="Y133" s="11">
        <v>42432</v>
      </c>
      <c r="Z133" s="15" t="s">
        <v>837</v>
      </c>
      <c r="AA133" s="15" t="s">
        <v>838</v>
      </c>
      <c r="AB133" s="15" t="s">
        <v>501</v>
      </c>
      <c r="AC133" s="15" t="s">
        <v>91</v>
      </c>
      <c r="AD133" s="17" t="s">
        <v>106</v>
      </c>
      <c r="AE133" s="15" t="s">
        <v>106</v>
      </c>
      <c r="AF133" s="15"/>
    </row>
    <row r="134" spans="1:32" ht="135" x14ac:dyDescent="0.25">
      <c r="A134" s="5">
        <v>129</v>
      </c>
      <c r="B134" s="42">
        <f t="shared" ref="B134:B197" si="12">IF(D134="",0,IF(I134&lt;&gt;"",-1,IF(H134&lt;$AH$5,100,0)))</f>
        <v>-1</v>
      </c>
      <c r="C134" s="41">
        <f t="shared" ref="C134:C165" si="13">IF(D134="",1,IF(I134&lt;&gt;"",0,IF((H134-18)&lt;=$AH$5,100,1)))</f>
        <v>0</v>
      </c>
      <c r="D134" s="10" t="s">
        <v>839</v>
      </c>
      <c r="E134" s="110" t="s">
        <v>30</v>
      </c>
      <c r="F134" s="125">
        <v>42430</v>
      </c>
      <c r="G134" s="12"/>
      <c r="H134" s="125">
        <v>42465</v>
      </c>
      <c r="I134" s="11">
        <v>42465</v>
      </c>
      <c r="J134" s="2" t="str">
        <f t="shared" si="8"/>
        <v>Terminada</v>
      </c>
      <c r="K134" s="35">
        <f t="shared" si="11"/>
        <v>26</v>
      </c>
      <c r="L134" s="15" t="s">
        <v>158</v>
      </c>
      <c r="M134" s="21" t="s">
        <v>840</v>
      </c>
      <c r="N134" s="87" t="s">
        <v>160</v>
      </c>
      <c r="O134" s="17" t="s">
        <v>86</v>
      </c>
      <c r="P134" s="150" t="s">
        <v>841</v>
      </c>
      <c r="Q134" s="108" t="s">
        <v>1630</v>
      </c>
      <c r="R134" s="89" t="s">
        <v>1584</v>
      </c>
      <c r="S134" s="107" t="s">
        <v>2119</v>
      </c>
      <c r="T134" s="107">
        <v>27</v>
      </c>
      <c r="U134" s="107">
        <v>4</v>
      </c>
      <c r="V134" s="15" t="s">
        <v>71</v>
      </c>
      <c r="W134" s="15" t="s">
        <v>51</v>
      </c>
      <c r="X134" s="15"/>
      <c r="Y134" s="14">
        <v>42432</v>
      </c>
      <c r="Z134" s="22" t="s">
        <v>1191</v>
      </c>
      <c r="AA134" s="22" t="s">
        <v>1192</v>
      </c>
      <c r="AB134" s="15" t="s">
        <v>501</v>
      </c>
      <c r="AC134" s="15" t="s">
        <v>91</v>
      </c>
      <c r="AD134" s="17" t="s">
        <v>106</v>
      </c>
      <c r="AE134" s="15" t="s">
        <v>106</v>
      </c>
      <c r="AF134" s="15"/>
    </row>
    <row r="135" spans="1:32" ht="105" x14ac:dyDescent="0.25">
      <c r="A135" s="5">
        <v>130</v>
      </c>
      <c r="B135" s="42">
        <f t="shared" si="12"/>
        <v>-1</v>
      </c>
      <c r="C135" s="41">
        <f t="shared" si="13"/>
        <v>0</v>
      </c>
      <c r="D135" s="10" t="s">
        <v>574</v>
      </c>
      <c r="E135" s="110" t="s">
        <v>30</v>
      </c>
      <c r="F135" s="125">
        <v>42430</v>
      </c>
      <c r="G135" s="12"/>
      <c r="H135" s="125">
        <v>42465</v>
      </c>
      <c r="I135" s="11">
        <v>42444</v>
      </c>
      <c r="J135" s="2" t="str">
        <f t="shared" ref="J135:J198" si="14">IF(I135&lt;&gt;"","Terminada","Pendiente")</f>
        <v>Terminada</v>
      </c>
      <c r="K135" s="35">
        <f t="shared" si="11"/>
        <v>11</v>
      </c>
      <c r="L135" s="15" t="s">
        <v>575</v>
      </c>
      <c r="M135" s="21" t="s">
        <v>576</v>
      </c>
      <c r="N135" s="55" t="s">
        <v>577</v>
      </c>
      <c r="O135" s="17" t="s">
        <v>86</v>
      </c>
      <c r="P135" s="48" t="s">
        <v>578</v>
      </c>
      <c r="Q135" s="55" t="s">
        <v>1630</v>
      </c>
      <c r="R135" s="89" t="s">
        <v>1584</v>
      </c>
      <c r="S135" s="107" t="s">
        <v>2119</v>
      </c>
      <c r="T135" s="107">
        <v>2</v>
      </c>
      <c r="U135" s="107">
        <v>0</v>
      </c>
      <c r="V135" s="15" t="s">
        <v>71</v>
      </c>
      <c r="W135" s="15" t="s">
        <v>51</v>
      </c>
      <c r="X135" s="15"/>
      <c r="Y135" s="11">
        <v>42432</v>
      </c>
      <c r="Z135" s="15" t="s">
        <v>842</v>
      </c>
      <c r="AA135" s="15" t="s">
        <v>843</v>
      </c>
      <c r="AB135" s="15" t="s">
        <v>90</v>
      </c>
      <c r="AC135" s="15" t="s">
        <v>91</v>
      </c>
      <c r="AD135" s="17" t="s">
        <v>106</v>
      </c>
      <c r="AE135" s="15" t="s">
        <v>106</v>
      </c>
      <c r="AF135" s="15"/>
    </row>
    <row r="136" spans="1:32" ht="105" x14ac:dyDescent="0.25">
      <c r="A136" s="5">
        <v>131</v>
      </c>
      <c r="B136" s="42">
        <f t="shared" si="12"/>
        <v>-1</v>
      </c>
      <c r="C136" s="41">
        <f t="shared" si="13"/>
        <v>0</v>
      </c>
      <c r="D136" s="10" t="s">
        <v>844</v>
      </c>
      <c r="E136" s="110" t="s">
        <v>30</v>
      </c>
      <c r="F136" s="125">
        <v>42430</v>
      </c>
      <c r="G136" s="12"/>
      <c r="H136" s="125">
        <v>42465</v>
      </c>
      <c r="I136" s="11">
        <v>42465</v>
      </c>
      <c r="J136" s="2" t="str">
        <f t="shared" si="14"/>
        <v>Terminada</v>
      </c>
      <c r="K136" s="35">
        <f t="shared" si="11"/>
        <v>26</v>
      </c>
      <c r="L136" s="15" t="s">
        <v>845</v>
      </c>
      <c r="M136" s="21" t="s">
        <v>576</v>
      </c>
      <c r="N136" s="55" t="s">
        <v>577</v>
      </c>
      <c r="O136" s="17" t="s">
        <v>86</v>
      </c>
      <c r="P136" s="144" t="s">
        <v>846</v>
      </c>
      <c r="Q136" s="55" t="s">
        <v>1630</v>
      </c>
      <c r="R136" s="89" t="s">
        <v>1584</v>
      </c>
      <c r="S136" s="107" t="s">
        <v>2119</v>
      </c>
      <c r="T136" s="107">
        <v>1</v>
      </c>
      <c r="U136" s="107">
        <v>1</v>
      </c>
      <c r="V136" s="15" t="s">
        <v>71</v>
      </c>
      <c r="W136" s="15" t="s">
        <v>51</v>
      </c>
      <c r="X136" s="15"/>
      <c r="Y136" s="14">
        <v>42432</v>
      </c>
      <c r="Z136" s="22" t="s">
        <v>1189</v>
      </c>
      <c r="AA136" s="22" t="s">
        <v>1190</v>
      </c>
      <c r="AB136" s="15" t="s">
        <v>501</v>
      </c>
      <c r="AC136" s="15" t="s">
        <v>91</v>
      </c>
      <c r="AD136" s="17" t="s">
        <v>106</v>
      </c>
      <c r="AE136" s="15" t="s">
        <v>106</v>
      </c>
      <c r="AF136" s="15"/>
    </row>
    <row r="137" spans="1:32" ht="105" x14ac:dyDescent="0.25">
      <c r="A137" s="5">
        <v>132</v>
      </c>
      <c r="B137" s="42">
        <f t="shared" si="12"/>
        <v>-1</v>
      </c>
      <c r="C137" s="41">
        <f t="shared" si="13"/>
        <v>0</v>
      </c>
      <c r="D137" s="10" t="s">
        <v>579</v>
      </c>
      <c r="E137" s="110" t="s">
        <v>30</v>
      </c>
      <c r="F137" s="125">
        <v>42430</v>
      </c>
      <c r="G137" s="12"/>
      <c r="H137" s="125">
        <v>42465</v>
      </c>
      <c r="I137" s="11">
        <v>42444</v>
      </c>
      <c r="J137" s="2" t="str">
        <f t="shared" si="14"/>
        <v>Terminada</v>
      </c>
      <c r="K137" s="35">
        <f t="shared" si="11"/>
        <v>11</v>
      </c>
      <c r="L137" s="15" t="s">
        <v>575</v>
      </c>
      <c r="M137" s="21" t="s">
        <v>576</v>
      </c>
      <c r="N137" s="55" t="s">
        <v>577</v>
      </c>
      <c r="O137" s="17" t="s">
        <v>86</v>
      </c>
      <c r="P137" s="48" t="s">
        <v>580</v>
      </c>
      <c r="Q137" s="55" t="s">
        <v>1630</v>
      </c>
      <c r="R137" s="89" t="s">
        <v>1584</v>
      </c>
      <c r="S137" s="107" t="s">
        <v>2119</v>
      </c>
      <c r="T137" s="107">
        <v>1</v>
      </c>
      <c r="U137" s="107">
        <v>0</v>
      </c>
      <c r="V137" s="15" t="s">
        <v>71</v>
      </c>
      <c r="W137" s="15" t="s">
        <v>51</v>
      </c>
      <c r="X137" s="15"/>
      <c r="Y137" s="11">
        <v>42432</v>
      </c>
      <c r="Z137" s="15" t="s">
        <v>847</v>
      </c>
      <c r="AA137" s="15" t="s">
        <v>848</v>
      </c>
      <c r="AB137" s="15" t="s">
        <v>90</v>
      </c>
      <c r="AC137" s="15" t="s">
        <v>91</v>
      </c>
      <c r="AD137" s="17" t="s">
        <v>106</v>
      </c>
      <c r="AE137" s="15" t="s">
        <v>106</v>
      </c>
      <c r="AF137" s="15"/>
    </row>
    <row r="138" spans="1:32" ht="105" x14ac:dyDescent="0.25">
      <c r="A138" s="5">
        <v>133</v>
      </c>
      <c r="B138" s="42">
        <f t="shared" si="12"/>
        <v>-1</v>
      </c>
      <c r="C138" s="41">
        <f t="shared" si="13"/>
        <v>0</v>
      </c>
      <c r="D138" s="10" t="s">
        <v>849</v>
      </c>
      <c r="E138" s="110" t="s">
        <v>30</v>
      </c>
      <c r="F138" s="125">
        <v>42430</v>
      </c>
      <c r="G138" s="12"/>
      <c r="H138" s="125">
        <v>42465</v>
      </c>
      <c r="I138" s="11">
        <v>42465</v>
      </c>
      <c r="J138" s="2" t="str">
        <f t="shared" si="14"/>
        <v>Terminada</v>
      </c>
      <c r="K138" s="35">
        <f t="shared" si="11"/>
        <v>26</v>
      </c>
      <c r="L138" s="15" t="s">
        <v>845</v>
      </c>
      <c r="M138" s="21" t="s">
        <v>576</v>
      </c>
      <c r="N138" s="55" t="s">
        <v>577</v>
      </c>
      <c r="O138" s="17" t="s">
        <v>86</v>
      </c>
      <c r="P138" s="144" t="s">
        <v>850</v>
      </c>
      <c r="Q138" s="55" t="s">
        <v>1630</v>
      </c>
      <c r="R138" s="89" t="s">
        <v>1584</v>
      </c>
      <c r="S138" s="107" t="s">
        <v>2119</v>
      </c>
      <c r="T138" s="107">
        <v>1</v>
      </c>
      <c r="U138" s="107">
        <v>1</v>
      </c>
      <c r="V138" s="15" t="s">
        <v>71</v>
      </c>
      <c r="W138" s="15" t="s">
        <v>51</v>
      </c>
      <c r="X138" s="15"/>
      <c r="Y138" s="14">
        <v>42432</v>
      </c>
      <c r="Z138" s="22" t="s">
        <v>1193</v>
      </c>
      <c r="AA138" s="22" t="s">
        <v>1194</v>
      </c>
      <c r="AB138" s="15" t="s">
        <v>501</v>
      </c>
      <c r="AC138" s="15" t="s">
        <v>91</v>
      </c>
      <c r="AD138" s="17" t="s">
        <v>106</v>
      </c>
      <c r="AE138" s="15" t="s">
        <v>106</v>
      </c>
      <c r="AF138" s="15"/>
    </row>
    <row r="139" spans="1:32" ht="105" x14ac:dyDescent="0.25">
      <c r="A139" s="5">
        <v>134</v>
      </c>
      <c r="B139" s="42">
        <f t="shared" si="12"/>
        <v>-1</v>
      </c>
      <c r="C139" s="41">
        <f t="shared" si="13"/>
        <v>0</v>
      </c>
      <c r="D139" s="10" t="s">
        <v>581</v>
      </c>
      <c r="E139" s="110" t="s">
        <v>30</v>
      </c>
      <c r="F139" s="125">
        <v>42430</v>
      </c>
      <c r="G139" s="12"/>
      <c r="H139" s="125">
        <v>42465</v>
      </c>
      <c r="I139" s="11">
        <v>42444</v>
      </c>
      <c r="J139" s="2" t="str">
        <f t="shared" si="14"/>
        <v>Terminada</v>
      </c>
      <c r="K139" s="35">
        <f t="shared" si="11"/>
        <v>11</v>
      </c>
      <c r="L139" s="15" t="s">
        <v>575</v>
      </c>
      <c r="M139" s="21" t="s">
        <v>576</v>
      </c>
      <c r="N139" s="55" t="s">
        <v>577</v>
      </c>
      <c r="O139" s="17" t="s">
        <v>86</v>
      </c>
      <c r="P139" s="48" t="s">
        <v>582</v>
      </c>
      <c r="Q139" s="55" t="s">
        <v>1630</v>
      </c>
      <c r="R139" s="89" t="s">
        <v>1584</v>
      </c>
      <c r="S139" s="107" t="s">
        <v>2119</v>
      </c>
      <c r="T139" s="107">
        <v>1</v>
      </c>
      <c r="U139" s="107">
        <v>1</v>
      </c>
      <c r="V139" s="15" t="s">
        <v>71</v>
      </c>
      <c r="W139" s="15" t="s">
        <v>51</v>
      </c>
      <c r="X139" s="15"/>
      <c r="Y139" s="11">
        <v>42432</v>
      </c>
      <c r="Z139" s="15" t="s">
        <v>851</v>
      </c>
      <c r="AA139" s="15" t="s">
        <v>852</v>
      </c>
      <c r="AB139" s="15" t="s">
        <v>90</v>
      </c>
      <c r="AC139" s="15" t="s">
        <v>91</v>
      </c>
      <c r="AD139" s="17" t="s">
        <v>106</v>
      </c>
      <c r="AE139" s="15" t="s">
        <v>106</v>
      </c>
      <c r="AF139" s="15"/>
    </row>
    <row r="140" spans="1:32" ht="120" x14ac:dyDescent="0.25">
      <c r="A140" s="5">
        <v>135</v>
      </c>
      <c r="B140" s="42">
        <f t="shared" si="12"/>
        <v>-1</v>
      </c>
      <c r="C140" s="41">
        <f t="shared" si="13"/>
        <v>0</v>
      </c>
      <c r="D140" s="10" t="s">
        <v>853</v>
      </c>
      <c r="E140" s="110" t="s">
        <v>30</v>
      </c>
      <c r="F140" s="125">
        <v>42431</v>
      </c>
      <c r="G140" s="12"/>
      <c r="H140" s="125">
        <v>42466</v>
      </c>
      <c r="I140" s="11">
        <v>42446</v>
      </c>
      <c r="J140" s="2" t="str">
        <f t="shared" si="14"/>
        <v>Terminada</v>
      </c>
      <c r="K140" s="35">
        <f t="shared" si="11"/>
        <v>12</v>
      </c>
      <c r="L140" s="15" t="s">
        <v>854</v>
      </c>
      <c r="M140" s="21" t="s">
        <v>855</v>
      </c>
      <c r="N140" s="48" t="s">
        <v>856</v>
      </c>
      <c r="O140" s="17" t="s">
        <v>86</v>
      </c>
      <c r="P140" s="144" t="s">
        <v>857</v>
      </c>
      <c r="Q140" s="55" t="s">
        <v>1630</v>
      </c>
      <c r="R140" s="89" t="s">
        <v>1566</v>
      </c>
      <c r="S140" s="89" t="s">
        <v>2120</v>
      </c>
      <c r="T140" s="89"/>
      <c r="U140" s="89"/>
      <c r="V140" s="15" t="s">
        <v>71</v>
      </c>
      <c r="W140" s="15" t="s">
        <v>51</v>
      </c>
      <c r="X140" s="15"/>
      <c r="Y140" s="11">
        <v>42432</v>
      </c>
      <c r="Z140" s="15" t="s">
        <v>858</v>
      </c>
      <c r="AA140" s="15" t="s">
        <v>859</v>
      </c>
      <c r="AB140" s="15" t="s">
        <v>501</v>
      </c>
      <c r="AC140" s="15" t="s">
        <v>91</v>
      </c>
      <c r="AD140" s="17" t="s">
        <v>106</v>
      </c>
      <c r="AE140" s="15" t="s">
        <v>106</v>
      </c>
      <c r="AF140" s="15"/>
    </row>
    <row r="141" spans="1:32" ht="105" x14ac:dyDescent="0.25">
      <c r="A141" s="5">
        <v>136</v>
      </c>
      <c r="B141" s="42">
        <f t="shared" si="12"/>
        <v>-1</v>
      </c>
      <c r="C141" s="41">
        <f t="shared" si="13"/>
        <v>0</v>
      </c>
      <c r="D141" s="10" t="s">
        <v>583</v>
      </c>
      <c r="E141" s="110" t="s">
        <v>30</v>
      </c>
      <c r="F141" s="125">
        <v>42431</v>
      </c>
      <c r="G141" s="12"/>
      <c r="H141" s="125">
        <v>42466</v>
      </c>
      <c r="I141" s="11">
        <v>42444</v>
      </c>
      <c r="J141" s="2" t="str">
        <f t="shared" si="14"/>
        <v>Terminada</v>
      </c>
      <c r="K141" s="35">
        <f t="shared" si="11"/>
        <v>10</v>
      </c>
      <c r="L141" s="15" t="s">
        <v>164</v>
      </c>
      <c r="M141" s="21" t="s">
        <v>165</v>
      </c>
      <c r="N141" s="55" t="s">
        <v>166</v>
      </c>
      <c r="O141" s="17" t="s">
        <v>86</v>
      </c>
      <c r="P141" s="48" t="s">
        <v>584</v>
      </c>
      <c r="Q141" s="55" t="s">
        <v>1630</v>
      </c>
      <c r="R141" s="89" t="s">
        <v>1584</v>
      </c>
      <c r="S141" s="89" t="s">
        <v>2120</v>
      </c>
      <c r="T141" s="89"/>
      <c r="U141" s="89"/>
      <c r="V141" s="15" t="s">
        <v>71</v>
      </c>
      <c r="W141" s="15" t="s">
        <v>53</v>
      </c>
      <c r="X141" s="15"/>
      <c r="Y141" s="11">
        <v>42432</v>
      </c>
      <c r="Z141" s="15" t="s">
        <v>860</v>
      </c>
      <c r="AA141" s="15" t="s">
        <v>861</v>
      </c>
      <c r="AB141" s="15" t="s">
        <v>90</v>
      </c>
      <c r="AC141" s="15" t="s">
        <v>91</v>
      </c>
      <c r="AD141" s="17" t="s">
        <v>106</v>
      </c>
      <c r="AE141" s="15" t="s">
        <v>106</v>
      </c>
      <c r="AF141" s="15"/>
    </row>
    <row r="142" spans="1:32" ht="105" x14ac:dyDescent="0.25">
      <c r="A142" s="5">
        <v>137</v>
      </c>
      <c r="B142" s="42">
        <f t="shared" si="12"/>
        <v>-1</v>
      </c>
      <c r="C142" s="41">
        <f t="shared" si="13"/>
        <v>0</v>
      </c>
      <c r="D142" s="10" t="s">
        <v>862</v>
      </c>
      <c r="E142" s="110" t="s">
        <v>30</v>
      </c>
      <c r="F142" s="125">
        <v>42431</v>
      </c>
      <c r="G142" s="12"/>
      <c r="H142" s="125">
        <v>42466</v>
      </c>
      <c r="I142" s="11">
        <v>42444</v>
      </c>
      <c r="J142" s="2" t="str">
        <f t="shared" si="14"/>
        <v>Terminada</v>
      </c>
      <c r="K142" s="35">
        <f t="shared" si="11"/>
        <v>10</v>
      </c>
      <c r="L142" s="15" t="s">
        <v>164</v>
      </c>
      <c r="M142" s="21" t="s">
        <v>165</v>
      </c>
      <c r="N142" s="55" t="s">
        <v>166</v>
      </c>
      <c r="O142" s="17" t="s">
        <v>86</v>
      </c>
      <c r="P142" s="144" t="s">
        <v>863</v>
      </c>
      <c r="Q142" s="55" t="s">
        <v>1630</v>
      </c>
      <c r="R142" s="89" t="s">
        <v>1584</v>
      </c>
      <c r="S142" s="107" t="s">
        <v>2119</v>
      </c>
      <c r="T142" s="107">
        <v>1</v>
      </c>
      <c r="U142" s="107">
        <v>0</v>
      </c>
      <c r="V142" s="15" t="s">
        <v>71</v>
      </c>
      <c r="W142" s="15" t="s">
        <v>51</v>
      </c>
      <c r="X142" s="15"/>
      <c r="Y142" s="11">
        <v>42432</v>
      </c>
      <c r="Z142" s="15" t="s">
        <v>864</v>
      </c>
      <c r="AA142" s="15" t="s">
        <v>865</v>
      </c>
      <c r="AB142" s="15" t="s">
        <v>90</v>
      </c>
      <c r="AC142" s="15" t="s">
        <v>91</v>
      </c>
      <c r="AD142" s="17" t="s">
        <v>106</v>
      </c>
      <c r="AE142" s="15" t="s">
        <v>106</v>
      </c>
      <c r="AF142" s="15"/>
    </row>
    <row r="143" spans="1:32" ht="105" x14ac:dyDescent="0.25">
      <c r="A143" s="5">
        <v>138</v>
      </c>
      <c r="B143" s="42">
        <f t="shared" si="12"/>
        <v>-1</v>
      </c>
      <c r="C143" s="41">
        <f t="shared" si="13"/>
        <v>0</v>
      </c>
      <c r="D143" s="10" t="s">
        <v>820</v>
      </c>
      <c r="E143" s="110" t="s">
        <v>30</v>
      </c>
      <c r="F143" s="125">
        <v>42431</v>
      </c>
      <c r="G143" s="12"/>
      <c r="H143" s="125">
        <v>42466</v>
      </c>
      <c r="I143" s="11">
        <v>42466</v>
      </c>
      <c r="J143" s="2" t="str">
        <f t="shared" si="14"/>
        <v>Terminada</v>
      </c>
      <c r="K143" s="35">
        <f t="shared" si="11"/>
        <v>26</v>
      </c>
      <c r="L143" s="15" t="s">
        <v>164</v>
      </c>
      <c r="M143" s="21" t="s">
        <v>165</v>
      </c>
      <c r="N143" s="55" t="s">
        <v>166</v>
      </c>
      <c r="O143" s="17" t="s">
        <v>86</v>
      </c>
      <c r="P143" s="48" t="s">
        <v>866</v>
      </c>
      <c r="Q143" s="55" t="s">
        <v>1630</v>
      </c>
      <c r="R143" s="89" t="s">
        <v>1584</v>
      </c>
      <c r="S143" s="107" t="s">
        <v>2119</v>
      </c>
      <c r="T143" s="107">
        <v>1</v>
      </c>
      <c r="U143" s="107">
        <v>1</v>
      </c>
      <c r="V143" s="15" t="s">
        <v>71</v>
      </c>
      <c r="W143" s="15" t="s">
        <v>51</v>
      </c>
      <c r="X143" s="15"/>
      <c r="Y143" s="14">
        <v>42432</v>
      </c>
      <c r="Z143" s="22" t="s">
        <v>1202</v>
      </c>
      <c r="AA143" s="22" t="s">
        <v>1203</v>
      </c>
      <c r="AB143" s="15" t="s">
        <v>501</v>
      </c>
      <c r="AC143" s="15" t="s">
        <v>91</v>
      </c>
      <c r="AD143" s="17" t="s">
        <v>106</v>
      </c>
      <c r="AE143" s="15" t="s">
        <v>106</v>
      </c>
      <c r="AF143" s="15"/>
    </row>
    <row r="144" spans="1:32" ht="105" x14ac:dyDescent="0.25">
      <c r="A144" s="5">
        <v>139</v>
      </c>
      <c r="B144" s="42">
        <f t="shared" si="12"/>
        <v>-1</v>
      </c>
      <c r="C144" s="41">
        <f t="shared" si="13"/>
        <v>0</v>
      </c>
      <c r="D144" s="10" t="s">
        <v>867</v>
      </c>
      <c r="E144" s="110" t="s">
        <v>30</v>
      </c>
      <c r="F144" s="125">
        <v>42431</v>
      </c>
      <c r="G144" s="12"/>
      <c r="H144" s="125">
        <v>42466</v>
      </c>
      <c r="I144" s="11">
        <v>42444</v>
      </c>
      <c r="J144" s="2" t="str">
        <f t="shared" si="14"/>
        <v>Terminada</v>
      </c>
      <c r="K144" s="35">
        <f t="shared" si="11"/>
        <v>10</v>
      </c>
      <c r="L144" s="15" t="s">
        <v>164</v>
      </c>
      <c r="M144" s="21" t="s">
        <v>165</v>
      </c>
      <c r="N144" s="55" t="s">
        <v>166</v>
      </c>
      <c r="O144" s="17" t="s">
        <v>86</v>
      </c>
      <c r="P144" s="144" t="s">
        <v>868</v>
      </c>
      <c r="Q144" s="55" t="s">
        <v>1630</v>
      </c>
      <c r="R144" s="89" t="s">
        <v>1584</v>
      </c>
      <c r="S144" s="107" t="s">
        <v>2119</v>
      </c>
      <c r="T144" s="107">
        <v>1</v>
      </c>
      <c r="U144" s="107">
        <v>0</v>
      </c>
      <c r="V144" s="15" t="s">
        <v>71</v>
      </c>
      <c r="W144" s="15" t="s">
        <v>51</v>
      </c>
      <c r="X144" s="15"/>
      <c r="Y144" s="11">
        <v>42432</v>
      </c>
      <c r="Z144" s="15" t="s">
        <v>869</v>
      </c>
      <c r="AA144" s="15" t="s">
        <v>870</v>
      </c>
      <c r="AB144" s="15" t="s">
        <v>90</v>
      </c>
      <c r="AC144" s="15" t="s">
        <v>91</v>
      </c>
      <c r="AD144" s="17" t="s">
        <v>106</v>
      </c>
      <c r="AE144" s="15" t="s">
        <v>106</v>
      </c>
      <c r="AF144" s="15"/>
    </row>
    <row r="145" spans="1:32" ht="120" x14ac:dyDescent="0.25">
      <c r="A145" s="5">
        <v>140</v>
      </c>
      <c r="B145" s="42">
        <f t="shared" si="12"/>
        <v>-1</v>
      </c>
      <c r="C145" s="41">
        <f t="shared" si="13"/>
        <v>0</v>
      </c>
      <c r="D145" s="10" t="s">
        <v>871</v>
      </c>
      <c r="E145" s="110" t="s">
        <v>30</v>
      </c>
      <c r="F145" s="125">
        <v>42431</v>
      </c>
      <c r="G145" s="12"/>
      <c r="H145" s="125">
        <v>42466</v>
      </c>
      <c r="I145" s="11">
        <v>42466</v>
      </c>
      <c r="J145" s="2" t="str">
        <f t="shared" si="14"/>
        <v>Terminada</v>
      </c>
      <c r="K145" s="35">
        <f t="shared" si="11"/>
        <v>26</v>
      </c>
      <c r="L145" s="15" t="s">
        <v>872</v>
      </c>
      <c r="M145" s="21" t="s">
        <v>873</v>
      </c>
      <c r="N145" s="108" t="s">
        <v>874</v>
      </c>
      <c r="O145" s="17" t="s">
        <v>86</v>
      </c>
      <c r="P145" s="48" t="s">
        <v>875</v>
      </c>
      <c r="Q145" s="55" t="s">
        <v>1630</v>
      </c>
      <c r="R145" s="89" t="s">
        <v>1566</v>
      </c>
      <c r="S145" s="89" t="s">
        <v>2120</v>
      </c>
      <c r="T145" s="89"/>
      <c r="U145" s="89"/>
      <c r="V145" s="15" t="s">
        <v>71</v>
      </c>
      <c r="W145" s="15" t="s">
        <v>51</v>
      </c>
      <c r="X145" s="15"/>
      <c r="Y145" s="11">
        <v>42432</v>
      </c>
      <c r="Z145" s="15" t="s">
        <v>876</v>
      </c>
      <c r="AA145" s="15" t="s">
        <v>1171</v>
      </c>
      <c r="AB145" s="15" t="s">
        <v>501</v>
      </c>
      <c r="AC145" s="15" t="s">
        <v>91</v>
      </c>
      <c r="AD145" s="17" t="s">
        <v>106</v>
      </c>
      <c r="AE145" s="15" t="s">
        <v>106</v>
      </c>
      <c r="AF145" s="15"/>
    </row>
    <row r="146" spans="1:32" ht="120" x14ac:dyDescent="0.25">
      <c r="A146" s="5">
        <v>141</v>
      </c>
      <c r="B146" s="42">
        <f t="shared" si="12"/>
        <v>-1</v>
      </c>
      <c r="C146" s="41">
        <f t="shared" si="13"/>
        <v>0</v>
      </c>
      <c r="D146" s="110" t="s">
        <v>877</v>
      </c>
      <c r="E146" s="110" t="s">
        <v>30</v>
      </c>
      <c r="F146" s="125">
        <v>42431</v>
      </c>
      <c r="G146" s="12"/>
      <c r="H146" s="125">
        <v>42466</v>
      </c>
      <c r="I146" s="11">
        <v>42446</v>
      </c>
      <c r="J146" s="2" t="str">
        <f t="shared" si="14"/>
        <v>Terminada</v>
      </c>
      <c r="K146" s="35">
        <f t="shared" si="11"/>
        <v>12</v>
      </c>
      <c r="L146" s="15" t="s">
        <v>878</v>
      </c>
      <c r="M146" s="21" t="s">
        <v>879</v>
      </c>
      <c r="N146" s="48" t="s">
        <v>880</v>
      </c>
      <c r="O146" s="17" t="s">
        <v>86</v>
      </c>
      <c r="P146" s="144" t="s">
        <v>881</v>
      </c>
      <c r="Q146" s="55" t="s">
        <v>1630</v>
      </c>
      <c r="R146" s="89" t="s">
        <v>1584</v>
      </c>
      <c r="S146" s="89" t="s">
        <v>2120</v>
      </c>
      <c r="T146" s="89"/>
      <c r="U146" s="89"/>
      <c r="V146" s="15" t="s">
        <v>71</v>
      </c>
      <c r="W146" s="15" t="s">
        <v>51</v>
      </c>
      <c r="X146" s="15"/>
      <c r="Y146" s="11">
        <v>42432</v>
      </c>
      <c r="Z146" s="15" t="s">
        <v>882</v>
      </c>
      <c r="AA146" s="15" t="s">
        <v>883</v>
      </c>
      <c r="AB146" s="15" t="s">
        <v>501</v>
      </c>
      <c r="AC146" s="15" t="s">
        <v>91</v>
      </c>
      <c r="AD146" s="17" t="s">
        <v>106</v>
      </c>
      <c r="AE146" s="15" t="s">
        <v>106</v>
      </c>
      <c r="AF146" s="15"/>
    </row>
    <row r="147" spans="1:32" ht="120" x14ac:dyDescent="0.25">
      <c r="A147" s="5">
        <v>142</v>
      </c>
      <c r="B147" s="42">
        <f t="shared" si="12"/>
        <v>-1</v>
      </c>
      <c r="C147" s="41">
        <f t="shared" si="13"/>
        <v>0</v>
      </c>
      <c r="D147" s="10" t="s">
        <v>884</v>
      </c>
      <c r="E147" s="110" t="s">
        <v>30</v>
      </c>
      <c r="F147" s="125">
        <v>42431</v>
      </c>
      <c r="G147" s="12"/>
      <c r="H147" s="125">
        <v>42466</v>
      </c>
      <c r="I147" s="11">
        <v>42438</v>
      </c>
      <c r="J147" s="2" t="str">
        <f t="shared" si="14"/>
        <v>Terminada</v>
      </c>
      <c r="K147" s="35">
        <f t="shared" si="11"/>
        <v>6</v>
      </c>
      <c r="L147" s="15" t="s">
        <v>145</v>
      </c>
      <c r="M147" s="21" t="s">
        <v>146</v>
      </c>
      <c r="N147" s="131" t="s">
        <v>147</v>
      </c>
      <c r="O147" s="17" t="s">
        <v>86</v>
      </c>
      <c r="P147" s="48" t="s">
        <v>885</v>
      </c>
      <c r="Q147" s="55" t="s">
        <v>1627</v>
      </c>
      <c r="R147" s="89" t="s">
        <v>1563</v>
      </c>
      <c r="S147" s="89" t="s">
        <v>2120</v>
      </c>
      <c r="T147" s="89"/>
      <c r="U147" s="89"/>
      <c r="V147" s="15" t="s">
        <v>67</v>
      </c>
      <c r="W147" s="15" t="s">
        <v>17</v>
      </c>
      <c r="X147" s="15"/>
      <c r="Y147" s="11">
        <v>42432</v>
      </c>
      <c r="Z147" s="15" t="s">
        <v>886</v>
      </c>
      <c r="AA147" s="15" t="s">
        <v>887</v>
      </c>
      <c r="AB147" s="15" t="s">
        <v>501</v>
      </c>
      <c r="AC147" s="15" t="s">
        <v>91</v>
      </c>
      <c r="AD147" s="17" t="s">
        <v>106</v>
      </c>
      <c r="AE147" s="15" t="s">
        <v>106</v>
      </c>
      <c r="AF147" s="15"/>
    </row>
    <row r="148" spans="1:32" ht="120" x14ac:dyDescent="0.25">
      <c r="A148" s="5">
        <v>143</v>
      </c>
      <c r="B148" s="42">
        <f t="shared" si="12"/>
        <v>-1</v>
      </c>
      <c r="C148" s="41">
        <f t="shared" si="13"/>
        <v>0</v>
      </c>
      <c r="D148" s="10" t="s">
        <v>888</v>
      </c>
      <c r="E148" s="110" t="s">
        <v>30</v>
      </c>
      <c r="F148" s="125">
        <v>42431</v>
      </c>
      <c r="G148" s="12"/>
      <c r="H148" s="125">
        <v>42466</v>
      </c>
      <c r="I148" s="11">
        <v>42437</v>
      </c>
      <c r="J148" s="2" t="str">
        <f t="shared" si="14"/>
        <v>Terminada</v>
      </c>
      <c r="K148" s="35">
        <v>7</v>
      </c>
      <c r="L148" s="15" t="s">
        <v>891</v>
      </c>
      <c r="M148" s="21" t="s">
        <v>892</v>
      </c>
      <c r="N148" s="48" t="s">
        <v>893</v>
      </c>
      <c r="O148" s="17" t="s">
        <v>86</v>
      </c>
      <c r="P148" s="144" t="s">
        <v>894</v>
      </c>
      <c r="Q148" s="55" t="s">
        <v>1638</v>
      </c>
      <c r="R148" s="89" t="s">
        <v>1624</v>
      </c>
      <c r="S148" s="89" t="s">
        <v>2120</v>
      </c>
      <c r="T148" s="89"/>
      <c r="U148" s="89"/>
      <c r="V148" s="15" t="s">
        <v>76</v>
      </c>
      <c r="W148" s="15" t="s">
        <v>16</v>
      </c>
      <c r="X148" s="15"/>
      <c r="Y148" s="11">
        <v>42437</v>
      </c>
      <c r="Z148" s="15" t="s">
        <v>106</v>
      </c>
      <c r="AA148" s="15" t="s">
        <v>106</v>
      </c>
      <c r="AB148" s="15" t="s">
        <v>826</v>
      </c>
      <c r="AC148" s="15" t="s">
        <v>91</v>
      </c>
      <c r="AD148" s="17" t="s">
        <v>106</v>
      </c>
      <c r="AE148" s="15" t="s">
        <v>106</v>
      </c>
      <c r="AF148" s="15"/>
    </row>
    <row r="149" spans="1:32" ht="120" x14ac:dyDescent="0.25">
      <c r="A149" s="5">
        <v>144</v>
      </c>
      <c r="B149" s="42">
        <f t="shared" si="12"/>
        <v>-1</v>
      </c>
      <c r="C149" s="41">
        <f t="shared" si="13"/>
        <v>0</v>
      </c>
      <c r="D149" s="10" t="s">
        <v>889</v>
      </c>
      <c r="E149" s="110" t="s">
        <v>30</v>
      </c>
      <c r="F149" s="125">
        <v>42432</v>
      </c>
      <c r="G149" s="12"/>
      <c r="H149" s="125">
        <v>42467</v>
      </c>
      <c r="I149" s="11">
        <v>42438</v>
      </c>
      <c r="J149" s="2" t="str">
        <f t="shared" si="14"/>
        <v>Terminada</v>
      </c>
      <c r="K149" s="35">
        <f>IF(I149&lt;&gt;"",(NETWORKDAYS(F149,I149)),0)</f>
        <v>5</v>
      </c>
      <c r="L149" s="15" t="s">
        <v>895</v>
      </c>
      <c r="M149" s="21" t="s">
        <v>896</v>
      </c>
      <c r="N149" s="108" t="s">
        <v>897</v>
      </c>
      <c r="O149" s="17" t="s">
        <v>86</v>
      </c>
      <c r="P149" s="48" t="s">
        <v>898</v>
      </c>
      <c r="Q149" s="55" t="s">
        <v>1638</v>
      </c>
      <c r="R149" s="89" t="s">
        <v>1624</v>
      </c>
      <c r="S149" s="89" t="s">
        <v>2120</v>
      </c>
      <c r="T149" s="89"/>
      <c r="U149" s="89"/>
      <c r="V149" s="15" t="s">
        <v>76</v>
      </c>
      <c r="W149" s="15" t="s">
        <v>16</v>
      </c>
      <c r="X149" s="15"/>
      <c r="Y149" s="11">
        <v>42437</v>
      </c>
      <c r="Z149" s="15" t="s">
        <v>899</v>
      </c>
      <c r="AA149" s="15" t="s">
        <v>106</v>
      </c>
      <c r="AB149" s="15" t="s">
        <v>90</v>
      </c>
      <c r="AC149" s="15" t="s">
        <v>91</v>
      </c>
      <c r="AD149" s="17" t="s">
        <v>106</v>
      </c>
      <c r="AE149" s="15" t="s">
        <v>106</v>
      </c>
      <c r="AF149" s="15"/>
    </row>
    <row r="150" spans="1:32" ht="141" customHeight="1" x14ac:dyDescent="0.25">
      <c r="A150" s="5">
        <v>145</v>
      </c>
      <c r="B150" s="42">
        <f t="shared" si="12"/>
        <v>-1</v>
      </c>
      <c r="C150" s="41">
        <f t="shared" si="13"/>
        <v>0</v>
      </c>
      <c r="D150" s="10" t="s">
        <v>890</v>
      </c>
      <c r="E150" s="110" t="s">
        <v>30</v>
      </c>
      <c r="F150" s="125">
        <v>42432</v>
      </c>
      <c r="G150" s="12"/>
      <c r="H150" s="125">
        <v>42467</v>
      </c>
      <c r="I150" s="11">
        <v>42437</v>
      </c>
      <c r="J150" s="2" t="str">
        <f t="shared" si="14"/>
        <v>Terminada</v>
      </c>
      <c r="K150" s="35">
        <v>4</v>
      </c>
      <c r="L150" s="15" t="s">
        <v>900</v>
      </c>
      <c r="M150" s="21" t="s">
        <v>901</v>
      </c>
      <c r="N150" s="48" t="s">
        <v>902</v>
      </c>
      <c r="O150" s="17" t="s">
        <v>86</v>
      </c>
      <c r="P150" s="144" t="s">
        <v>903</v>
      </c>
      <c r="Q150" s="55" t="s">
        <v>1638</v>
      </c>
      <c r="R150" s="89" t="s">
        <v>1624</v>
      </c>
      <c r="S150" s="89" t="s">
        <v>2120</v>
      </c>
      <c r="T150" s="89"/>
      <c r="U150" s="89"/>
      <c r="V150" s="15" t="s">
        <v>76</v>
      </c>
      <c r="W150" s="15" t="s">
        <v>16</v>
      </c>
      <c r="X150" s="15"/>
      <c r="Y150" s="11">
        <v>42437</v>
      </c>
      <c r="Z150" s="15" t="s">
        <v>106</v>
      </c>
      <c r="AA150" s="15" t="s">
        <v>106</v>
      </c>
      <c r="AB150" s="15" t="s">
        <v>826</v>
      </c>
      <c r="AC150" s="15" t="s">
        <v>91</v>
      </c>
      <c r="AD150" s="17" t="s">
        <v>106</v>
      </c>
      <c r="AE150" s="15" t="s">
        <v>106</v>
      </c>
      <c r="AF150" s="15"/>
    </row>
    <row r="151" spans="1:32" ht="105" x14ac:dyDescent="0.25">
      <c r="A151" s="5">
        <v>146</v>
      </c>
      <c r="B151" s="42">
        <f t="shared" si="12"/>
        <v>-1</v>
      </c>
      <c r="C151" s="41">
        <f t="shared" si="13"/>
        <v>0</v>
      </c>
      <c r="D151" s="10" t="s">
        <v>904</v>
      </c>
      <c r="E151" s="110" t="s">
        <v>30</v>
      </c>
      <c r="F151" s="125">
        <v>42432</v>
      </c>
      <c r="G151" s="12"/>
      <c r="H151" s="125">
        <v>42467</v>
      </c>
      <c r="I151" s="11">
        <v>42446</v>
      </c>
      <c r="J151" s="2" t="str">
        <f t="shared" si="14"/>
        <v>Terminada</v>
      </c>
      <c r="K151" s="35">
        <f t="shared" ref="K151:K214" si="15">IF(I151&lt;&gt;"",(NETWORKDAYS(F151,I151)),0)</f>
        <v>11</v>
      </c>
      <c r="L151" s="15" t="s">
        <v>905</v>
      </c>
      <c r="M151" s="21" t="s">
        <v>906</v>
      </c>
      <c r="N151" s="55" t="s">
        <v>907</v>
      </c>
      <c r="O151" s="17" t="s">
        <v>86</v>
      </c>
      <c r="P151" s="48" t="s">
        <v>908</v>
      </c>
      <c r="Q151" s="55" t="s">
        <v>1630</v>
      </c>
      <c r="R151" s="89" t="s">
        <v>1584</v>
      </c>
      <c r="S151" s="89" t="s">
        <v>2120</v>
      </c>
      <c r="T151" s="89"/>
      <c r="U151" s="89"/>
      <c r="V151" s="15" t="s">
        <v>71</v>
      </c>
      <c r="W151" s="15" t="s">
        <v>51</v>
      </c>
      <c r="X151" s="15"/>
      <c r="Y151" s="11">
        <v>42432</v>
      </c>
      <c r="Z151" s="15" t="s">
        <v>909</v>
      </c>
      <c r="AA151" s="15" t="s">
        <v>910</v>
      </c>
      <c r="AB151" s="15" t="s">
        <v>90</v>
      </c>
      <c r="AC151" s="15" t="s">
        <v>91</v>
      </c>
      <c r="AD151" s="17" t="s">
        <v>106</v>
      </c>
      <c r="AE151" s="15" t="s">
        <v>106</v>
      </c>
      <c r="AF151" s="15"/>
    </row>
    <row r="152" spans="1:32" ht="225" x14ac:dyDescent="0.25">
      <c r="A152" s="5">
        <v>147</v>
      </c>
      <c r="B152" s="42">
        <f t="shared" si="12"/>
        <v>-1</v>
      </c>
      <c r="C152" s="41">
        <f t="shared" si="13"/>
        <v>0</v>
      </c>
      <c r="D152" s="10" t="s">
        <v>911</v>
      </c>
      <c r="E152" s="110" t="s">
        <v>30</v>
      </c>
      <c r="F152" s="125">
        <v>42432</v>
      </c>
      <c r="G152" s="12"/>
      <c r="H152" s="125">
        <v>42467</v>
      </c>
      <c r="I152" s="11">
        <v>42466</v>
      </c>
      <c r="J152" s="2" t="str">
        <f t="shared" si="14"/>
        <v>Terminada</v>
      </c>
      <c r="K152" s="35">
        <f t="shared" si="15"/>
        <v>25</v>
      </c>
      <c r="L152" s="15" t="s">
        <v>531</v>
      </c>
      <c r="M152" s="21" t="s">
        <v>912</v>
      </c>
      <c r="N152" s="87" t="s">
        <v>533</v>
      </c>
      <c r="O152" s="17" t="s">
        <v>86</v>
      </c>
      <c r="P152" s="144" t="s">
        <v>913</v>
      </c>
      <c r="Q152" s="55" t="s">
        <v>1630</v>
      </c>
      <c r="R152" s="89" t="s">
        <v>1584</v>
      </c>
      <c r="S152" s="89" t="s">
        <v>2120</v>
      </c>
      <c r="T152" s="89"/>
      <c r="U152" s="89"/>
      <c r="V152" s="15" t="s">
        <v>71</v>
      </c>
      <c r="W152" s="15" t="s">
        <v>51</v>
      </c>
      <c r="X152" s="15"/>
      <c r="Y152" s="11">
        <v>42432</v>
      </c>
      <c r="Z152" s="15" t="s">
        <v>914</v>
      </c>
      <c r="AA152" s="15" t="s">
        <v>1172</v>
      </c>
      <c r="AB152" s="15" t="s">
        <v>90</v>
      </c>
      <c r="AC152" s="15" t="s">
        <v>91</v>
      </c>
      <c r="AD152" s="17" t="s">
        <v>106</v>
      </c>
      <c r="AE152" s="15" t="s">
        <v>106</v>
      </c>
      <c r="AF152" s="15"/>
    </row>
    <row r="153" spans="1:32" ht="255" x14ac:dyDescent="0.25">
      <c r="A153" s="5">
        <v>148</v>
      </c>
      <c r="B153" s="42">
        <f t="shared" si="12"/>
        <v>-1</v>
      </c>
      <c r="C153" s="41">
        <f t="shared" si="13"/>
        <v>0</v>
      </c>
      <c r="D153" s="10" t="s">
        <v>915</v>
      </c>
      <c r="E153" s="110" t="s">
        <v>30</v>
      </c>
      <c r="F153" s="125">
        <v>42432</v>
      </c>
      <c r="G153" s="12"/>
      <c r="H153" s="125">
        <v>42467</v>
      </c>
      <c r="I153" s="11">
        <v>42467</v>
      </c>
      <c r="J153" s="2" t="str">
        <f t="shared" si="14"/>
        <v>Terminada</v>
      </c>
      <c r="K153" s="35">
        <f t="shared" si="15"/>
        <v>26</v>
      </c>
      <c r="L153" s="15" t="s">
        <v>916</v>
      </c>
      <c r="M153" s="21" t="s">
        <v>917</v>
      </c>
      <c r="N153" s="108" t="s">
        <v>918</v>
      </c>
      <c r="O153" s="17" t="s">
        <v>86</v>
      </c>
      <c r="P153" s="48" t="s">
        <v>919</v>
      </c>
      <c r="Q153" s="55" t="s">
        <v>1631</v>
      </c>
      <c r="R153" s="89" t="s">
        <v>1588</v>
      </c>
      <c r="S153" s="89" t="s">
        <v>2120</v>
      </c>
      <c r="T153" s="89"/>
      <c r="U153" s="89"/>
      <c r="V153" s="15" t="s">
        <v>68</v>
      </c>
      <c r="W153" s="15" t="s">
        <v>17</v>
      </c>
      <c r="X153" s="15"/>
      <c r="Y153" s="11">
        <v>42432</v>
      </c>
      <c r="Z153" s="15" t="s">
        <v>920</v>
      </c>
      <c r="AA153" s="15" t="s">
        <v>1204</v>
      </c>
      <c r="AB153" s="15" t="s">
        <v>90</v>
      </c>
      <c r="AC153" s="15" t="s">
        <v>91</v>
      </c>
      <c r="AD153" s="17" t="s">
        <v>106</v>
      </c>
      <c r="AE153" s="15" t="s">
        <v>106</v>
      </c>
      <c r="AF153" s="15"/>
    </row>
    <row r="154" spans="1:32" ht="105" x14ac:dyDescent="0.25">
      <c r="A154" s="5">
        <v>149</v>
      </c>
      <c r="B154" s="42">
        <f t="shared" si="12"/>
        <v>-1</v>
      </c>
      <c r="C154" s="41">
        <f t="shared" si="13"/>
        <v>0</v>
      </c>
      <c r="D154" s="10" t="s">
        <v>921</v>
      </c>
      <c r="E154" s="110" t="s">
        <v>30</v>
      </c>
      <c r="F154" s="125">
        <v>42433</v>
      </c>
      <c r="G154" s="12"/>
      <c r="H154" s="125">
        <v>42468</v>
      </c>
      <c r="I154" s="11">
        <v>42446</v>
      </c>
      <c r="J154" s="2" t="str">
        <f t="shared" si="14"/>
        <v>Terminada</v>
      </c>
      <c r="K154" s="35">
        <f t="shared" si="15"/>
        <v>10</v>
      </c>
      <c r="L154" s="15" t="s">
        <v>922</v>
      </c>
      <c r="M154" s="21" t="s">
        <v>923</v>
      </c>
      <c r="N154" s="55" t="s">
        <v>924</v>
      </c>
      <c r="O154" s="17" t="s">
        <v>86</v>
      </c>
      <c r="P154" s="144" t="s">
        <v>925</v>
      </c>
      <c r="Q154" s="55" t="s">
        <v>1630</v>
      </c>
      <c r="R154" s="89" t="s">
        <v>1584</v>
      </c>
      <c r="S154" s="89" t="s">
        <v>2120</v>
      </c>
      <c r="T154" s="89"/>
      <c r="U154" s="89"/>
      <c r="V154" s="15" t="s">
        <v>71</v>
      </c>
      <c r="W154" s="15" t="s">
        <v>51</v>
      </c>
      <c r="X154" s="15"/>
      <c r="Y154" s="11">
        <v>42437</v>
      </c>
      <c r="Z154" s="15" t="s">
        <v>926</v>
      </c>
      <c r="AA154" s="15" t="s">
        <v>927</v>
      </c>
      <c r="AB154" s="15" t="s">
        <v>501</v>
      </c>
      <c r="AC154" s="15" t="s">
        <v>91</v>
      </c>
      <c r="AD154" s="17" t="s">
        <v>106</v>
      </c>
      <c r="AE154" s="15" t="s">
        <v>106</v>
      </c>
      <c r="AF154" s="15"/>
    </row>
    <row r="155" spans="1:32" ht="105" x14ac:dyDescent="0.25">
      <c r="A155" s="5">
        <v>150</v>
      </c>
      <c r="B155" s="42">
        <f t="shared" si="12"/>
        <v>-1</v>
      </c>
      <c r="C155" s="41">
        <f t="shared" si="13"/>
        <v>0</v>
      </c>
      <c r="D155" s="10" t="s">
        <v>928</v>
      </c>
      <c r="E155" s="110" t="s">
        <v>30</v>
      </c>
      <c r="F155" s="125">
        <v>42433</v>
      </c>
      <c r="G155" s="12"/>
      <c r="H155" s="125">
        <v>42468</v>
      </c>
      <c r="I155" s="11">
        <v>42445</v>
      </c>
      <c r="J155" s="2" t="str">
        <f t="shared" si="14"/>
        <v>Terminada</v>
      </c>
      <c r="K155" s="35">
        <f t="shared" si="15"/>
        <v>9</v>
      </c>
      <c r="L155" s="15" t="s">
        <v>922</v>
      </c>
      <c r="M155" s="21" t="s">
        <v>923</v>
      </c>
      <c r="N155" s="55" t="s">
        <v>924</v>
      </c>
      <c r="O155" s="17" t="s">
        <v>86</v>
      </c>
      <c r="P155" s="48" t="s">
        <v>929</v>
      </c>
      <c r="Q155" s="55" t="s">
        <v>1630</v>
      </c>
      <c r="R155" s="89" t="s">
        <v>1584</v>
      </c>
      <c r="S155" s="89" t="s">
        <v>2120</v>
      </c>
      <c r="T155" s="89"/>
      <c r="U155" s="89"/>
      <c r="V155" s="15" t="s">
        <v>71</v>
      </c>
      <c r="W155" s="15" t="s">
        <v>51</v>
      </c>
      <c r="X155" s="15"/>
      <c r="Y155" s="11">
        <v>42437</v>
      </c>
      <c r="Z155" s="15" t="s">
        <v>930</v>
      </c>
      <c r="AA155" s="15" t="s">
        <v>931</v>
      </c>
      <c r="AB155" s="15" t="s">
        <v>501</v>
      </c>
      <c r="AC155" s="15" t="s">
        <v>91</v>
      </c>
      <c r="AD155" s="17" t="s">
        <v>106</v>
      </c>
      <c r="AE155" s="15" t="s">
        <v>106</v>
      </c>
      <c r="AF155" s="15"/>
    </row>
    <row r="156" spans="1:32" ht="105" x14ac:dyDescent="0.25">
      <c r="A156" s="5">
        <v>151</v>
      </c>
      <c r="B156" s="42">
        <f t="shared" si="12"/>
        <v>-1</v>
      </c>
      <c r="C156" s="41">
        <f t="shared" si="13"/>
        <v>0</v>
      </c>
      <c r="D156" s="10" t="s">
        <v>932</v>
      </c>
      <c r="E156" s="110" t="s">
        <v>30</v>
      </c>
      <c r="F156" s="125">
        <v>42433</v>
      </c>
      <c r="G156" s="12"/>
      <c r="H156" s="125">
        <v>42468</v>
      </c>
      <c r="I156" s="11">
        <v>42445</v>
      </c>
      <c r="J156" s="2" t="str">
        <f t="shared" si="14"/>
        <v>Terminada</v>
      </c>
      <c r="K156" s="35">
        <f t="shared" si="15"/>
        <v>9</v>
      </c>
      <c r="L156" s="15" t="s">
        <v>922</v>
      </c>
      <c r="M156" s="21" t="s">
        <v>923</v>
      </c>
      <c r="N156" s="55" t="s">
        <v>924</v>
      </c>
      <c r="O156" s="17" t="s">
        <v>86</v>
      </c>
      <c r="P156" s="144" t="s">
        <v>933</v>
      </c>
      <c r="Q156" s="55" t="s">
        <v>1630</v>
      </c>
      <c r="R156" s="89" t="s">
        <v>1584</v>
      </c>
      <c r="S156" s="89" t="s">
        <v>2120</v>
      </c>
      <c r="T156" s="89"/>
      <c r="U156" s="89"/>
      <c r="V156" s="15" t="s">
        <v>71</v>
      </c>
      <c r="W156" s="15" t="s">
        <v>51</v>
      </c>
      <c r="X156" s="15"/>
      <c r="Y156" s="11">
        <v>42437</v>
      </c>
      <c r="Z156" s="4" t="s">
        <v>934</v>
      </c>
      <c r="AA156" s="15" t="s">
        <v>935</v>
      </c>
      <c r="AB156" s="15" t="s">
        <v>501</v>
      </c>
      <c r="AC156" s="15" t="s">
        <v>91</v>
      </c>
      <c r="AD156" s="17" t="s">
        <v>106</v>
      </c>
      <c r="AE156" s="15" t="s">
        <v>106</v>
      </c>
      <c r="AF156" s="15"/>
    </row>
    <row r="157" spans="1:32" ht="105" x14ac:dyDescent="0.25">
      <c r="A157" s="5">
        <v>152</v>
      </c>
      <c r="B157" s="42">
        <f t="shared" si="12"/>
        <v>-1</v>
      </c>
      <c r="C157" s="41">
        <f t="shared" si="13"/>
        <v>0</v>
      </c>
      <c r="D157" s="10" t="s">
        <v>936</v>
      </c>
      <c r="E157" s="110" t="s">
        <v>30</v>
      </c>
      <c r="F157" s="125">
        <v>42436</v>
      </c>
      <c r="G157" s="12"/>
      <c r="H157" s="125">
        <v>42468</v>
      </c>
      <c r="I157" s="11">
        <v>42439</v>
      </c>
      <c r="J157" s="2" t="str">
        <f t="shared" si="14"/>
        <v>Terminada</v>
      </c>
      <c r="K157" s="35">
        <f t="shared" si="15"/>
        <v>4</v>
      </c>
      <c r="L157" s="15" t="s">
        <v>937</v>
      </c>
      <c r="M157" s="21" t="s">
        <v>938</v>
      </c>
      <c r="N157" s="48" t="s">
        <v>939</v>
      </c>
      <c r="O157" s="17" t="s">
        <v>86</v>
      </c>
      <c r="P157" s="148" t="s">
        <v>940</v>
      </c>
      <c r="Q157" s="15" t="s">
        <v>1630</v>
      </c>
      <c r="R157" s="89" t="s">
        <v>1584</v>
      </c>
      <c r="S157" s="107" t="s">
        <v>2119</v>
      </c>
      <c r="T157" s="107">
        <v>1</v>
      </c>
      <c r="U157" s="107">
        <v>2</v>
      </c>
      <c r="V157" s="15" t="s">
        <v>71</v>
      </c>
      <c r="W157" s="15" t="s">
        <v>51</v>
      </c>
      <c r="X157" s="15"/>
      <c r="Y157" s="11">
        <v>42438</v>
      </c>
      <c r="Z157" s="15" t="s">
        <v>941</v>
      </c>
      <c r="AA157" s="15" t="s">
        <v>1326</v>
      </c>
      <c r="AB157" s="15" t="s">
        <v>501</v>
      </c>
      <c r="AC157" s="15" t="s">
        <v>91</v>
      </c>
      <c r="AD157" s="17" t="s">
        <v>106</v>
      </c>
      <c r="AE157" s="15" t="s">
        <v>106</v>
      </c>
      <c r="AF157" s="26"/>
    </row>
    <row r="158" spans="1:32" ht="105" x14ac:dyDescent="0.25">
      <c r="A158" s="5">
        <v>153</v>
      </c>
      <c r="B158" s="42">
        <f t="shared" si="12"/>
        <v>-1</v>
      </c>
      <c r="C158" s="41">
        <f t="shared" si="13"/>
        <v>0</v>
      </c>
      <c r="D158" s="10" t="s">
        <v>942</v>
      </c>
      <c r="E158" s="110" t="s">
        <v>30</v>
      </c>
      <c r="F158" s="125">
        <v>42436</v>
      </c>
      <c r="G158" s="12"/>
      <c r="H158" s="125">
        <v>42471</v>
      </c>
      <c r="I158" s="11">
        <v>42471</v>
      </c>
      <c r="J158" s="2" t="str">
        <f t="shared" si="14"/>
        <v>Terminada</v>
      </c>
      <c r="K158" s="35">
        <f t="shared" si="15"/>
        <v>26</v>
      </c>
      <c r="L158" s="15" t="s">
        <v>937</v>
      </c>
      <c r="M158" s="21" t="s">
        <v>938</v>
      </c>
      <c r="N158" s="55" t="s">
        <v>939</v>
      </c>
      <c r="O158" s="17" t="s">
        <v>86</v>
      </c>
      <c r="P158" s="48" t="s">
        <v>943</v>
      </c>
      <c r="Q158" s="55" t="s">
        <v>1630</v>
      </c>
      <c r="R158" s="89" t="s">
        <v>1584</v>
      </c>
      <c r="S158" s="107" t="s">
        <v>2119</v>
      </c>
      <c r="T158" s="107">
        <v>1</v>
      </c>
      <c r="U158" s="107">
        <v>1</v>
      </c>
      <c r="V158" s="15" t="s">
        <v>71</v>
      </c>
      <c r="W158" s="15" t="s">
        <v>51</v>
      </c>
      <c r="X158" s="15"/>
      <c r="Y158" s="11">
        <v>42438</v>
      </c>
      <c r="Z158" s="15" t="s">
        <v>498</v>
      </c>
      <c r="AA158" s="15" t="s">
        <v>1226</v>
      </c>
      <c r="AB158" s="15" t="s">
        <v>501</v>
      </c>
      <c r="AC158" s="15" t="s">
        <v>91</v>
      </c>
      <c r="AD158" s="17" t="s">
        <v>106</v>
      </c>
      <c r="AE158" s="15" t="s">
        <v>106</v>
      </c>
      <c r="AF158" s="15"/>
    </row>
    <row r="159" spans="1:32" ht="120" x14ac:dyDescent="0.25">
      <c r="A159" s="5">
        <v>154</v>
      </c>
      <c r="B159" s="42">
        <f t="shared" si="12"/>
        <v>-1</v>
      </c>
      <c r="C159" s="41">
        <f t="shared" si="13"/>
        <v>0</v>
      </c>
      <c r="D159" s="10" t="s">
        <v>944</v>
      </c>
      <c r="E159" s="110" t="s">
        <v>30</v>
      </c>
      <c r="F159" s="125">
        <v>42436</v>
      </c>
      <c r="G159" s="12"/>
      <c r="H159" s="125">
        <v>42471</v>
      </c>
      <c r="I159" s="11">
        <v>42471</v>
      </c>
      <c r="J159" s="2" t="str">
        <f t="shared" si="14"/>
        <v>Terminada</v>
      </c>
      <c r="K159" s="35">
        <f t="shared" si="15"/>
        <v>26</v>
      </c>
      <c r="L159" s="15" t="s">
        <v>945</v>
      </c>
      <c r="M159" s="21" t="s">
        <v>410</v>
      </c>
      <c r="N159" s="55" t="s">
        <v>411</v>
      </c>
      <c r="O159" s="17" t="s">
        <v>86</v>
      </c>
      <c r="P159" s="148" t="s">
        <v>946</v>
      </c>
      <c r="Q159" s="15" t="s">
        <v>1630</v>
      </c>
      <c r="R159" s="89" t="s">
        <v>1584</v>
      </c>
      <c r="S159" s="107" t="s">
        <v>2119</v>
      </c>
      <c r="T159" s="107">
        <v>10</v>
      </c>
      <c r="U159" s="107">
        <v>3</v>
      </c>
      <c r="V159" s="15" t="s">
        <v>71</v>
      </c>
      <c r="W159" s="15" t="s">
        <v>51</v>
      </c>
      <c r="X159" s="15"/>
      <c r="Y159" s="11">
        <v>42437</v>
      </c>
      <c r="Z159" s="15" t="s">
        <v>947</v>
      </c>
      <c r="AA159" s="15" t="s">
        <v>1047</v>
      </c>
      <c r="AB159" s="15" t="s">
        <v>501</v>
      </c>
      <c r="AC159" s="15" t="s">
        <v>91</v>
      </c>
      <c r="AD159" s="17" t="s">
        <v>106</v>
      </c>
      <c r="AE159" s="15" t="s">
        <v>106</v>
      </c>
      <c r="AF159" s="15"/>
    </row>
    <row r="160" spans="1:32" ht="120" x14ac:dyDescent="0.25">
      <c r="A160" s="5">
        <v>155</v>
      </c>
      <c r="B160" s="42">
        <f t="shared" si="12"/>
        <v>-1</v>
      </c>
      <c r="C160" s="41">
        <f t="shared" si="13"/>
        <v>0</v>
      </c>
      <c r="D160" s="10" t="s">
        <v>948</v>
      </c>
      <c r="E160" s="110" t="s">
        <v>30</v>
      </c>
      <c r="F160" s="125">
        <v>42436</v>
      </c>
      <c r="G160" s="12"/>
      <c r="H160" s="125">
        <v>42471</v>
      </c>
      <c r="I160" s="11">
        <v>42438</v>
      </c>
      <c r="J160" s="2" t="str">
        <f t="shared" si="14"/>
        <v>Terminada</v>
      </c>
      <c r="K160" s="35">
        <f t="shared" si="15"/>
        <v>3</v>
      </c>
      <c r="L160" s="15" t="s">
        <v>949</v>
      </c>
      <c r="M160" s="21" t="s">
        <v>950</v>
      </c>
      <c r="N160" s="87" t="s">
        <v>951</v>
      </c>
      <c r="O160" s="17" t="s">
        <v>86</v>
      </c>
      <c r="P160" s="148" t="s">
        <v>952</v>
      </c>
      <c r="Q160" s="15" t="s">
        <v>1638</v>
      </c>
      <c r="R160" s="89" t="s">
        <v>1624</v>
      </c>
      <c r="S160" s="89" t="s">
        <v>2120</v>
      </c>
      <c r="T160" s="89"/>
      <c r="U160" s="89"/>
      <c r="V160" s="15" t="s">
        <v>76</v>
      </c>
      <c r="W160" s="15" t="s">
        <v>16</v>
      </c>
      <c r="X160" s="15"/>
      <c r="Y160" s="11">
        <v>42438</v>
      </c>
      <c r="Z160" s="15" t="s">
        <v>953</v>
      </c>
      <c r="AA160" s="15" t="s">
        <v>106</v>
      </c>
      <c r="AB160" s="15" t="s">
        <v>90</v>
      </c>
      <c r="AC160" s="15" t="s">
        <v>91</v>
      </c>
      <c r="AD160" s="17" t="s">
        <v>106</v>
      </c>
      <c r="AE160" s="15" t="s">
        <v>106</v>
      </c>
      <c r="AF160" s="15"/>
    </row>
    <row r="161" spans="1:34" ht="120" x14ac:dyDescent="0.25">
      <c r="A161" s="5">
        <v>156</v>
      </c>
      <c r="B161" s="42">
        <f t="shared" si="12"/>
        <v>-1</v>
      </c>
      <c r="C161" s="41">
        <f t="shared" si="13"/>
        <v>0</v>
      </c>
      <c r="D161" s="10" t="s">
        <v>954</v>
      </c>
      <c r="E161" s="110" t="s">
        <v>30</v>
      </c>
      <c r="F161" s="125">
        <v>42437</v>
      </c>
      <c r="G161" s="12"/>
      <c r="H161" s="125">
        <v>42472</v>
      </c>
      <c r="I161" s="11">
        <v>42445</v>
      </c>
      <c r="J161" s="2" t="str">
        <f t="shared" si="14"/>
        <v>Terminada</v>
      </c>
      <c r="K161" s="35">
        <f t="shared" si="15"/>
        <v>7</v>
      </c>
      <c r="L161" s="15" t="s">
        <v>690</v>
      </c>
      <c r="M161" s="21" t="s">
        <v>691</v>
      </c>
      <c r="N161" s="108" t="s">
        <v>692</v>
      </c>
      <c r="O161" s="17" t="s">
        <v>86</v>
      </c>
      <c r="P161" s="148" t="s">
        <v>993</v>
      </c>
      <c r="Q161" s="15" t="s">
        <v>1630</v>
      </c>
      <c r="R161" s="89" t="s">
        <v>1584</v>
      </c>
      <c r="S161" s="107" t="s">
        <v>2119</v>
      </c>
      <c r="T161" s="107">
        <v>1</v>
      </c>
      <c r="U161" s="107">
        <v>0</v>
      </c>
      <c r="V161" s="15" t="s">
        <v>71</v>
      </c>
      <c r="W161" s="15" t="s">
        <v>51</v>
      </c>
      <c r="X161" s="15"/>
      <c r="Y161" s="11">
        <v>42437</v>
      </c>
      <c r="Z161" s="15" t="s">
        <v>955</v>
      </c>
      <c r="AA161" s="15" t="s">
        <v>994</v>
      </c>
      <c r="AB161" s="15" t="s">
        <v>90</v>
      </c>
      <c r="AC161" s="15" t="s">
        <v>91</v>
      </c>
      <c r="AD161" s="17" t="s">
        <v>106</v>
      </c>
      <c r="AE161" s="15" t="s">
        <v>106</v>
      </c>
      <c r="AF161" s="15"/>
    </row>
    <row r="162" spans="1:34" ht="135" x14ac:dyDescent="0.25">
      <c r="A162" s="5">
        <v>157</v>
      </c>
      <c r="B162" s="42">
        <f t="shared" si="12"/>
        <v>-1</v>
      </c>
      <c r="C162" s="41">
        <f t="shared" si="13"/>
        <v>0</v>
      </c>
      <c r="D162" s="10" t="s">
        <v>956</v>
      </c>
      <c r="E162" s="110" t="s">
        <v>30</v>
      </c>
      <c r="F162" s="125">
        <v>42437</v>
      </c>
      <c r="G162" s="12"/>
      <c r="H162" s="125">
        <v>42472</v>
      </c>
      <c r="I162" s="11">
        <v>42459</v>
      </c>
      <c r="J162" s="2" t="str">
        <f t="shared" si="14"/>
        <v>Terminada</v>
      </c>
      <c r="K162" s="35">
        <f t="shared" si="15"/>
        <v>17</v>
      </c>
      <c r="L162" s="15" t="s">
        <v>995</v>
      </c>
      <c r="M162" s="21" t="s">
        <v>996</v>
      </c>
      <c r="N162" s="48" t="s">
        <v>997</v>
      </c>
      <c r="O162" s="17" t="s">
        <v>86</v>
      </c>
      <c r="P162" s="48" t="s">
        <v>998</v>
      </c>
      <c r="Q162" s="55" t="s">
        <v>1627</v>
      </c>
      <c r="R162" s="89" t="s">
        <v>1563</v>
      </c>
      <c r="S162" s="89" t="s">
        <v>2120</v>
      </c>
      <c r="T162" s="89"/>
      <c r="U162" s="89"/>
      <c r="V162" s="15" t="s">
        <v>67</v>
      </c>
      <c r="W162" s="17" t="s">
        <v>16</v>
      </c>
      <c r="X162" s="17"/>
      <c r="Y162" s="11">
        <v>42458</v>
      </c>
      <c r="Z162" s="15" t="s">
        <v>1068</v>
      </c>
      <c r="AA162" s="15" t="s">
        <v>106</v>
      </c>
      <c r="AB162" s="15" t="s">
        <v>107</v>
      </c>
      <c r="AC162" s="15" t="s">
        <v>91</v>
      </c>
      <c r="AD162" s="17" t="s">
        <v>106</v>
      </c>
      <c r="AE162" s="15" t="s">
        <v>106</v>
      </c>
      <c r="AF162" s="15"/>
    </row>
    <row r="163" spans="1:34" ht="105" x14ac:dyDescent="0.25">
      <c r="A163" s="5">
        <v>158</v>
      </c>
      <c r="B163" s="42">
        <f t="shared" si="12"/>
        <v>-1</v>
      </c>
      <c r="C163" s="41">
        <f t="shared" si="13"/>
        <v>0</v>
      </c>
      <c r="D163" s="10" t="s">
        <v>957</v>
      </c>
      <c r="E163" s="110" t="s">
        <v>30</v>
      </c>
      <c r="F163" s="125">
        <v>42437</v>
      </c>
      <c r="G163" s="12"/>
      <c r="H163" s="125">
        <v>42472</v>
      </c>
      <c r="I163" s="11">
        <v>42446</v>
      </c>
      <c r="J163" s="2" t="str">
        <f t="shared" si="14"/>
        <v>Terminada</v>
      </c>
      <c r="K163" s="35">
        <f t="shared" si="15"/>
        <v>8</v>
      </c>
      <c r="L163" s="15" t="s">
        <v>999</v>
      </c>
      <c r="M163" s="21" t="s">
        <v>1000</v>
      </c>
      <c r="N163" s="108" t="s">
        <v>1001</v>
      </c>
      <c r="O163" s="17" t="s">
        <v>86</v>
      </c>
      <c r="P163" s="148" t="s">
        <v>1002</v>
      </c>
      <c r="Q163" s="15" t="s">
        <v>1629</v>
      </c>
      <c r="R163" s="89" t="s">
        <v>1576</v>
      </c>
      <c r="S163" s="89" t="s">
        <v>2120</v>
      </c>
      <c r="T163" s="89"/>
      <c r="U163" s="89"/>
      <c r="V163" s="15" t="s">
        <v>69</v>
      </c>
      <c r="W163" s="15" t="s">
        <v>54</v>
      </c>
      <c r="X163" s="15"/>
      <c r="Y163" s="11">
        <v>42439</v>
      </c>
      <c r="Z163" s="15" t="s">
        <v>494</v>
      </c>
      <c r="AA163" s="15" t="s">
        <v>1003</v>
      </c>
      <c r="AB163" s="15" t="s">
        <v>90</v>
      </c>
      <c r="AC163" s="15" t="s">
        <v>91</v>
      </c>
      <c r="AD163" s="17" t="s">
        <v>106</v>
      </c>
      <c r="AE163" s="15" t="s">
        <v>106</v>
      </c>
      <c r="AF163" s="15"/>
    </row>
    <row r="164" spans="1:34" ht="105" x14ac:dyDescent="0.25">
      <c r="A164" s="5">
        <v>159</v>
      </c>
      <c r="B164" s="42">
        <f t="shared" si="12"/>
        <v>-1</v>
      </c>
      <c r="C164" s="41">
        <f t="shared" si="13"/>
        <v>0</v>
      </c>
      <c r="D164" s="10" t="s">
        <v>958</v>
      </c>
      <c r="E164" s="110" t="s">
        <v>30</v>
      </c>
      <c r="F164" s="125">
        <v>42438</v>
      </c>
      <c r="G164" s="12"/>
      <c r="H164" s="125">
        <v>42473</v>
      </c>
      <c r="I164" s="11">
        <v>42439</v>
      </c>
      <c r="J164" s="2" t="str">
        <f t="shared" si="14"/>
        <v>Terminada</v>
      </c>
      <c r="K164" s="35">
        <f t="shared" si="15"/>
        <v>2</v>
      </c>
      <c r="L164" s="15" t="s">
        <v>1004</v>
      </c>
      <c r="M164" s="21" t="s">
        <v>1005</v>
      </c>
      <c r="N164" s="48" t="s">
        <v>1006</v>
      </c>
      <c r="O164" s="17" t="s">
        <v>86</v>
      </c>
      <c r="P164" s="48" t="s">
        <v>1007</v>
      </c>
      <c r="Q164" s="55" t="s">
        <v>1638</v>
      </c>
      <c r="R164" s="89" t="s">
        <v>1624</v>
      </c>
      <c r="S164" s="89" t="s">
        <v>2120</v>
      </c>
      <c r="T164" s="89"/>
      <c r="U164" s="89"/>
      <c r="V164" s="15" t="s">
        <v>76</v>
      </c>
      <c r="W164" s="17" t="s">
        <v>16</v>
      </c>
      <c r="X164" s="17"/>
      <c r="Y164" s="11">
        <v>42438</v>
      </c>
      <c r="Z164" s="15" t="s">
        <v>1008</v>
      </c>
      <c r="AA164" s="15" t="s">
        <v>106</v>
      </c>
      <c r="AB164" s="15" t="s">
        <v>90</v>
      </c>
      <c r="AC164" s="15" t="s">
        <v>91</v>
      </c>
      <c r="AD164" s="17" t="s">
        <v>106</v>
      </c>
      <c r="AE164" s="15" t="s">
        <v>106</v>
      </c>
      <c r="AF164" s="15"/>
    </row>
    <row r="165" spans="1:34" ht="120" x14ac:dyDescent="0.25">
      <c r="A165" s="5">
        <v>160</v>
      </c>
      <c r="B165" s="42">
        <f t="shared" si="12"/>
        <v>-1</v>
      </c>
      <c r="C165" s="41">
        <f t="shared" si="13"/>
        <v>0</v>
      </c>
      <c r="D165" s="10" t="s">
        <v>959</v>
      </c>
      <c r="E165" s="110" t="s">
        <v>30</v>
      </c>
      <c r="F165" s="125">
        <v>42438</v>
      </c>
      <c r="G165" s="12"/>
      <c r="H165" s="125">
        <v>42473</v>
      </c>
      <c r="I165" s="11">
        <v>42439</v>
      </c>
      <c r="J165" s="2" t="str">
        <f t="shared" si="14"/>
        <v>Terminada</v>
      </c>
      <c r="K165" s="35">
        <f t="shared" si="15"/>
        <v>2</v>
      </c>
      <c r="L165" s="15" t="s">
        <v>1009</v>
      </c>
      <c r="M165" s="18" t="s">
        <v>1010</v>
      </c>
      <c r="N165" s="108" t="s">
        <v>1011</v>
      </c>
      <c r="O165" s="17" t="s">
        <v>86</v>
      </c>
      <c r="P165" s="144" t="s">
        <v>1012</v>
      </c>
      <c r="Q165" s="55" t="s">
        <v>1638</v>
      </c>
      <c r="R165" s="89" t="s">
        <v>1624</v>
      </c>
      <c r="S165" s="89" t="s">
        <v>2120</v>
      </c>
      <c r="T165" s="89"/>
      <c r="U165" s="89"/>
      <c r="V165" s="15" t="s">
        <v>76</v>
      </c>
      <c r="W165" s="17" t="s">
        <v>16</v>
      </c>
      <c r="X165" s="17"/>
      <c r="Y165" s="11">
        <v>42438</v>
      </c>
      <c r="Z165" s="15" t="s">
        <v>1013</v>
      </c>
      <c r="AA165" s="15" t="s">
        <v>106</v>
      </c>
      <c r="AB165" s="15" t="s">
        <v>90</v>
      </c>
      <c r="AC165" s="15" t="s">
        <v>91</v>
      </c>
      <c r="AD165" s="17" t="s">
        <v>106</v>
      </c>
      <c r="AE165" s="15" t="s">
        <v>106</v>
      </c>
      <c r="AF165" s="15"/>
    </row>
    <row r="166" spans="1:34" ht="120" x14ac:dyDescent="0.25">
      <c r="A166" s="5">
        <v>161</v>
      </c>
      <c r="B166" s="42">
        <f t="shared" si="12"/>
        <v>-1</v>
      </c>
      <c r="C166" s="41">
        <f t="shared" ref="C166:C169" si="16">IF(D166="",1,IF(I166&lt;&gt;"",0,IF((H166-18)&lt;=$AH$5,100,1)))</f>
        <v>0</v>
      </c>
      <c r="D166" s="10" t="s">
        <v>960</v>
      </c>
      <c r="E166" s="110" t="s">
        <v>30</v>
      </c>
      <c r="F166" s="125">
        <v>42438</v>
      </c>
      <c r="G166" s="12"/>
      <c r="H166" s="125">
        <v>42473</v>
      </c>
      <c r="I166" s="14">
        <v>42439</v>
      </c>
      <c r="J166" s="2" t="str">
        <f t="shared" si="14"/>
        <v>Terminada</v>
      </c>
      <c r="K166" s="35">
        <f t="shared" si="15"/>
        <v>2</v>
      </c>
      <c r="L166" s="15" t="s">
        <v>550</v>
      </c>
      <c r="M166" s="18" t="s">
        <v>551</v>
      </c>
      <c r="N166" s="55" t="s">
        <v>552</v>
      </c>
      <c r="O166" s="17" t="s">
        <v>86</v>
      </c>
      <c r="P166" s="48" t="s">
        <v>1014</v>
      </c>
      <c r="Q166" s="55" t="s">
        <v>1630</v>
      </c>
      <c r="R166" s="89" t="s">
        <v>1583</v>
      </c>
      <c r="S166" s="89" t="s">
        <v>2120</v>
      </c>
      <c r="T166" s="89"/>
      <c r="U166" s="89"/>
      <c r="V166" s="15" t="s">
        <v>71</v>
      </c>
      <c r="W166" s="15" t="s">
        <v>16</v>
      </c>
      <c r="X166" s="15"/>
      <c r="Y166" s="11">
        <v>42439</v>
      </c>
      <c r="Z166" s="15" t="s">
        <v>1015</v>
      </c>
      <c r="AA166" s="15" t="s">
        <v>106</v>
      </c>
      <c r="AB166" s="15" t="s">
        <v>107</v>
      </c>
      <c r="AC166" s="15" t="s">
        <v>91</v>
      </c>
      <c r="AD166" s="17" t="s">
        <v>106</v>
      </c>
      <c r="AE166" s="15" t="s">
        <v>106</v>
      </c>
      <c r="AF166" s="15"/>
    </row>
    <row r="167" spans="1:34" ht="172.5" customHeight="1" x14ac:dyDescent="0.25">
      <c r="A167" s="5">
        <v>162</v>
      </c>
      <c r="B167" s="42">
        <f t="shared" si="12"/>
        <v>-1</v>
      </c>
      <c r="C167" s="41">
        <f t="shared" si="16"/>
        <v>0</v>
      </c>
      <c r="D167" s="10" t="s">
        <v>961</v>
      </c>
      <c r="E167" s="110" t="s">
        <v>30</v>
      </c>
      <c r="F167" s="125">
        <v>42438</v>
      </c>
      <c r="G167" s="12"/>
      <c r="H167" s="125">
        <v>42473</v>
      </c>
      <c r="I167" s="14">
        <v>42447</v>
      </c>
      <c r="J167" s="2" t="str">
        <f t="shared" si="14"/>
        <v>Terminada</v>
      </c>
      <c r="K167" s="35">
        <f t="shared" si="15"/>
        <v>8</v>
      </c>
      <c r="L167" s="15" t="s">
        <v>976</v>
      </c>
      <c r="M167" s="21" t="s">
        <v>1016</v>
      </c>
      <c r="N167" s="55"/>
      <c r="O167" s="17" t="s">
        <v>86</v>
      </c>
      <c r="P167" s="144" t="s">
        <v>1017</v>
      </c>
      <c r="Q167" s="55" t="s">
        <v>1630</v>
      </c>
      <c r="R167" s="89" t="s">
        <v>1584</v>
      </c>
      <c r="S167" s="89" t="s">
        <v>2120</v>
      </c>
      <c r="T167" s="89"/>
      <c r="U167" s="89"/>
      <c r="V167" s="15" t="s">
        <v>71</v>
      </c>
      <c r="W167" s="15" t="s">
        <v>53</v>
      </c>
      <c r="X167" s="15"/>
      <c r="Y167" s="11">
        <v>42439</v>
      </c>
      <c r="Z167" s="15" t="s">
        <v>495</v>
      </c>
      <c r="AA167" s="15" t="s">
        <v>1018</v>
      </c>
      <c r="AB167" s="15" t="s">
        <v>501</v>
      </c>
      <c r="AC167" s="15" t="s">
        <v>91</v>
      </c>
      <c r="AD167" s="17" t="s">
        <v>106</v>
      </c>
      <c r="AE167" s="15" t="s">
        <v>106</v>
      </c>
      <c r="AF167" s="15"/>
    </row>
    <row r="168" spans="1:34" ht="120" x14ac:dyDescent="0.25">
      <c r="A168" s="5">
        <v>163</v>
      </c>
      <c r="B168" s="42">
        <f t="shared" si="12"/>
        <v>-1</v>
      </c>
      <c r="C168" s="41">
        <f t="shared" si="16"/>
        <v>0</v>
      </c>
      <c r="D168" s="10" t="s">
        <v>962</v>
      </c>
      <c r="E168" s="110" t="s">
        <v>30</v>
      </c>
      <c r="F168" s="125">
        <v>42438</v>
      </c>
      <c r="G168" s="12"/>
      <c r="H168" s="125">
        <v>42473</v>
      </c>
      <c r="I168" s="11">
        <v>42447</v>
      </c>
      <c r="J168" s="2" t="str">
        <f t="shared" si="14"/>
        <v>Terminada</v>
      </c>
      <c r="K168" s="35">
        <f t="shared" si="15"/>
        <v>8</v>
      </c>
      <c r="L168" s="15" t="s">
        <v>690</v>
      </c>
      <c r="M168" s="21" t="s">
        <v>691</v>
      </c>
      <c r="N168" s="48" t="s">
        <v>692</v>
      </c>
      <c r="O168" s="17" t="s">
        <v>86</v>
      </c>
      <c r="P168" s="144" t="s">
        <v>1019</v>
      </c>
      <c r="Q168" s="55" t="s">
        <v>1630</v>
      </c>
      <c r="R168" s="89" t="s">
        <v>1584</v>
      </c>
      <c r="S168" s="107" t="s">
        <v>2119</v>
      </c>
      <c r="T168" s="107">
        <v>1</v>
      </c>
      <c r="U168" s="107">
        <v>0</v>
      </c>
      <c r="V168" s="15" t="s">
        <v>71</v>
      </c>
      <c r="W168" s="15" t="s">
        <v>51</v>
      </c>
      <c r="X168" s="15"/>
      <c r="Y168" s="11">
        <v>42439</v>
      </c>
      <c r="Z168" s="15" t="s">
        <v>496</v>
      </c>
      <c r="AA168" s="15" t="s">
        <v>1020</v>
      </c>
      <c r="AB168" s="15" t="s">
        <v>90</v>
      </c>
      <c r="AC168" s="15" t="s">
        <v>91</v>
      </c>
      <c r="AD168" s="17" t="s">
        <v>106</v>
      </c>
      <c r="AE168" s="15" t="s">
        <v>106</v>
      </c>
      <c r="AF168" s="15"/>
    </row>
    <row r="169" spans="1:34" ht="120" x14ac:dyDescent="0.25">
      <c r="A169" s="5">
        <v>164</v>
      </c>
      <c r="B169" s="42">
        <f t="shared" si="12"/>
        <v>-1</v>
      </c>
      <c r="C169" s="41">
        <f t="shared" si="16"/>
        <v>0</v>
      </c>
      <c r="D169" s="10" t="s">
        <v>963</v>
      </c>
      <c r="E169" s="110" t="s">
        <v>30</v>
      </c>
      <c r="F169" s="125">
        <v>42438</v>
      </c>
      <c r="G169" s="12"/>
      <c r="H169" s="125">
        <v>42473</v>
      </c>
      <c r="I169" s="14">
        <v>42459</v>
      </c>
      <c r="J169" s="2" t="str">
        <f t="shared" si="14"/>
        <v>Terminada</v>
      </c>
      <c r="K169" s="35">
        <f t="shared" si="15"/>
        <v>16</v>
      </c>
      <c r="L169" s="15" t="s">
        <v>690</v>
      </c>
      <c r="M169" s="21" t="s">
        <v>691</v>
      </c>
      <c r="N169" s="55" t="s">
        <v>692</v>
      </c>
      <c r="O169" s="17" t="s">
        <v>86</v>
      </c>
      <c r="P169" s="144" t="s">
        <v>1021</v>
      </c>
      <c r="Q169" s="55" t="s">
        <v>1630</v>
      </c>
      <c r="R169" s="89" t="s">
        <v>1584</v>
      </c>
      <c r="S169" s="107" t="s">
        <v>2119</v>
      </c>
      <c r="T169" s="107">
        <v>1</v>
      </c>
      <c r="U169" s="107">
        <v>1</v>
      </c>
      <c r="V169" s="15" t="s">
        <v>71</v>
      </c>
      <c r="W169" s="15" t="s">
        <v>51</v>
      </c>
      <c r="X169" s="15"/>
      <c r="Y169" s="11">
        <v>42439</v>
      </c>
      <c r="Z169" s="15" t="s">
        <v>497</v>
      </c>
      <c r="AA169" s="15" t="s">
        <v>972</v>
      </c>
      <c r="AB169" s="15" t="s">
        <v>501</v>
      </c>
      <c r="AC169" s="15" t="s">
        <v>91</v>
      </c>
      <c r="AD169" s="17" t="s">
        <v>106</v>
      </c>
      <c r="AE169" s="15" t="s">
        <v>106</v>
      </c>
      <c r="AF169" s="15"/>
    </row>
    <row r="170" spans="1:34" ht="120" x14ac:dyDescent="0.25">
      <c r="A170" s="5">
        <v>165</v>
      </c>
      <c r="B170" s="42">
        <f t="shared" si="12"/>
        <v>-1</v>
      </c>
      <c r="C170" s="41">
        <f t="shared" ref="C170:C233" si="17">IF(D170="",1,IF(I170&lt;&gt;"",0,IF((H170-18)&lt;=$AH$5,100,1)))</f>
        <v>0</v>
      </c>
      <c r="D170" s="10" t="s">
        <v>964</v>
      </c>
      <c r="E170" s="110" t="s">
        <v>30</v>
      </c>
      <c r="F170" s="125">
        <v>42438</v>
      </c>
      <c r="G170" s="12"/>
      <c r="H170" s="125">
        <v>42473</v>
      </c>
      <c r="I170" s="14">
        <v>42459</v>
      </c>
      <c r="J170" s="2" t="str">
        <f t="shared" si="14"/>
        <v>Terminada</v>
      </c>
      <c r="K170" s="35">
        <f t="shared" si="15"/>
        <v>16</v>
      </c>
      <c r="L170" s="15" t="s">
        <v>690</v>
      </c>
      <c r="M170" s="21" t="s">
        <v>691</v>
      </c>
      <c r="N170" s="55" t="s">
        <v>692</v>
      </c>
      <c r="O170" s="17" t="s">
        <v>86</v>
      </c>
      <c r="P170" s="48" t="s">
        <v>1022</v>
      </c>
      <c r="Q170" s="55" t="s">
        <v>1630</v>
      </c>
      <c r="R170" s="89" t="s">
        <v>1584</v>
      </c>
      <c r="S170" s="107" t="s">
        <v>2119</v>
      </c>
      <c r="T170" s="107">
        <v>1</v>
      </c>
      <c r="U170" s="107">
        <v>0</v>
      </c>
      <c r="V170" s="15" t="s">
        <v>71</v>
      </c>
      <c r="W170" s="15" t="s">
        <v>51</v>
      </c>
      <c r="X170" s="15"/>
      <c r="Y170" s="11">
        <v>42439</v>
      </c>
      <c r="Z170" s="15" t="s">
        <v>493</v>
      </c>
      <c r="AA170" s="15" t="s">
        <v>990</v>
      </c>
      <c r="AB170" s="15" t="s">
        <v>90</v>
      </c>
      <c r="AC170" s="15" t="s">
        <v>91</v>
      </c>
      <c r="AD170" s="17" t="s">
        <v>106</v>
      </c>
      <c r="AE170" s="15" t="s">
        <v>106</v>
      </c>
      <c r="AF170" s="15"/>
    </row>
    <row r="171" spans="1:34" ht="105" x14ac:dyDescent="0.25">
      <c r="A171" s="5">
        <v>166</v>
      </c>
      <c r="B171" s="42">
        <f t="shared" si="12"/>
        <v>-1</v>
      </c>
      <c r="C171" s="41">
        <f t="shared" si="17"/>
        <v>0</v>
      </c>
      <c r="D171" s="10" t="s">
        <v>965</v>
      </c>
      <c r="E171" s="110" t="s">
        <v>30</v>
      </c>
      <c r="F171" s="125">
        <v>42439</v>
      </c>
      <c r="G171" s="12"/>
      <c r="H171" s="125">
        <v>42474</v>
      </c>
      <c r="I171" s="14">
        <v>42439</v>
      </c>
      <c r="J171" s="2" t="str">
        <f t="shared" si="14"/>
        <v>Terminada</v>
      </c>
      <c r="K171" s="35">
        <f t="shared" si="15"/>
        <v>1</v>
      </c>
      <c r="L171" s="15" t="s">
        <v>1023</v>
      </c>
      <c r="M171" s="23" t="s">
        <v>1024</v>
      </c>
      <c r="N171" s="48" t="s">
        <v>1025</v>
      </c>
      <c r="O171" s="17" t="s">
        <v>86</v>
      </c>
      <c r="P171" s="144" t="s">
        <v>1026</v>
      </c>
      <c r="Q171" s="55" t="s">
        <v>1638</v>
      </c>
      <c r="R171" s="89" t="s">
        <v>1624</v>
      </c>
      <c r="S171" s="89" t="s">
        <v>2120</v>
      </c>
      <c r="T171" s="89"/>
      <c r="U171" s="89"/>
      <c r="V171" s="15" t="s">
        <v>76</v>
      </c>
      <c r="W171" s="15" t="s">
        <v>16</v>
      </c>
      <c r="X171" s="15"/>
      <c r="Y171" s="11">
        <v>42439</v>
      </c>
      <c r="Z171" s="15" t="s">
        <v>1027</v>
      </c>
      <c r="AA171" s="15" t="s">
        <v>106</v>
      </c>
      <c r="AB171" s="15" t="s">
        <v>90</v>
      </c>
      <c r="AC171" s="15" t="s">
        <v>91</v>
      </c>
      <c r="AD171" s="17" t="s">
        <v>106</v>
      </c>
      <c r="AE171" s="15" t="s">
        <v>106</v>
      </c>
      <c r="AF171" s="26"/>
    </row>
    <row r="172" spans="1:34" s="96" customFormat="1" ht="133.5" customHeight="1" x14ac:dyDescent="0.25">
      <c r="A172" s="17">
        <v>167</v>
      </c>
      <c r="B172" s="91">
        <f t="shared" si="12"/>
        <v>-1</v>
      </c>
      <c r="C172" s="92">
        <f t="shared" si="17"/>
        <v>0</v>
      </c>
      <c r="D172" s="10" t="s">
        <v>966</v>
      </c>
      <c r="E172" s="110" t="s">
        <v>30</v>
      </c>
      <c r="F172" s="125">
        <v>42439</v>
      </c>
      <c r="G172" s="93"/>
      <c r="H172" s="125">
        <v>42474</v>
      </c>
      <c r="I172" s="16">
        <v>42447</v>
      </c>
      <c r="J172" s="2" t="str">
        <f t="shared" si="14"/>
        <v>Terminada</v>
      </c>
      <c r="K172" s="94">
        <f t="shared" si="15"/>
        <v>7</v>
      </c>
      <c r="L172" s="15" t="s">
        <v>1028</v>
      </c>
      <c r="M172" s="21" t="s">
        <v>1029</v>
      </c>
      <c r="N172" s="55" t="s">
        <v>1030</v>
      </c>
      <c r="O172" s="17" t="s">
        <v>86</v>
      </c>
      <c r="P172" s="144" t="s">
        <v>1031</v>
      </c>
      <c r="Q172" s="55" t="s">
        <v>1630</v>
      </c>
      <c r="R172" s="89" t="s">
        <v>1584</v>
      </c>
      <c r="S172" s="89" t="s">
        <v>2120</v>
      </c>
      <c r="T172" s="89"/>
      <c r="U172" s="89"/>
      <c r="V172" s="15" t="s">
        <v>71</v>
      </c>
      <c r="W172" s="15" t="s">
        <v>51</v>
      </c>
      <c r="X172" s="15"/>
      <c r="Y172" s="16">
        <v>42440</v>
      </c>
      <c r="Z172" s="15" t="s">
        <v>1032</v>
      </c>
      <c r="AA172" s="15" t="s">
        <v>1033</v>
      </c>
      <c r="AB172" s="15" t="s">
        <v>501</v>
      </c>
      <c r="AC172" s="15" t="s">
        <v>91</v>
      </c>
      <c r="AD172" s="17" t="s">
        <v>106</v>
      </c>
      <c r="AE172" s="15" t="s">
        <v>106</v>
      </c>
      <c r="AF172" s="17"/>
      <c r="AG172" s="95"/>
      <c r="AH172" s="95"/>
    </row>
    <row r="173" spans="1:34" ht="120" x14ac:dyDescent="0.25">
      <c r="A173" s="5">
        <v>168</v>
      </c>
      <c r="B173" s="42">
        <f t="shared" si="12"/>
        <v>-1</v>
      </c>
      <c r="C173" s="41">
        <f t="shared" si="17"/>
        <v>0</v>
      </c>
      <c r="D173" s="10" t="s">
        <v>967</v>
      </c>
      <c r="E173" s="110" t="s">
        <v>30</v>
      </c>
      <c r="F173" s="125">
        <v>42439</v>
      </c>
      <c r="G173" s="12"/>
      <c r="H173" s="125">
        <v>42474</v>
      </c>
      <c r="I173" s="11">
        <v>42471</v>
      </c>
      <c r="J173" s="2" t="str">
        <f t="shared" si="14"/>
        <v>Terminada</v>
      </c>
      <c r="K173" s="35">
        <f t="shared" si="15"/>
        <v>23</v>
      </c>
      <c r="L173" s="15" t="s">
        <v>1034</v>
      </c>
      <c r="M173" s="21" t="s">
        <v>1035</v>
      </c>
      <c r="N173" s="55" t="s">
        <v>1036</v>
      </c>
      <c r="O173" s="17" t="s">
        <v>86</v>
      </c>
      <c r="P173" s="48" t="s">
        <v>1037</v>
      </c>
      <c r="Q173" s="55" t="s">
        <v>1630</v>
      </c>
      <c r="R173" s="89" t="s">
        <v>1584</v>
      </c>
      <c r="S173" s="107" t="s">
        <v>2119</v>
      </c>
      <c r="T173" s="107">
        <v>1</v>
      </c>
      <c r="U173" s="107">
        <v>1</v>
      </c>
      <c r="V173" s="15" t="s">
        <v>71</v>
      </c>
      <c r="W173" s="15" t="s">
        <v>51</v>
      </c>
      <c r="X173" s="15"/>
      <c r="Y173" s="11">
        <v>42440</v>
      </c>
      <c r="Z173" s="15" t="s">
        <v>1045</v>
      </c>
      <c r="AA173" s="15" t="s">
        <v>1046</v>
      </c>
      <c r="AB173" s="15" t="s">
        <v>501</v>
      </c>
      <c r="AC173" s="15" t="s">
        <v>91</v>
      </c>
      <c r="AD173" s="17" t="s">
        <v>106</v>
      </c>
      <c r="AE173" s="15" t="s">
        <v>106</v>
      </c>
      <c r="AF173" s="15"/>
    </row>
    <row r="174" spans="1:34" s="96" customFormat="1" ht="120" x14ac:dyDescent="0.25">
      <c r="A174" s="17">
        <v>169</v>
      </c>
      <c r="B174" s="91">
        <f t="shared" si="12"/>
        <v>-1</v>
      </c>
      <c r="C174" s="92">
        <f t="shared" si="17"/>
        <v>0</v>
      </c>
      <c r="D174" s="10" t="s">
        <v>968</v>
      </c>
      <c r="E174" s="110" t="s">
        <v>30</v>
      </c>
      <c r="F174" s="125">
        <v>42440</v>
      </c>
      <c r="G174" s="93"/>
      <c r="H174" s="125">
        <v>42475</v>
      </c>
      <c r="I174" s="97">
        <v>42447</v>
      </c>
      <c r="J174" s="2" t="str">
        <f t="shared" si="14"/>
        <v>Terminada</v>
      </c>
      <c r="K174" s="94">
        <f t="shared" si="15"/>
        <v>6</v>
      </c>
      <c r="L174" s="15" t="s">
        <v>203</v>
      </c>
      <c r="M174" s="21" t="s">
        <v>352</v>
      </c>
      <c r="N174" s="48" t="s">
        <v>205</v>
      </c>
      <c r="O174" s="17" t="s">
        <v>86</v>
      </c>
      <c r="P174" s="144" t="s">
        <v>1038</v>
      </c>
      <c r="Q174" s="55" t="s">
        <v>1630</v>
      </c>
      <c r="R174" s="89" t="s">
        <v>1584</v>
      </c>
      <c r="S174" s="107" t="s">
        <v>2119</v>
      </c>
      <c r="T174" s="107">
        <v>1</v>
      </c>
      <c r="U174" s="107">
        <v>0</v>
      </c>
      <c r="V174" s="15" t="s">
        <v>71</v>
      </c>
      <c r="W174" s="15" t="s">
        <v>51</v>
      </c>
      <c r="X174" s="15"/>
      <c r="Y174" s="16">
        <v>42440</v>
      </c>
      <c r="Z174" s="15" t="s">
        <v>1039</v>
      </c>
      <c r="AA174" s="15" t="s">
        <v>1040</v>
      </c>
      <c r="AB174" s="15" t="s">
        <v>90</v>
      </c>
      <c r="AC174" s="15" t="s">
        <v>91</v>
      </c>
      <c r="AD174" s="17" t="s">
        <v>106</v>
      </c>
      <c r="AE174" s="15" t="s">
        <v>106</v>
      </c>
      <c r="AF174" s="17"/>
      <c r="AG174" s="95"/>
      <c r="AH174" s="95"/>
    </row>
    <row r="175" spans="1:34" ht="120" x14ac:dyDescent="0.25">
      <c r="A175" s="133">
        <v>170</v>
      </c>
      <c r="B175" s="42">
        <f t="shared" si="12"/>
        <v>-1</v>
      </c>
      <c r="C175" s="41">
        <f t="shared" si="17"/>
        <v>0</v>
      </c>
      <c r="D175" s="10" t="s">
        <v>969</v>
      </c>
      <c r="E175" s="110" t="s">
        <v>30</v>
      </c>
      <c r="F175" s="125">
        <v>42440</v>
      </c>
      <c r="G175" s="12"/>
      <c r="H175" s="125">
        <v>42475</v>
      </c>
      <c r="I175" s="11">
        <v>42447</v>
      </c>
      <c r="J175" s="2" t="str">
        <f t="shared" si="14"/>
        <v>Terminada</v>
      </c>
      <c r="K175" s="35">
        <f t="shared" si="15"/>
        <v>6</v>
      </c>
      <c r="L175" s="15" t="s">
        <v>203</v>
      </c>
      <c r="M175" s="21" t="s">
        <v>352</v>
      </c>
      <c r="N175" s="55" t="s">
        <v>205</v>
      </c>
      <c r="O175" s="17" t="s">
        <v>86</v>
      </c>
      <c r="P175" s="144" t="s">
        <v>1041</v>
      </c>
      <c r="Q175" s="55" t="s">
        <v>1630</v>
      </c>
      <c r="R175" s="89" t="s">
        <v>1584</v>
      </c>
      <c r="S175" s="107" t="s">
        <v>2119</v>
      </c>
      <c r="T175" s="107">
        <v>1</v>
      </c>
      <c r="U175" s="107">
        <v>0</v>
      </c>
      <c r="V175" s="15" t="s">
        <v>71</v>
      </c>
      <c r="W175" s="15" t="s">
        <v>51</v>
      </c>
      <c r="X175" s="15"/>
      <c r="Y175" s="11">
        <v>42440</v>
      </c>
      <c r="Z175" s="15" t="s">
        <v>1069</v>
      </c>
      <c r="AA175" s="15" t="s">
        <v>1070</v>
      </c>
      <c r="AB175" s="15" t="s">
        <v>90</v>
      </c>
      <c r="AC175" s="15" t="s">
        <v>91</v>
      </c>
      <c r="AD175" s="17" t="s">
        <v>106</v>
      </c>
      <c r="AE175" s="15" t="s">
        <v>106</v>
      </c>
      <c r="AF175" s="15"/>
    </row>
    <row r="176" spans="1:34" ht="120" x14ac:dyDescent="0.25">
      <c r="A176" s="5">
        <v>171</v>
      </c>
      <c r="B176" s="42">
        <f t="shared" si="12"/>
        <v>-1</v>
      </c>
      <c r="C176" s="41">
        <f t="shared" si="17"/>
        <v>0</v>
      </c>
      <c r="D176" s="10" t="s">
        <v>970</v>
      </c>
      <c r="E176" s="110" t="s">
        <v>30</v>
      </c>
      <c r="F176" s="125">
        <v>42440</v>
      </c>
      <c r="G176" s="12"/>
      <c r="H176" s="125">
        <v>42475</v>
      </c>
      <c r="I176" s="11">
        <v>42475</v>
      </c>
      <c r="J176" s="2" t="str">
        <f t="shared" si="14"/>
        <v>Terminada</v>
      </c>
      <c r="K176" s="35">
        <f t="shared" si="15"/>
        <v>26</v>
      </c>
      <c r="L176" s="15" t="s">
        <v>203</v>
      </c>
      <c r="M176" s="21" t="s">
        <v>352</v>
      </c>
      <c r="N176" s="112" t="s">
        <v>205</v>
      </c>
      <c r="O176" s="17" t="s">
        <v>86</v>
      </c>
      <c r="P176" s="144" t="s">
        <v>1042</v>
      </c>
      <c r="Q176" s="55" t="s">
        <v>1630</v>
      </c>
      <c r="R176" s="89" t="s">
        <v>1584</v>
      </c>
      <c r="S176" s="107" t="s">
        <v>2119</v>
      </c>
      <c r="T176" s="107">
        <v>2</v>
      </c>
      <c r="U176" s="107">
        <v>2</v>
      </c>
      <c r="V176" s="15" t="s">
        <v>71</v>
      </c>
      <c r="W176" s="15" t="s">
        <v>51</v>
      </c>
      <c r="X176" s="15"/>
      <c r="Y176" s="11">
        <v>42440</v>
      </c>
      <c r="Z176" s="15" t="s">
        <v>1043</v>
      </c>
      <c r="AA176" s="15" t="s">
        <v>1044</v>
      </c>
      <c r="AB176" s="15" t="s">
        <v>501</v>
      </c>
      <c r="AC176" s="15" t="s">
        <v>91</v>
      </c>
      <c r="AD176" s="17" t="s">
        <v>106</v>
      </c>
      <c r="AE176" s="15" t="s">
        <v>106</v>
      </c>
      <c r="AF176" s="15"/>
    </row>
    <row r="177" spans="1:34" s="96" customFormat="1" ht="135" x14ac:dyDescent="0.25">
      <c r="A177" s="17">
        <v>172</v>
      </c>
      <c r="B177" s="91">
        <f t="shared" si="12"/>
        <v>-1</v>
      </c>
      <c r="C177" s="92">
        <f t="shared" si="17"/>
        <v>0</v>
      </c>
      <c r="D177" s="10" t="s">
        <v>536</v>
      </c>
      <c r="E177" s="110" t="s">
        <v>30</v>
      </c>
      <c r="F177" s="125">
        <v>42440</v>
      </c>
      <c r="G177" s="93"/>
      <c r="H177" s="125">
        <v>42475</v>
      </c>
      <c r="I177" s="97">
        <v>42444</v>
      </c>
      <c r="J177" s="2" t="str">
        <f t="shared" si="14"/>
        <v>Terminada</v>
      </c>
      <c r="K177" s="94">
        <f t="shared" si="15"/>
        <v>3</v>
      </c>
      <c r="L177" s="15" t="s">
        <v>537</v>
      </c>
      <c r="M177" s="21" t="s">
        <v>539</v>
      </c>
      <c r="N177" s="55" t="s">
        <v>538</v>
      </c>
      <c r="O177" s="17" t="s">
        <v>86</v>
      </c>
      <c r="P177" s="143" t="s">
        <v>540</v>
      </c>
      <c r="Q177" s="57" t="s">
        <v>1638</v>
      </c>
      <c r="R177" s="89" t="s">
        <v>1624</v>
      </c>
      <c r="S177" s="89" t="s">
        <v>2120</v>
      </c>
      <c r="T177" s="89"/>
      <c r="U177" s="89"/>
      <c r="V177" s="15" t="s">
        <v>76</v>
      </c>
      <c r="W177" s="15" t="s">
        <v>16</v>
      </c>
      <c r="X177" s="15"/>
      <c r="Y177" s="16">
        <v>42443</v>
      </c>
      <c r="Z177" s="15" t="s">
        <v>1071</v>
      </c>
      <c r="AA177" s="15" t="s">
        <v>106</v>
      </c>
      <c r="AB177" s="15" t="s">
        <v>90</v>
      </c>
      <c r="AC177" s="15" t="s">
        <v>91</v>
      </c>
      <c r="AD177" s="17" t="s">
        <v>106</v>
      </c>
      <c r="AE177" s="15" t="s">
        <v>106</v>
      </c>
      <c r="AF177" s="17"/>
      <c r="AG177" s="95"/>
      <c r="AH177" s="95"/>
    </row>
    <row r="178" spans="1:34" s="96" customFormat="1" ht="135" x14ac:dyDescent="0.25">
      <c r="A178" s="17">
        <v>173</v>
      </c>
      <c r="B178" s="91">
        <f t="shared" si="12"/>
        <v>-1</v>
      </c>
      <c r="C178" s="92">
        <f t="shared" si="17"/>
        <v>0</v>
      </c>
      <c r="D178" s="10" t="s">
        <v>541</v>
      </c>
      <c r="E178" s="110" t="s">
        <v>30</v>
      </c>
      <c r="F178" s="125">
        <v>42443</v>
      </c>
      <c r="G178" s="93"/>
      <c r="H178" s="125">
        <v>42478</v>
      </c>
      <c r="I178" s="97">
        <v>42466</v>
      </c>
      <c r="J178" s="2" t="str">
        <f t="shared" si="14"/>
        <v>Terminada</v>
      </c>
      <c r="K178" s="94">
        <v>0</v>
      </c>
      <c r="L178" s="22" t="s">
        <v>542</v>
      </c>
      <c r="M178" s="21" t="s">
        <v>543</v>
      </c>
      <c r="N178" s="55" t="s">
        <v>544</v>
      </c>
      <c r="O178" s="17" t="s">
        <v>86</v>
      </c>
      <c r="P178" s="48" t="s">
        <v>545</v>
      </c>
      <c r="Q178" s="55" t="s">
        <v>1630</v>
      </c>
      <c r="R178" s="89" t="s">
        <v>1566</v>
      </c>
      <c r="S178" s="89" t="s">
        <v>2120</v>
      </c>
      <c r="T178" s="89"/>
      <c r="U178" s="89"/>
      <c r="V178" s="15" t="s">
        <v>71</v>
      </c>
      <c r="W178" s="15" t="s">
        <v>51</v>
      </c>
      <c r="X178" s="15"/>
      <c r="Y178" s="16">
        <v>42443</v>
      </c>
      <c r="Z178" s="15" t="s">
        <v>556</v>
      </c>
      <c r="AA178" s="15" t="s">
        <v>1173</v>
      </c>
      <c r="AB178" s="15" t="s">
        <v>501</v>
      </c>
      <c r="AC178" s="15" t="s">
        <v>91</v>
      </c>
      <c r="AD178" s="17" t="s">
        <v>106</v>
      </c>
      <c r="AE178" s="15" t="s">
        <v>106</v>
      </c>
      <c r="AF178" s="17"/>
      <c r="AG178" s="95"/>
      <c r="AH178" s="95"/>
    </row>
    <row r="179" spans="1:34" ht="135" x14ac:dyDescent="0.25">
      <c r="A179" s="5">
        <v>174</v>
      </c>
      <c r="B179" s="42">
        <f t="shared" si="12"/>
        <v>-1</v>
      </c>
      <c r="C179" s="41">
        <f t="shared" si="17"/>
        <v>0</v>
      </c>
      <c r="D179" s="10" t="s">
        <v>546</v>
      </c>
      <c r="E179" s="110" t="s">
        <v>30</v>
      </c>
      <c r="F179" s="125">
        <v>42443</v>
      </c>
      <c r="G179" s="12"/>
      <c r="H179" s="125">
        <v>42478</v>
      </c>
      <c r="I179" s="16">
        <v>42466</v>
      </c>
      <c r="J179" s="2" t="str">
        <f t="shared" si="14"/>
        <v>Terminada</v>
      </c>
      <c r="K179" s="35">
        <f t="shared" si="15"/>
        <v>18</v>
      </c>
      <c r="L179" s="15" t="s">
        <v>542</v>
      </c>
      <c r="M179" s="21" t="s">
        <v>543</v>
      </c>
      <c r="N179" s="48" t="s">
        <v>544</v>
      </c>
      <c r="O179" s="17" t="s">
        <v>86</v>
      </c>
      <c r="P179" s="144" t="s">
        <v>549</v>
      </c>
      <c r="Q179" s="55" t="s">
        <v>1630</v>
      </c>
      <c r="R179" s="89" t="s">
        <v>1584</v>
      </c>
      <c r="S179" s="89" t="s">
        <v>2120</v>
      </c>
      <c r="T179" s="89"/>
      <c r="U179" s="89"/>
      <c r="V179" s="15" t="s">
        <v>71</v>
      </c>
      <c r="W179" s="15" t="s">
        <v>51</v>
      </c>
      <c r="X179" s="15"/>
      <c r="Y179" s="11">
        <v>42443</v>
      </c>
      <c r="Z179" s="15" t="s">
        <v>557</v>
      </c>
      <c r="AA179" s="15" t="s">
        <v>1174</v>
      </c>
      <c r="AB179" s="15" t="s">
        <v>501</v>
      </c>
      <c r="AC179" s="15" t="s">
        <v>91</v>
      </c>
      <c r="AD179" s="17" t="s">
        <v>106</v>
      </c>
      <c r="AE179" s="15" t="s">
        <v>106</v>
      </c>
      <c r="AF179" s="15"/>
    </row>
    <row r="180" spans="1:34" s="6" customFormat="1" ht="120" x14ac:dyDescent="0.25">
      <c r="A180" s="5">
        <v>175</v>
      </c>
      <c r="B180" s="42">
        <f t="shared" si="12"/>
        <v>-1</v>
      </c>
      <c r="C180" s="41">
        <f t="shared" si="17"/>
        <v>0</v>
      </c>
      <c r="D180" s="10" t="s">
        <v>547</v>
      </c>
      <c r="E180" s="110" t="s">
        <v>30</v>
      </c>
      <c r="F180" s="125">
        <v>42443</v>
      </c>
      <c r="G180" s="12"/>
      <c r="H180" s="125">
        <v>42478</v>
      </c>
      <c r="I180" s="16">
        <v>42459</v>
      </c>
      <c r="J180" s="2" t="str">
        <f t="shared" si="14"/>
        <v>Terminada</v>
      </c>
      <c r="K180" s="35">
        <f t="shared" si="15"/>
        <v>13</v>
      </c>
      <c r="L180" s="15" t="s">
        <v>550</v>
      </c>
      <c r="M180" s="18" t="s">
        <v>551</v>
      </c>
      <c r="N180" s="115" t="s">
        <v>552</v>
      </c>
      <c r="O180" s="17" t="s">
        <v>86</v>
      </c>
      <c r="P180" s="48" t="s">
        <v>553</v>
      </c>
      <c r="Q180" s="55" t="s">
        <v>1630</v>
      </c>
      <c r="R180" s="89" t="s">
        <v>1583</v>
      </c>
      <c r="S180" s="89" t="s">
        <v>2120</v>
      </c>
      <c r="T180" s="89"/>
      <c r="U180" s="89"/>
      <c r="V180" s="15" t="s">
        <v>71</v>
      </c>
      <c r="W180" s="15" t="s">
        <v>44</v>
      </c>
      <c r="X180" s="15"/>
      <c r="Y180" s="11">
        <v>42443</v>
      </c>
      <c r="Z180" s="15" t="s">
        <v>1072</v>
      </c>
      <c r="AA180" s="15" t="s">
        <v>992</v>
      </c>
      <c r="AB180" s="15" t="s">
        <v>90</v>
      </c>
      <c r="AC180" s="15" t="s">
        <v>91</v>
      </c>
      <c r="AD180" s="17" t="s">
        <v>106</v>
      </c>
      <c r="AE180" s="15" t="s">
        <v>106</v>
      </c>
      <c r="AF180" s="17"/>
      <c r="AG180"/>
      <c r="AH180"/>
    </row>
    <row r="181" spans="1:34" s="6" customFormat="1" ht="120" x14ac:dyDescent="0.25">
      <c r="A181" s="5">
        <v>176</v>
      </c>
      <c r="B181" s="42">
        <f t="shared" si="12"/>
        <v>-1</v>
      </c>
      <c r="C181" s="41">
        <f t="shared" si="17"/>
        <v>0</v>
      </c>
      <c r="D181" s="10" t="s">
        <v>548</v>
      </c>
      <c r="E181" s="110" t="s">
        <v>30</v>
      </c>
      <c r="F181" s="125">
        <v>42443</v>
      </c>
      <c r="G181" s="12"/>
      <c r="H181" s="125">
        <v>42478</v>
      </c>
      <c r="I181" s="16">
        <v>42460</v>
      </c>
      <c r="J181" s="2" t="str">
        <f t="shared" si="14"/>
        <v>Terminada</v>
      </c>
      <c r="K181" s="35">
        <f t="shared" si="15"/>
        <v>14</v>
      </c>
      <c r="L181" s="15" t="s">
        <v>550</v>
      </c>
      <c r="M181" s="18" t="s">
        <v>554</v>
      </c>
      <c r="N181" s="55" t="s">
        <v>552</v>
      </c>
      <c r="O181" s="17" t="s">
        <v>86</v>
      </c>
      <c r="P181" s="144" t="s">
        <v>555</v>
      </c>
      <c r="Q181" s="55" t="s">
        <v>1630</v>
      </c>
      <c r="R181" s="89" t="s">
        <v>1583</v>
      </c>
      <c r="S181" s="89" t="s">
        <v>2120</v>
      </c>
      <c r="T181" s="89"/>
      <c r="U181" s="89"/>
      <c r="V181" s="15" t="s">
        <v>71</v>
      </c>
      <c r="W181" s="15" t="s">
        <v>51</v>
      </c>
      <c r="X181" s="15"/>
      <c r="Y181" s="11">
        <v>42443</v>
      </c>
      <c r="Z181" s="15" t="s">
        <v>558</v>
      </c>
      <c r="AA181" s="15" t="s">
        <v>1083</v>
      </c>
      <c r="AB181" s="15" t="s">
        <v>107</v>
      </c>
      <c r="AC181" s="15" t="s">
        <v>91</v>
      </c>
      <c r="AD181" s="17" t="s">
        <v>106</v>
      </c>
      <c r="AE181" s="15" t="s">
        <v>106</v>
      </c>
      <c r="AF181" s="17"/>
      <c r="AG181"/>
      <c r="AH181"/>
    </row>
    <row r="182" spans="1:34" s="6" customFormat="1" ht="120" x14ac:dyDescent="0.25">
      <c r="A182" s="5">
        <v>177</v>
      </c>
      <c r="B182" s="42">
        <f t="shared" si="12"/>
        <v>-1</v>
      </c>
      <c r="C182" s="41">
        <f t="shared" si="17"/>
        <v>0</v>
      </c>
      <c r="D182" s="10" t="s">
        <v>1073</v>
      </c>
      <c r="E182" s="110" t="s">
        <v>30</v>
      </c>
      <c r="F182" s="125">
        <v>42443</v>
      </c>
      <c r="G182" s="12"/>
      <c r="H182" s="125">
        <v>42478</v>
      </c>
      <c r="I182" s="16">
        <v>42445</v>
      </c>
      <c r="J182" s="2" t="str">
        <f t="shared" si="14"/>
        <v>Terminada</v>
      </c>
      <c r="K182" s="35">
        <f t="shared" si="15"/>
        <v>3</v>
      </c>
      <c r="L182" s="15" t="s">
        <v>1074</v>
      </c>
      <c r="M182" s="18" t="s">
        <v>1075</v>
      </c>
      <c r="N182" s="48" t="s">
        <v>1076</v>
      </c>
      <c r="O182" s="17" t="s">
        <v>86</v>
      </c>
      <c r="P182" s="48" t="s">
        <v>1077</v>
      </c>
      <c r="Q182" s="55" t="s">
        <v>1638</v>
      </c>
      <c r="R182" s="89" t="s">
        <v>1624</v>
      </c>
      <c r="S182" s="89" t="s">
        <v>2120</v>
      </c>
      <c r="T182" s="89"/>
      <c r="U182" s="89"/>
      <c r="V182" s="15" t="s">
        <v>76</v>
      </c>
      <c r="W182" s="15" t="s">
        <v>16</v>
      </c>
      <c r="X182" s="15"/>
      <c r="Y182" s="16">
        <v>42445</v>
      </c>
      <c r="Z182" s="15" t="s">
        <v>1078</v>
      </c>
      <c r="AA182" s="15" t="s">
        <v>106</v>
      </c>
      <c r="AB182" s="15" t="s">
        <v>90</v>
      </c>
      <c r="AC182" s="15" t="s">
        <v>91</v>
      </c>
      <c r="AD182" s="17" t="s">
        <v>106</v>
      </c>
      <c r="AE182" s="15" t="s">
        <v>106</v>
      </c>
      <c r="AF182" s="17"/>
      <c r="AG182"/>
      <c r="AH182"/>
    </row>
    <row r="183" spans="1:34" s="6" customFormat="1" ht="120" x14ac:dyDescent="0.25">
      <c r="A183" s="5">
        <v>178</v>
      </c>
      <c r="B183" s="42">
        <f t="shared" si="12"/>
        <v>-1</v>
      </c>
      <c r="C183" s="41">
        <f t="shared" si="17"/>
        <v>0</v>
      </c>
      <c r="D183" s="10" t="s">
        <v>1079</v>
      </c>
      <c r="E183" s="110" t="s">
        <v>30</v>
      </c>
      <c r="F183" s="125">
        <v>42444</v>
      </c>
      <c r="G183" s="12"/>
      <c r="H183" s="125">
        <v>42479</v>
      </c>
      <c r="I183" s="16">
        <v>42445</v>
      </c>
      <c r="J183" s="2" t="str">
        <f t="shared" si="14"/>
        <v>Terminada</v>
      </c>
      <c r="K183" s="35">
        <f t="shared" si="15"/>
        <v>2</v>
      </c>
      <c r="L183" s="15" t="s">
        <v>995</v>
      </c>
      <c r="M183" s="18" t="s">
        <v>1080</v>
      </c>
      <c r="N183" s="108" t="s">
        <v>997</v>
      </c>
      <c r="O183" s="17" t="s">
        <v>86</v>
      </c>
      <c r="P183" s="144" t="s">
        <v>1081</v>
      </c>
      <c r="Q183" s="55" t="s">
        <v>1638</v>
      </c>
      <c r="R183" s="89" t="s">
        <v>1624</v>
      </c>
      <c r="S183" s="89" t="s">
        <v>2120</v>
      </c>
      <c r="T183" s="89"/>
      <c r="U183" s="89"/>
      <c r="V183" s="15" t="s">
        <v>76</v>
      </c>
      <c r="W183" s="15" t="s">
        <v>16</v>
      </c>
      <c r="X183" s="15"/>
      <c r="Y183" s="16">
        <v>42445</v>
      </c>
      <c r="Z183" s="15" t="s">
        <v>1082</v>
      </c>
      <c r="AA183" s="15" t="s">
        <v>106</v>
      </c>
      <c r="AB183" s="15" t="s">
        <v>90</v>
      </c>
      <c r="AC183" s="15" t="s">
        <v>91</v>
      </c>
      <c r="AD183" s="17" t="s">
        <v>106</v>
      </c>
      <c r="AE183" s="15" t="s">
        <v>106</v>
      </c>
      <c r="AF183" s="17"/>
      <c r="AG183"/>
      <c r="AH183"/>
    </row>
    <row r="184" spans="1:34" s="6" customFormat="1" ht="120" x14ac:dyDescent="0.25">
      <c r="A184" s="133">
        <v>179</v>
      </c>
      <c r="B184" s="42">
        <f t="shared" si="12"/>
        <v>-1</v>
      </c>
      <c r="C184" s="41">
        <f t="shared" si="17"/>
        <v>0</v>
      </c>
      <c r="D184" s="10" t="s">
        <v>1086</v>
      </c>
      <c r="E184" s="110" t="s">
        <v>30</v>
      </c>
      <c r="F184" s="125">
        <v>42444</v>
      </c>
      <c r="G184" s="12"/>
      <c r="H184" s="125">
        <v>42479</v>
      </c>
      <c r="I184" s="16">
        <v>42445</v>
      </c>
      <c r="J184" s="2" t="str">
        <f t="shared" si="14"/>
        <v>Terminada</v>
      </c>
      <c r="K184" s="35">
        <f t="shared" si="15"/>
        <v>2</v>
      </c>
      <c r="L184" s="15" t="s">
        <v>1087</v>
      </c>
      <c r="M184" s="18" t="s">
        <v>1088</v>
      </c>
      <c r="N184" s="87" t="s">
        <v>1089</v>
      </c>
      <c r="O184" s="17" t="s">
        <v>86</v>
      </c>
      <c r="P184" s="144" t="s">
        <v>1090</v>
      </c>
      <c r="Q184" s="55" t="s">
        <v>1638</v>
      </c>
      <c r="R184" s="89" t="s">
        <v>1624</v>
      </c>
      <c r="S184" s="89" t="s">
        <v>2120</v>
      </c>
      <c r="T184" s="89"/>
      <c r="U184" s="89"/>
      <c r="V184" s="15" t="s">
        <v>76</v>
      </c>
      <c r="W184" s="15" t="s">
        <v>16</v>
      </c>
      <c r="X184" s="15"/>
      <c r="Y184" s="11">
        <v>42445</v>
      </c>
      <c r="Z184" s="15" t="s">
        <v>1091</v>
      </c>
      <c r="AA184" s="15" t="s">
        <v>106</v>
      </c>
      <c r="AB184" s="15" t="s">
        <v>90</v>
      </c>
      <c r="AC184" s="15" t="s">
        <v>91</v>
      </c>
      <c r="AD184" s="17" t="s">
        <v>106</v>
      </c>
      <c r="AE184" s="15" t="s">
        <v>106</v>
      </c>
      <c r="AF184" s="17"/>
      <c r="AG184"/>
      <c r="AH184"/>
    </row>
    <row r="185" spans="1:34" s="6" customFormat="1" ht="105" x14ac:dyDescent="0.25">
      <c r="A185" s="5">
        <v>180</v>
      </c>
      <c r="B185" s="42">
        <f t="shared" si="12"/>
        <v>-1</v>
      </c>
      <c r="C185" s="41">
        <f t="shared" si="17"/>
        <v>0</v>
      </c>
      <c r="D185" s="10" t="s">
        <v>1092</v>
      </c>
      <c r="E185" s="110" t="s">
        <v>30</v>
      </c>
      <c r="F185" s="125">
        <v>42445</v>
      </c>
      <c r="G185" s="12"/>
      <c r="H185" s="125">
        <v>42480</v>
      </c>
      <c r="I185" s="16">
        <v>42457</v>
      </c>
      <c r="J185" s="2" t="str">
        <f t="shared" si="14"/>
        <v>Terminada</v>
      </c>
      <c r="K185" s="35">
        <f t="shared" si="15"/>
        <v>9</v>
      </c>
      <c r="L185" s="15" t="s">
        <v>778</v>
      </c>
      <c r="M185" s="18" t="s">
        <v>779</v>
      </c>
      <c r="N185" s="55" t="s">
        <v>174</v>
      </c>
      <c r="O185" s="17" t="s">
        <v>86</v>
      </c>
      <c r="P185" s="144" t="s">
        <v>1093</v>
      </c>
      <c r="Q185" s="55" t="s">
        <v>1630</v>
      </c>
      <c r="R185" s="89" t="s">
        <v>1583</v>
      </c>
      <c r="S185" s="89" t="s">
        <v>2120</v>
      </c>
      <c r="T185" s="89"/>
      <c r="U185" s="89"/>
      <c r="V185" s="15" t="s">
        <v>71</v>
      </c>
      <c r="W185" s="15" t="s">
        <v>57</v>
      </c>
      <c r="X185" s="15"/>
      <c r="Y185" s="11">
        <v>42446</v>
      </c>
      <c r="Z185" s="15" t="s">
        <v>618</v>
      </c>
      <c r="AA185" s="15" t="s">
        <v>1094</v>
      </c>
      <c r="AB185" s="15" t="s">
        <v>90</v>
      </c>
      <c r="AC185" s="15" t="s">
        <v>91</v>
      </c>
      <c r="AD185" s="17" t="s">
        <v>106</v>
      </c>
      <c r="AE185" s="15" t="s">
        <v>106</v>
      </c>
      <c r="AF185" s="17"/>
      <c r="AG185"/>
      <c r="AH185"/>
    </row>
    <row r="186" spans="1:34" s="6" customFormat="1" ht="120" x14ac:dyDescent="0.25">
      <c r="A186" s="5">
        <v>181</v>
      </c>
      <c r="B186" s="42">
        <f t="shared" si="12"/>
        <v>-1</v>
      </c>
      <c r="C186" s="41">
        <f t="shared" si="17"/>
        <v>0</v>
      </c>
      <c r="D186" s="10" t="s">
        <v>1095</v>
      </c>
      <c r="E186" s="110" t="s">
        <v>30</v>
      </c>
      <c r="F186" s="125">
        <v>42445</v>
      </c>
      <c r="G186" s="12"/>
      <c r="H186" s="125">
        <v>42480</v>
      </c>
      <c r="I186" s="16">
        <v>42471</v>
      </c>
      <c r="J186" s="2" t="str">
        <f t="shared" si="14"/>
        <v>Terminada</v>
      </c>
      <c r="K186" s="35">
        <f t="shared" si="15"/>
        <v>19</v>
      </c>
      <c r="L186" s="15" t="s">
        <v>1096</v>
      </c>
      <c r="M186" s="18" t="s">
        <v>1097</v>
      </c>
      <c r="N186" s="106"/>
      <c r="O186" s="17" t="s">
        <v>86</v>
      </c>
      <c r="P186" s="150" t="s">
        <v>1098</v>
      </c>
      <c r="Q186" s="108" t="s">
        <v>1630</v>
      </c>
      <c r="R186" s="89" t="s">
        <v>1583</v>
      </c>
      <c r="S186" s="89" t="s">
        <v>2120</v>
      </c>
      <c r="T186" s="89"/>
      <c r="U186" s="89"/>
      <c r="V186" s="15" t="s">
        <v>71</v>
      </c>
      <c r="W186" s="15" t="s">
        <v>53</v>
      </c>
      <c r="X186" s="15"/>
      <c r="Y186" s="16">
        <v>42446</v>
      </c>
      <c r="Z186" s="15" t="s">
        <v>1099</v>
      </c>
      <c r="AA186" s="15" t="s">
        <v>1158</v>
      </c>
      <c r="AB186" s="15" t="s">
        <v>90</v>
      </c>
      <c r="AC186" s="15" t="s">
        <v>91</v>
      </c>
      <c r="AD186" s="17" t="s">
        <v>106</v>
      </c>
      <c r="AE186" s="15" t="s">
        <v>106</v>
      </c>
      <c r="AF186" s="17"/>
      <c r="AG186"/>
      <c r="AH186"/>
    </row>
    <row r="187" spans="1:34" s="6" customFormat="1" ht="120" x14ac:dyDescent="0.25">
      <c r="A187" s="5">
        <v>182</v>
      </c>
      <c r="B187" s="42">
        <f t="shared" si="12"/>
        <v>-1</v>
      </c>
      <c r="C187" s="41">
        <f t="shared" si="17"/>
        <v>0</v>
      </c>
      <c r="D187" s="10" t="s">
        <v>1100</v>
      </c>
      <c r="E187" s="110" t="s">
        <v>30</v>
      </c>
      <c r="F187" s="125">
        <v>42445</v>
      </c>
      <c r="G187" s="12"/>
      <c r="H187" s="125">
        <v>42480</v>
      </c>
      <c r="I187" s="16">
        <v>42466</v>
      </c>
      <c r="J187" s="2" t="str">
        <f t="shared" si="14"/>
        <v>Terminada</v>
      </c>
      <c r="K187" s="35">
        <f t="shared" si="15"/>
        <v>16</v>
      </c>
      <c r="L187" s="15" t="s">
        <v>1101</v>
      </c>
      <c r="M187" s="18" t="s">
        <v>1102</v>
      </c>
      <c r="N187" s="108" t="s">
        <v>1103</v>
      </c>
      <c r="O187" s="17" t="s">
        <v>86</v>
      </c>
      <c r="P187" s="144" t="s">
        <v>1104</v>
      </c>
      <c r="Q187" s="55" t="s">
        <v>1630</v>
      </c>
      <c r="R187" s="89" t="s">
        <v>1566</v>
      </c>
      <c r="S187" s="89" t="s">
        <v>2120</v>
      </c>
      <c r="T187" s="89"/>
      <c r="U187" s="89"/>
      <c r="V187" s="15" t="s">
        <v>71</v>
      </c>
      <c r="W187" s="15" t="s">
        <v>51</v>
      </c>
      <c r="X187" s="15"/>
      <c r="Y187" s="16">
        <v>42446</v>
      </c>
      <c r="Z187" s="15" t="s">
        <v>617</v>
      </c>
      <c r="AA187" s="15" t="s">
        <v>1175</v>
      </c>
      <c r="AB187" s="15" t="s">
        <v>501</v>
      </c>
      <c r="AC187" s="15" t="s">
        <v>91</v>
      </c>
      <c r="AD187" s="17" t="s">
        <v>106</v>
      </c>
      <c r="AE187" s="15" t="s">
        <v>106</v>
      </c>
      <c r="AF187" s="17"/>
      <c r="AG187"/>
      <c r="AH187"/>
    </row>
    <row r="188" spans="1:34" s="6" customFormat="1" ht="105" x14ac:dyDescent="0.25">
      <c r="A188" s="5">
        <v>183</v>
      </c>
      <c r="B188" s="42">
        <f t="shared" si="12"/>
        <v>-1</v>
      </c>
      <c r="C188" s="41">
        <f t="shared" si="17"/>
        <v>0</v>
      </c>
      <c r="D188" s="10" t="s">
        <v>1105</v>
      </c>
      <c r="E188" s="110" t="s">
        <v>30</v>
      </c>
      <c r="F188" s="125">
        <v>42446</v>
      </c>
      <c r="G188" s="12"/>
      <c r="H188" s="125">
        <v>42467</v>
      </c>
      <c r="I188" s="16">
        <v>42447</v>
      </c>
      <c r="J188" s="2" t="str">
        <f t="shared" si="14"/>
        <v>Terminada</v>
      </c>
      <c r="K188" s="35">
        <f t="shared" si="15"/>
        <v>2</v>
      </c>
      <c r="L188" s="15" t="s">
        <v>1106</v>
      </c>
      <c r="M188" s="18" t="s">
        <v>1107</v>
      </c>
      <c r="N188" s="108" t="s">
        <v>1108</v>
      </c>
      <c r="O188" s="17" t="s">
        <v>86</v>
      </c>
      <c r="P188" s="48" t="s">
        <v>1109</v>
      </c>
      <c r="Q188" s="55" t="s">
        <v>1638</v>
      </c>
      <c r="R188" s="89" t="s">
        <v>1624</v>
      </c>
      <c r="S188" s="89" t="s">
        <v>2120</v>
      </c>
      <c r="T188" s="89"/>
      <c r="U188" s="89"/>
      <c r="V188" s="15" t="s">
        <v>76</v>
      </c>
      <c r="W188" s="15" t="s">
        <v>16</v>
      </c>
      <c r="X188" s="15"/>
      <c r="Y188" s="16">
        <v>42447</v>
      </c>
      <c r="Z188" s="15" t="s">
        <v>1110</v>
      </c>
      <c r="AA188" s="17" t="s">
        <v>106</v>
      </c>
      <c r="AB188" s="15" t="s">
        <v>90</v>
      </c>
      <c r="AC188" s="15" t="s">
        <v>91</v>
      </c>
      <c r="AD188" s="17" t="s">
        <v>106</v>
      </c>
      <c r="AE188" s="15" t="s">
        <v>106</v>
      </c>
      <c r="AF188" s="17"/>
      <c r="AG188"/>
      <c r="AH188"/>
    </row>
    <row r="189" spans="1:34" s="6" customFormat="1" ht="150" x14ac:dyDescent="0.25">
      <c r="A189" s="5">
        <v>184</v>
      </c>
      <c r="B189" s="42">
        <f t="shared" si="12"/>
        <v>-1</v>
      </c>
      <c r="C189" s="41">
        <f t="shared" si="17"/>
        <v>0</v>
      </c>
      <c r="D189" s="10" t="s">
        <v>1111</v>
      </c>
      <c r="E189" s="110" t="s">
        <v>30</v>
      </c>
      <c r="F189" s="125">
        <v>42446</v>
      </c>
      <c r="G189" s="12"/>
      <c r="H189" s="125">
        <v>42481</v>
      </c>
      <c r="I189" s="16">
        <v>42466</v>
      </c>
      <c r="J189" s="2" t="str">
        <f t="shared" si="14"/>
        <v>Terminada</v>
      </c>
      <c r="K189" s="35">
        <f t="shared" si="15"/>
        <v>15</v>
      </c>
      <c r="L189" s="15" t="s">
        <v>1112</v>
      </c>
      <c r="M189" s="18" t="s">
        <v>1113</v>
      </c>
      <c r="N189" s="157" t="s">
        <v>1114</v>
      </c>
      <c r="O189" s="17" t="s">
        <v>86</v>
      </c>
      <c r="P189" s="144" t="s">
        <v>1115</v>
      </c>
      <c r="Q189" s="55" t="s">
        <v>1630</v>
      </c>
      <c r="R189" s="89" t="s">
        <v>1583</v>
      </c>
      <c r="S189" s="89" t="s">
        <v>2120</v>
      </c>
      <c r="T189" s="89"/>
      <c r="U189" s="89"/>
      <c r="V189" s="15" t="s">
        <v>71</v>
      </c>
      <c r="W189" s="15" t="s">
        <v>53</v>
      </c>
      <c r="X189" s="15"/>
      <c r="Y189" s="16">
        <v>42447</v>
      </c>
      <c r="Z189" s="15" t="s">
        <v>1116</v>
      </c>
      <c r="AA189" s="15" t="s">
        <v>1176</v>
      </c>
      <c r="AB189" s="15" t="s">
        <v>90</v>
      </c>
      <c r="AC189" s="15" t="s">
        <v>91</v>
      </c>
      <c r="AD189" s="17" t="s">
        <v>106</v>
      </c>
      <c r="AE189" s="15" t="s">
        <v>106</v>
      </c>
      <c r="AF189" s="17"/>
      <c r="AG189"/>
      <c r="AH189"/>
    </row>
    <row r="190" spans="1:34" s="6" customFormat="1" ht="105" x14ac:dyDescent="0.25">
      <c r="A190" s="5">
        <v>185</v>
      </c>
      <c r="B190" s="42">
        <f t="shared" si="12"/>
        <v>-1</v>
      </c>
      <c r="C190" s="41">
        <f t="shared" si="17"/>
        <v>0</v>
      </c>
      <c r="D190" s="10" t="s">
        <v>1117</v>
      </c>
      <c r="E190" s="110" t="s">
        <v>30</v>
      </c>
      <c r="F190" s="125">
        <v>42446</v>
      </c>
      <c r="G190" s="12"/>
      <c r="H190" s="125">
        <v>42481</v>
      </c>
      <c r="I190" s="16">
        <v>42447</v>
      </c>
      <c r="J190" s="2" t="str">
        <f t="shared" si="14"/>
        <v>Terminada</v>
      </c>
      <c r="K190" s="35">
        <f t="shared" si="15"/>
        <v>2</v>
      </c>
      <c r="L190" s="15" t="s">
        <v>1120</v>
      </c>
      <c r="M190" s="18" t="s">
        <v>1121</v>
      </c>
      <c r="N190" s="108" t="s">
        <v>1122</v>
      </c>
      <c r="O190" s="17" t="s">
        <v>86</v>
      </c>
      <c r="P190" s="48" t="s">
        <v>1123</v>
      </c>
      <c r="Q190" s="55" t="s">
        <v>1638</v>
      </c>
      <c r="R190" s="89" t="s">
        <v>1623</v>
      </c>
      <c r="S190" s="89" t="s">
        <v>2120</v>
      </c>
      <c r="T190" s="89"/>
      <c r="U190" s="89"/>
      <c r="V190" s="15" t="s">
        <v>76</v>
      </c>
      <c r="W190" s="15" t="s">
        <v>16</v>
      </c>
      <c r="X190" s="15"/>
      <c r="Y190" s="11">
        <v>42446</v>
      </c>
      <c r="Z190" s="15" t="s">
        <v>1124</v>
      </c>
      <c r="AA190" s="15" t="s">
        <v>106</v>
      </c>
      <c r="AB190" s="15" t="s">
        <v>90</v>
      </c>
      <c r="AC190" s="15" t="s">
        <v>91</v>
      </c>
      <c r="AD190" s="17" t="s">
        <v>106</v>
      </c>
      <c r="AE190" s="15" t="s">
        <v>106</v>
      </c>
      <c r="AF190" s="17"/>
      <c r="AG190"/>
      <c r="AH190"/>
    </row>
    <row r="191" spans="1:34" s="6" customFormat="1" ht="120" x14ac:dyDescent="0.25">
      <c r="A191" s="5">
        <v>186</v>
      </c>
      <c r="B191" s="42">
        <f t="shared" si="12"/>
        <v>-1</v>
      </c>
      <c r="C191" s="41">
        <f t="shared" si="17"/>
        <v>0</v>
      </c>
      <c r="D191" s="10" t="s">
        <v>1118</v>
      </c>
      <c r="E191" s="110" t="s">
        <v>30</v>
      </c>
      <c r="F191" s="125">
        <v>42447</v>
      </c>
      <c r="G191" s="12"/>
      <c r="H191" s="125">
        <v>42482</v>
      </c>
      <c r="I191" s="16">
        <v>42447</v>
      </c>
      <c r="J191" s="2" t="str">
        <f t="shared" si="14"/>
        <v>Terminada</v>
      </c>
      <c r="K191" s="35">
        <f t="shared" si="15"/>
        <v>1</v>
      </c>
      <c r="L191" s="15" t="s">
        <v>1125</v>
      </c>
      <c r="M191" s="18" t="s">
        <v>1126</v>
      </c>
      <c r="N191" s="55" t="s">
        <v>1127</v>
      </c>
      <c r="O191" s="17" t="s">
        <v>86</v>
      </c>
      <c r="P191" s="144" t="s">
        <v>1128</v>
      </c>
      <c r="Q191" s="55" t="s">
        <v>1638</v>
      </c>
      <c r="R191" s="89" t="s">
        <v>1623</v>
      </c>
      <c r="S191" s="89" t="s">
        <v>2120</v>
      </c>
      <c r="T191" s="89"/>
      <c r="U191" s="89"/>
      <c r="V191" s="15" t="s">
        <v>76</v>
      </c>
      <c r="W191" s="15" t="s">
        <v>16</v>
      </c>
      <c r="X191" s="15"/>
      <c r="Y191" s="16">
        <v>42447</v>
      </c>
      <c r="Z191" s="15" t="s">
        <v>1129</v>
      </c>
      <c r="AA191" s="15" t="s">
        <v>106</v>
      </c>
      <c r="AB191" s="15" t="s">
        <v>90</v>
      </c>
      <c r="AC191" s="15" t="s">
        <v>91</v>
      </c>
      <c r="AD191" s="17" t="s">
        <v>106</v>
      </c>
      <c r="AE191" s="15" t="s">
        <v>106</v>
      </c>
      <c r="AF191" s="17"/>
      <c r="AG191"/>
      <c r="AH191"/>
    </row>
    <row r="192" spans="1:34" s="6" customFormat="1" ht="120" x14ac:dyDescent="0.25">
      <c r="A192" s="5">
        <v>187</v>
      </c>
      <c r="B192" s="42">
        <f t="shared" si="12"/>
        <v>-1</v>
      </c>
      <c r="C192" s="41">
        <f t="shared" si="17"/>
        <v>0</v>
      </c>
      <c r="D192" s="10" t="s">
        <v>1119</v>
      </c>
      <c r="E192" s="110" t="s">
        <v>30</v>
      </c>
      <c r="F192" s="125">
        <v>42447</v>
      </c>
      <c r="G192" s="12"/>
      <c r="H192" s="125">
        <v>42482</v>
      </c>
      <c r="I192" s="16">
        <v>42447</v>
      </c>
      <c r="J192" s="2" t="str">
        <f t="shared" si="14"/>
        <v>Terminada</v>
      </c>
      <c r="K192" s="35">
        <f t="shared" si="15"/>
        <v>1</v>
      </c>
      <c r="L192" s="15" t="s">
        <v>1125</v>
      </c>
      <c r="M192" s="18" t="s">
        <v>1126</v>
      </c>
      <c r="N192" s="48" t="s">
        <v>1127</v>
      </c>
      <c r="O192" s="17" t="s">
        <v>86</v>
      </c>
      <c r="P192" s="144" t="s">
        <v>1130</v>
      </c>
      <c r="Q192" s="55" t="s">
        <v>1638</v>
      </c>
      <c r="R192" s="89" t="s">
        <v>1624</v>
      </c>
      <c r="S192" s="89" t="s">
        <v>2120</v>
      </c>
      <c r="T192" s="89"/>
      <c r="U192" s="89"/>
      <c r="V192" s="15" t="s">
        <v>76</v>
      </c>
      <c r="W192" s="15" t="s">
        <v>16</v>
      </c>
      <c r="X192" s="15"/>
      <c r="Y192" s="11">
        <v>42447</v>
      </c>
      <c r="Z192" s="15" t="s">
        <v>1131</v>
      </c>
      <c r="AA192" s="15" t="s">
        <v>106</v>
      </c>
      <c r="AB192" s="15" t="s">
        <v>90</v>
      </c>
      <c r="AC192" s="15" t="s">
        <v>91</v>
      </c>
      <c r="AD192" s="17" t="s">
        <v>106</v>
      </c>
      <c r="AE192" s="15" t="s">
        <v>106</v>
      </c>
      <c r="AF192" s="17"/>
      <c r="AG192"/>
      <c r="AH192"/>
    </row>
    <row r="193" spans="1:34" s="6" customFormat="1" ht="105" x14ac:dyDescent="0.25">
      <c r="A193" s="5">
        <v>188</v>
      </c>
      <c r="B193" s="42">
        <f t="shared" si="12"/>
        <v>-1</v>
      </c>
      <c r="C193" s="41">
        <f t="shared" si="17"/>
        <v>0</v>
      </c>
      <c r="D193" s="10" t="s">
        <v>1048</v>
      </c>
      <c r="E193" s="110" t="s">
        <v>30</v>
      </c>
      <c r="F193" s="125">
        <v>42447</v>
      </c>
      <c r="G193" s="12"/>
      <c r="H193" s="125">
        <v>42482</v>
      </c>
      <c r="I193" s="16">
        <v>42459</v>
      </c>
      <c r="J193" s="2" t="str">
        <f t="shared" si="14"/>
        <v>Terminada</v>
      </c>
      <c r="K193" s="35">
        <f t="shared" si="15"/>
        <v>9</v>
      </c>
      <c r="L193" s="15" t="s">
        <v>1049</v>
      </c>
      <c r="M193" s="18" t="s">
        <v>1050</v>
      </c>
      <c r="N193" s="55"/>
      <c r="O193" s="17" t="s">
        <v>86</v>
      </c>
      <c r="P193" s="144" t="s">
        <v>1051</v>
      </c>
      <c r="Q193" s="55" t="s">
        <v>1630</v>
      </c>
      <c r="R193" s="89" t="s">
        <v>1583</v>
      </c>
      <c r="S193" s="89" t="s">
        <v>2120</v>
      </c>
      <c r="T193" s="89"/>
      <c r="U193" s="89"/>
      <c r="V193" s="15" t="s">
        <v>71</v>
      </c>
      <c r="W193" s="15" t="s">
        <v>53</v>
      </c>
      <c r="X193" s="15"/>
      <c r="Y193" s="11">
        <v>42447</v>
      </c>
      <c r="Z193" s="15" t="s">
        <v>1132</v>
      </c>
      <c r="AA193" s="15" t="s">
        <v>991</v>
      </c>
      <c r="AB193" s="15" t="s">
        <v>501</v>
      </c>
      <c r="AC193" s="15" t="s">
        <v>91</v>
      </c>
      <c r="AD193" s="17" t="s">
        <v>106</v>
      </c>
      <c r="AE193" s="15" t="s">
        <v>106</v>
      </c>
      <c r="AF193" s="17"/>
      <c r="AG193"/>
      <c r="AH193"/>
    </row>
    <row r="194" spans="1:34" s="6" customFormat="1" ht="135" x14ac:dyDescent="0.25">
      <c r="A194" s="5">
        <v>189</v>
      </c>
      <c r="B194" s="42">
        <f t="shared" si="12"/>
        <v>-1</v>
      </c>
      <c r="C194" s="41">
        <f t="shared" si="17"/>
        <v>0</v>
      </c>
      <c r="D194" s="10" t="s">
        <v>801</v>
      </c>
      <c r="E194" s="110" t="s">
        <v>30</v>
      </c>
      <c r="F194" s="125">
        <v>42457</v>
      </c>
      <c r="G194" s="12"/>
      <c r="H194" s="125">
        <v>42500</v>
      </c>
      <c r="I194" s="16">
        <v>42452</v>
      </c>
      <c r="J194" s="2" t="str">
        <f t="shared" si="14"/>
        <v>Terminada</v>
      </c>
      <c r="K194" s="35">
        <v>1</v>
      </c>
      <c r="L194" s="15" t="s">
        <v>802</v>
      </c>
      <c r="M194" s="18" t="s">
        <v>803</v>
      </c>
      <c r="N194" s="48" t="s">
        <v>804</v>
      </c>
      <c r="O194" s="17" t="s">
        <v>86</v>
      </c>
      <c r="P194" s="144" t="s">
        <v>805</v>
      </c>
      <c r="Q194" s="55" t="s">
        <v>1638</v>
      </c>
      <c r="R194" s="89" t="s">
        <v>1624</v>
      </c>
      <c r="S194" s="89" t="s">
        <v>2120</v>
      </c>
      <c r="T194" s="89"/>
      <c r="U194" s="89"/>
      <c r="V194" s="15" t="s">
        <v>76</v>
      </c>
      <c r="W194" s="17" t="s">
        <v>16</v>
      </c>
      <c r="X194" s="17"/>
      <c r="Y194" s="16">
        <v>42451</v>
      </c>
      <c r="Z194" s="15" t="s">
        <v>806</v>
      </c>
      <c r="AA194" s="17" t="s">
        <v>106</v>
      </c>
      <c r="AB194" s="15" t="s">
        <v>90</v>
      </c>
      <c r="AC194" s="15" t="s">
        <v>91</v>
      </c>
      <c r="AD194" s="17" t="s">
        <v>106</v>
      </c>
      <c r="AE194" s="15" t="s">
        <v>106</v>
      </c>
      <c r="AF194" s="17"/>
      <c r="AG194"/>
      <c r="AH194"/>
    </row>
    <row r="195" spans="1:34" s="6" customFormat="1" ht="195" x14ac:dyDescent="0.25">
      <c r="A195" s="5">
        <v>190</v>
      </c>
      <c r="B195" s="42">
        <f t="shared" si="12"/>
        <v>-1</v>
      </c>
      <c r="C195" s="41">
        <f t="shared" si="17"/>
        <v>0</v>
      </c>
      <c r="D195" s="10" t="s">
        <v>973</v>
      </c>
      <c r="E195" s="110" t="s">
        <v>30</v>
      </c>
      <c r="F195" s="125">
        <v>42458</v>
      </c>
      <c r="G195" s="12"/>
      <c r="H195" s="132">
        <v>42486</v>
      </c>
      <c r="I195" s="16">
        <v>42467</v>
      </c>
      <c r="J195" s="2" t="str">
        <f t="shared" si="14"/>
        <v>Terminada</v>
      </c>
      <c r="K195" s="35">
        <f t="shared" si="15"/>
        <v>8</v>
      </c>
      <c r="L195" s="15" t="s">
        <v>976</v>
      </c>
      <c r="M195" s="18" t="s">
        <v>977</v>
      </c>
      <c r="N195" s="55"/>
      <c r="O195" s="17" t="s">
        <v>86</v>
      </c>
      <c r="P195" s="48" t="s">
        <v>978</v>
      </c>
      <c r="Q195" s="55" t="s">
        <v>1630</v>
      </c>
      <c r="R195" s="89" t="s">
        <v>1583</v>
      </c>
      <c r="S195" s="89" t="s">
        <v>2120</v>
      </c>
      <c r="T195" s="89"/>
      <c r="U195" s="89"/>
      <c r="V195" s="15" t="s">
        <v>71</v>
      </c>
      <c r="W195" s="15" t="s">
        <v>53</v>
      </c>
      <c r="X195" s="15"/>
      <c r="Y195" s="16">
        <v>42458</v>
      </c>
      <c r="Z195" s="15" t="s">
        <v>979</v>
      </c>
      <c r="AA195" s="15" t="s">
        <v>1195</v>
      </c>
      <c r="AB195" s="15" t="s">
        <v>90</v>
      </c>
      <c r="AC195" s="15" t="s">
        <v>91</v>
      </c>
      <c r="AD195" s="17" t="s">
        <v>106</v>
      </c>
      <c r="AE195" s="15" t="s">
        <v>106</v>
      </c>
      <c r="AF195" s="17"/>
      <c r="AG195"/>
      <c r="AH195"/>
    </row>
    <row r="196" spans="1:34" s="6" customFormat="1" ht="120" x14ac:dyDescent="0.25">
      <c r="A196" s="5">
        <v>191</v>
      </c>
      <c r="B196" s="42">
        <f t="shared" si="12"/>
        <v>-1</v>
      </c>
      <c r="C196" s="41">
        <f t="shared" si="17"/>
        <v>0</v>
      </c>
      <c r="D196" s="10" t="s">
        <v>974</v>
      </c>
      <c r="E196" s="110" t="s">
        <v>30</v>
      </c>
      <c r="F196" s="125">
        <v>42458</v>
      </c>
      <c r="G196" s="12"/>
      <c r="H196" s="125">
        <v>42486</v>
      </c>
      <c r="I196" s="16">
        <v>42466</v>
      </c>
      <c r="J196" s="2" t="str">
        <f t="shared" si="14"/>
        <v>Terminada</v>
      </c>
      <c r="K196" s="35">
        <f t="shared" si="15"/>
        <v>7</v>
      </c>
      <c r="L196" s="15" t="s">
        <v>982</v>
      </c>
      <c r="M196" s="18" t="s">
        <v>983</v>
      </c>
      <c r="N196" s="48" t="s">
        <v>984</v>
      </c>
      <c r="O196" s="17" t="s">
        <v>86</v>
      </c>
      <c r="P196" s="144" t="s">
        <v>985</v>
      </c>
      <c r="Q196" s="55" t="s">
        <v>1630</v>
      </c>
      <c r="R196" s="89" t="s">
        <v>1584</v>
      </c>
      <c r="S196" s="89" t="s">
        <v>2120</v>
      </c>
      <c r="T196" s="89"/>
      <c r="U196" s="89"/>
      <c r="V196" s="15" t="s">
        <v>71</v>
      </c>
      <c r="W196" s="15" t="s">
        <v>51</v>
      </c>
      <c r="X196" s="15"/>
      <c r="Y196" s="16">
        <v>42458</v>
      </c>
      <c r="Z196" s="15" t="s">
        <v>980</v>
      </c>
      <c r="AA196" s="15" t="s">
        <v>1177</v>
      </c>
      <c r="AB196" s="15" t="s">
        <v>501</v>
      </c>
      <c r="AC196" s="15" t="s">
        <v>91</v>
      </c>
      <c r="AD196" s="17" t="s">
        <v>106</v>
      </c>
      <c r="AE196" s="15" t="s">
        <v>106</v>
      </c>
      <c r="AF196" s="17"/>
      <c r="AG196"/>
      <c r="AH196"/>
    </row>
    <row r="197" spans="1:34" s="6" customFormat="1" ht="135" x14ac:dyDescent="0.25">
      <c r="A197" s="5">
        <v>192</v>
      </c>
      <c r="B197" s="42">
        <f t="shared" si="12"/>
        <v>-1</v>
      </c>
      <c r="C197" s="41">
        <f t="shared" si="17"/>
        <v>0</v>
      </c>
      <c r="D197" s="10" t="s">
        <v>975</v>
      </c>
      <c r="E197" s="110" t="s">
        <v>30</v>
      </c>
      <c r="F197" s="125">
        <v>42458</v>
      </c>
      <c r="G197" s="12"/>
      <c r="H197" s="125">
        <v>42486</v>
      </c>
      <c r="I197" s="16">
        <v>42480</v>
      </c>
      <c r="J197" s="2" t="str">
        <f t="shared" si="14"/>
        <v>Terminada</v>
      </c>
      <c r="K197" s="35">
        <f t="shared" si="15"/>
        <v>17</v>
      </c>
      <c r="L197" s="15" t="s">
        <v>986</v>
      </c>
      <c r="M197" s="18" t="s">
        <v>987</v>
      </c>
      <c r="N197" s="108" t="s">
        <v>988</v>
      </c>
      <c r="O197" s="17" t="s">
        <v>86</v>
      </c>
      <c r="P197" s="144" t="s">
        <v>989</v>
      </c>
      <c r="Q197" s="55" t="s">
        <v>1630</v>
      </c>
      <c r="R197" s="89" t="s">
        <v>1584</v>
      </c>
      <c r="S197" s="89" t="s">
        <v>2120</v>
      </c>
      <c r="T197" s="89"/>
      <c r="U197" s="89"/>
      <c r="V197" s="15" t="s">
        <v>71</v>
      </c>
      <c r="W197" s="15" t="s">
        <v>51</v>
      </c>
      <c r="X197" s="15"/>
      <c r="Y197" s="11">
        <v>42458</v>
      </c>
      <c r="Z197" s="15" t="s">
        <v>981</v>
      </c>
      <c r="AA197" s="15" t="s">
        <v>1293</v>
      </c>
      <c r="AB197" s="15" t="s">
        <v>90</v>
      </c>
      <c r="AC197" s="15" t="s">
        <v>91</v>
      </c>
      <c r="AD197" s="17" t="s">
        <v>106</v>
      </c>
      <c r="AE197" s="15" t="s">
        <v>106</v>
      </c>
      <c r="AF197" s="17"/>
      <c r="AG197"/>
      <c r="AH197"/>
    </row>
    <row r="198" spans="1:34" s="6" customFormat="1" ht="135" x14ac:dyDescent="0.25">
      <c r="A198" s="5">
        <v>193</v>
      </c>
      <c r="B198" s="42">
        <f t="shared" ref="B198:B261" si="18">IF(D198="",0,IF(I198&lt;&gt;"",-1,IF(H198&lt;$AH$5,100,0)))</f>
        <v>-1</v>
      </c>
      <c r="C198" s="41">
        <f t="shared" si="17"/>
        <v>0</v>
      </c>
      <c r="D198" s="10" t="s">
        <v>1052</v>
      </c>
      <c r="E198" s="110" t="s">
        <v>30</v>
      </c>
      <c r="F198" s="125">
        <v>42459</v>
      </c>
      <c r="G198" s="12"/>
      <c r="H198" s="125">
        <v>42487</v>
      </c>
      <c r="I198" s="16">
        <v>42459</v>
      </c>
      <c r="J198" s="2" t="str">
        <f t="shared" si="14"/>
        <v>Terminada</v>
      </c>
      <c r="K198" s="35">
        <f t="shared" si="15"/>
        <v>1</v>
      </c>
      <c r="L198" s="15" t="s">
        <v>1053</v>
      </c>
      <c r="M198" s="18" t="s">
        <v>1054</v>
      </c>
      <c r="N198" s="48" t="s">
        <v>1055</v>
      </c>
      <c r="O198" s="17" t="s">
        <v>86</v>
      </c>
      <c r="P198" s="48" t="s">
        <v>1056</v>
      </c>
      <c r="Q198" s="55" t="s">
        <v>1635</v>
      </c>
      <c r="R198" s="89" t="s">
        <v>1606</v>
      </c>
      <c r="S198" s="89" t="s">
        <v>2120</v>
      </c>
      <c r="T198" s="89"/>
      <c r="U198" s="89"/>
      <c r="V198" s="15" t="s">
        <v>76</v>
      </c>
      <c r="W198" s="15" t="s">
        <v>16</v>
      </c>
      <c r="X198" s="15"/>
      <c r="Y198" s="16">
        <v>42459</v>
      </c>
      <c r="Z198" s="15" t="s">
        <v>1067</v>
      </c>
      <c r="AA198" s="17" t="s">
        <v>106</v>
      </c>
      <c r="AB198" s="15" t="s">
        <v>90</v>
      </c>
      <c r="AC198" s="15" t="s">
        <v>91</v>
      </c>
      <c r="AD198" s="17" t="s">
        <v>106</v>
      </c>
      <c r="AE198" s="15" t="s">
        <v>106</v>
      </c>
      <c r="AF198" s="17"/>
      <c r="AG198"/>
      <c r="AH198"/>
    </row>
    <row r="199" spans="1:34" s="6" customFormat="1" ht="150" x14ac:dyDescent="0.25">
      <c r="A199" s="5">
        <v>194</v>
      </c>
      <c r="B199" s="42">
        <f t="shared" si="18"/>
        <v>-1</v>
      </c>
      <c r="C199" s="41">
        <f t="shared" si="17"/>
        <v>0</v>
      </c>
      <c r="D199" s="10" t="s">
        <v>1057</v>
      </c>
      <c r="E199" s="110" t="s">
        <v>30</v>
      </c>
      <c r="F199" s="125">
        <v>42459</v>
      </c>
      <c r="G199" s="12"/>
      <c r="H199" s="125">
        <v>42487</v>
      </c>
      <c r="I199" s="16">
        <v>42460</v>
      </c>
      <c r="J199" s="2" t="str">
        <f t="shared" ref="J199:J262" si="19">IF(I199&lt;&gt;"","Terminada","Pendiente")</f>
        <v>Terminada</v>
      </c>
      <c r="K199" s="35">
        <f t="shared" si="15"/>
        <v>2</v>
      </c>
      <c r="L199" s="15" t="s">
        <v>1059</v>
      </c>
      <c r="M199" s="18" t="s">
        <v>1060</v>
      </c>
      <c r="N199" s="55" t="s">
        <v>1061</v>
      </c>
      <c r="O199" s="17" t="s">
        <v>86</v>
      </c>
      <c r="P199" s="144" t="s">
        <v>1062</v>
      </c>
      <c r="Q199" s="55" t="s">
        <v>1627</v>
      </c>
      <c r="R199" s="89" t="s">
        <v>1563</v>
      </c>
      <c r="S199" s="89" t="s">
        <v>2120</v>
      </c>
      <c r="T199" s="89"/>
      <c r="U199" s="89"/>
      <c r="V199" s="15" t="s">
        <v>67</v>
      </c>
      <c r="W199" s="15" t="s">
        <v>16</v>
      </c>
      <c r="X199" s="15"/>
      <c r="Y199" s="16">
        <v>42459</v>
      </c>
      <c r="Z199" s="15" t="s">
        <v>1085</v>
      </c>
      <c r="AA199" s="17" t="s">
        <v>106</v>
      </c>
      <c r="AB199" s="15" t="s">
        <v>90</v>
      </c>
      <c r="AC199" s="15" t="s">
        <v>91</v>
      </c>
      <c r="AD199" s="17" t="s">
        <v>106</v>
      </c>
      <c r="AE199" s="15" t="s">
        <v>106</v>
      </c>
      <c r="AF199" s="17"/>
      <c r="AG199"/>
      <c r="AH199"/>
    </row>
    <row r="200" spans="1:34" s="6" customFormat="1" ht="165" x14ac:dyDescent="0.25">
      <c r="A200" s="5">
        <v>195</v>
      </c>
      <c r="B200" s="42">
        <f t="shared" si="18"/>
        <v>-1</v>
      </c>
      <c r="C200" s="41">
        <f t="shared" si="17"/>
        <v>0</v>
      </c>
      <c r="D200" s="10" t="s">
        <v>1058</v>
      </c>
      <c r="E200" s="110" t="s">
        <v>30</v>
      </c>
      <c r="F200" s="125">
        <v>42459</v>
      </c>
      <c r="G200" s="12"/>
      <c r="H200" s="125">
        <v>42487</v>
      </c>
      <c r="I200" s="16">
        <v>42475</v>
      </c>
      <c r="J200" s="2" t="str">
        <f t="shared" si="19"/>
        <v>Terminada</v>
      </c>
      <c r="K200" s="35">
        <f t="shared" si="15"/>
        <v>13</v>
      </c>
      <c r="L200" s="15" t="s">
        <v>1063</v>
      </c>
      <c r="M200" s="18" t="s">
        <v>1064</v>
      </c>
      <c r="N200" s="48" t="s">
        <v>1065</v>
      </c>
      <c r="O200" s="17" t="s">
        <v>86</v>
      </c>
      <c r="P200" s="48" t="s">
        <v>1066</v>
      </c>
      <c r="Q200" s="55" t="s">
        <v>1630</v>
      </c>
      <c r="R200" s="89" t="s">
        <v>1583</v>
      </c>
      <c r="S200" s="89" t="s">
        <v>2120</v>
      </c>
      <c r="T200" s="89"/>
      <c r="U200" s="89"/>
      <c r="V200" s="15" t="s">
        <v>71</v>
      </c>
      <c r="W200" s="15" t="s">
        <v>53</v>
      </c>
      <c r="X200" s="15"/>
      <c r="Y200" s="11">
        <v>42460</v>
      </c>
      <c r="Z200" s="15" t="s">
        <v>1084</v>
      </c>
      <c r="AA200" s="15" t="s">
        <v>1258</v>
      </c>
      <c r="AB200" s="15" t="s">
        <v>501</v>
      </c>
      <c r="AC200" s="15" t="s">
        <v>91</v>
      </c>
      <c r="AD200" s="17" t="s">
        <v>106</v>
      </c>
      <c r="AE200" s="15" t="s">
        <v>106</v>
      </c>
      <c r="AF200" s="17"/>
      <c r="AG200"/>
      <c r="AH200"/>
    </row>
    <row r="201" spans="1:34" s="6" customFormat="1" ht="135" x14ac:dyDescent="0.25">
      <c r="A201" s="5">
        <v>196</v>
      </c>
      <c r="B201" s="42">
        <f t="shared" si="18"/>
        <v>-1</v>
      </c>
      <c r="C201" s="41">
        <f t="shared" si="17"/>
        <v>0</v>
      </c>
      <c r="D201" s="10" t="s">
        <v>1137</v>
      </c>
      <c r="E201" s="110" t="s">
        <v>30</v>
      </c>
      <c r="F201" s="125">
        <v>42460</v>
      </c>
      <c r="G201" s="12"/>
      <c r="H201" s="125">
        <v>42474</v>
      </c>
      <c r="I201" s="16">
        <v>42464</v>
      </c>
      <c r="J201" s="2" t="str">
        <f t="shared" si="19"/>
        <v>Terminada</v>
      </c>
      <c r="K201" s="35">
        <f t="shared" si="15"/>
        <v>3</v>
      </c>
      <c r="L201" s="15" t="s">
        <v>1140</v>
      </c>
      <c r="M201" s="18" t="s">
        <v>1141</v>
      </c>
      <c r="N201" s="108" t="s">
        <v>1142</v>
      </c>
      <c r="O201" s="17" t="s">
        <v>86</v>
      </c>
      <c r="P201" s="144" t="s">
        <v>1143</v>
      </c>
      <c r="Q201" s="55" t="s">
        <v>1638</v>
      </c>
      <c r="R201" s="89" t="s">
        <v>1624</v>
      </c>
      <c r="S201" s="89" t="s">
        <v>2120</v>
      </c>
      <c r="T201" s="89"/>
      <c r="U201" s="89"/>
      <c r="V201" s="15" t="s">
        <v>76</v>
      </c>
      <c r="W201" s="15" t="s">
        <v>16</v>
      </c>
      <c r="X201" s="15"/>
      <c r="Y201" s="16">
        <v>42460</v>
      </c>
      <c r="Z201" s="15" t="s">
        <v>1159</v>
      </c>
      <c r="AA201" s="15" t="s">
        <v>106</v>
      </c>
      <c r="AB201" s="15" t="s">
        <v>90</v>
      </c>
      <c r="AC201" s="15" t="s">
        <v>91</v>
      </c>
      <c r="AD201" s="17" t="s">
        <v>106</v>
      </c>
      <c r="AE201" s="15" t="s">
        <v>106</v>
      </c>
      <c r="AF201" s="17"/>
      <c r="AG201"/>
      <c r="AH201"/>
    </row>
    <row r="202" spans="1:34" s="6" customFormat="1" ht="135" x14ac:dyDescent="0.25">
      <c r="A202" s="5">
        <v>197</v>
      </c>
      <c r="B202" s="42">
        <f t="shared" si="18"/>
        <v>-1</v>
      </c>
      <c r="C202" s="41">
        <f t="shared" si="17"/>
        <v>0</v>
      </c>
      <c r="D202" s="10" t="s">
        <v>1138</v>
      </c>
      <c r="E202" s="110" t="s">
        <v>30</v>
      </c>
      <c r="F202" s="125">
        <v>42460</v>
      </c>
      <c r="G202" s="12"/>
      <c r="H202" s="125">
        <v>42488</v>
      </c>
      <c r="I202" s="16">
        <v>42480</v>
      </c>
      <c r="J202" s="2" t="str">
        <f t="shared" si="19"/>
        <v>Terminada</v>
      </c>
      <c r="K202" s="35">
        <f t="shared" si="15"/>
        <v>15</v>
      </c>
      <c r="L202" s="15" t="s">
        <v>1144</v>
      </c>
      <c r="M202" s="18" t="s">
        <v>1145</v>
      </c>
      <c r="N202" s="55" t="s">
        <v>1146</v>
      </c>
      <c r="O202" s="17" t="s">
        <v>86</v>
      </c>
      <c r="P202" s="48" t="s">
        <v>1147</v>
      </c>
      <c r="Q202" s="55" t="s">
        <v>1630</v>
      </c>
      <c r="R202" s="89" t="s">
        <v>1583</v>
      </c>
      <c r="S202" s="89" t="s">
        <v>2120</v>
      </c>
      <c r="T202" s="89"/>
      <c r="U202" s="89"/>
      <c r="V202" s="15" t="s">
        <v>71</v>
      </c>
      <c r="W202" s="15" t="s">
        <v>53</v>
      </c>
      <c r="X202" s="15"/>
      <c r="Y202" s="16">
        <v>42461</v>
      </c>
      <c r="Z202" s="15" t="s">
        <v>1157</v>
      </c>
      <c r="AA202" s="15" t="s">
        <v>1294</v>
      </c>
      <c r="AB202" s="15" t="s">
        <v>90</v>
      </c>
      <c r="AC202" s="15" t="s">
        <v>91</v>
      </c>
      <c r="AD202" s="17" t="s">
        <v>106</v>
      </c>
      <c r="AE202" s="15" t="s">
        <v>106</v>
      </c>
      <c r="AF202" s="17"/>
      <c r="AG202"/>
      <c r="AH202"/>
    </row>
    <row r="203" spans="1:34" s="6" customFormat="1" ht="135" x14ac:dyDescent="0.25">
      <c r="A203" s="5">
        <v>198</v>
      </c>
      <c r="B203" s="42">
        <f t="shared" si="18"/>
        <v>-1</v>
      </c>
      <c r="C203" s="41">
        <f t="shared" si="17"/>
        <v>0</v>
      </c>
      <c r="D203" s="10" t="s">
        <v>1139</v>
      </c>
      <c r="E203" s="110" t="s">
        <v>30</v>
      </c>
      <c r="F203" s="125">
        <v>42460</v>
      </c>
      <c r="G203" s="12"/>
      <c r="H203" s="125">
        <v>42488</v>
      </c>
      <c r="I203" s="16">
        <v>42488</v>
      </c>
      <c r="J203" s="2" t="str">
        <f t="shared" si="19"/>
        <v>Terminada</v>
      </c>
      <c r="K203" s="35">
        <f t="shared" si="15"/>
        <v>21</v>
      </c>
      <c r="L203" s="15" t="s">
        <v>1148</v>
      </c>
      <c r="M203" s="18" t="s">
        <v>1149</v>
      </c>
      <c r="N203" s="55" t="s">
        <v>1150</v>
      </c>
      <c r="O203" s="17" t="s">
        <v>86</v>
      </c>
      <c r="P203" s="144" t="s">
        <v>1151</v>
      </c>
      <c r="Q203" s="55" t="s">
        <v>1630</v>
      </c>
      <c r="R203" s="89" t="s">
        <v>1584</v>
      </c>
      <c r="S203" s="107" t="s">
        <v>2119</v>
      </c>
      <c r="T203" s="107">
        <v>1</v>
      </c>
      <c r="U203" s="107">
        <v>1</v>
      </c>
      <c r="V203" s="15" t="s">
        <v>71</v>
      </c>
      <c r="W203" s="15" t="s">
        <v>51</v>
      </c>
      <c r="X203" s="15"/>
      <c r="Y203" s="16">
        <v>42461</v>
      </c>
      <c r="Z203" s="15" t="s">
        <v>1170</v>
      </c>
      <c r="AA203" s="15" t="s">
        <v>1370</v>
      </c>
      <c r="AB203" s="15" t="s">
        <v>501</v>
      </c>
      <c r="AC203" s="15" t="s">
        <v>91</v>
      </c>
      <c r="AD203" s="17" t="s">
        <v>106</v>
      </c>
      <c r="AE203" s="15" t="s">
        <v>106</v>
      </c>
      <c r="AF203" s="17"/>
      <c r="AG203"/>
      <c r="AH203"/>
    </row>
    <row r="204" spans="1:34" s="6" customFormat="1" ht="135" x14ac:dyDescent="0.25">
      <c r="A204" s="5">
        <v>199</v>
      </c>
      <c r="B204" s="42">
        <f t="shared" si="18"/>
        <v>-1</v>
      </c>
      <c r="C204" s="41">
        <f t="shared" si="17"/>
        <v>0</v>
      </c>
      <c r="D204" s="10" t="s">
        <v>1152</v>
      </c>
      <c r="E204" s="10" t="s">
        <v>31</v>
      </c>
      <c r="F204" s="125">
        <v>42461</v>
      </c>
      <c r="G204" s="12"/>
      <c r="H204" s="125">
        <v>42475</v>
      </c>
      <c r="I204" s="16">
        <v>42466</v>
      </c>
      <c r="J204" s="2" t="str">
        <f t="shared" si="19"/>
        <v>Terminada</v>
      </c>
      <c r="K204" s="35">
        <f t="shared" si="15"/>
        <v>4</v>
      </c>
      <c r="L204" s="15" t="s">
        <v>1153</v>
      </c>
      <c r="M204" s="18" t="s">
        <v>1154</v>
      </c>
      <c r="N204" s="48" t="s">
        <v>1155</v>
      </c>
      <c r="O204" s="17" t="s">
        <v>86</v>
      </c>
      <c r="P204" s="144" t="s">
        <v>1156</v>
      </c>
      <c r="Q204" s="55" t="s">
        <v>1638</v>
      </c>
      <c r="R204" s="89" t="s">
        <v>1624</v>
      </c>
      <c r="S204" s="89" t="s">
        <v>2120</v>
      </c>
      <c r="T204" s="89"/>
      <c r="U204" s="89"/>
      <c r="V204" s="15" t="s">
        <v>76</v>
      </c>
      <c r="W204" s="15" t="s">
        <v>16</v>
      </c>
      <c r="X204" s="15"/>
      <c r="Y204" s="16">
        <v>42461</v>
      </c>
      <c r="Z204" s="15" t="s">
        <v>1186</v>
      </c>
      <c r="AA204" s="15" t="s">
        <v>106</v>
      </c>
      <c r="AB204" s="15" t="s">
        <v>90</v>
      </c>
      <c r="AC204" s="15" t="s">
        <v>91</v>
      </c>
      <c r="AD204" s="17" t="s">
        <v>106</v>
      </c>
      <c r="AE204" s="15" t="s">
        <v>106</v>
      </c>
      <c r="AF204" s="17"/>
      <c r="AG204"/>
      <c r="AH204"/>
    </row>
    <row r="205" spans="1:34" s="6" customFormat="1" ht="135" x14ac:dyDescent="0.25">
      <c r="A205" s="5">
        <v>200</v>
      </c>
      <c r="B205" s="42">
        <f t="shared" si="18"/>
        <v>-1</v>
      </c>
      <c r="C205" s="41">
        <f t="shared" si="17"/>
        <v>0</v>
      </c>
      <c r="D205" s="10" t="s">
        <v>1160</v>
      </c>
      <c r="E205" s="10" t="s">
        <v>31</v>
      </c>
      <c r="F205" s="125">
        <v>42464</v>
      </c>
      <c r="G205" s="12"/>
      <c r="H205" s="125">
        <v>42492</v>
      </c>
      <c r="I205" s="16">
        <v>42488</v>
      </c>
      <c r="J205" s="2" t="str">
        <f t="shared" si="19"/>
        <v>Terminada</v>
      </c>
      <c r="K205" s="35">
        <f t="shared" si="15"/>
        <v>19</v>
      </c>
      <c r="L205" s="15" t="s">
        <v>1162</v>
      </c>
      <c r="M205" s="18" t="s">
        <v>1163</v>
      </c>
      <c r="N205" s="55" t="s">
        <v>1164</v>
      </c>
      <c r="O205" s="17" t="s">
        <v>86</v>
      </c>
      <c r="P205" s="48" t="s">
        <v>1165</v>
      </c>
      <c r="Q205" s="55" t="s">
        <v>1591</v>
      </c>
      <c r="R205" s="89" t="s">
        <v>1593</v>
      </c>
      <c r="S205" s="89" t="s">
        <v>2120</v>
      </c>
      <c r="T205" s="89"/>
      <c r="U205" s="89"/>
      <c r="V205" s="15" t="s">
        <v>73</v>
      </c>
      <c r="W205" s="15" t="s">
        <v>17</v>
      </c>
      <c r="X205" s="15"/>
      <c r="Y205" s="11">
        <v>42464</v>
      </c>
      <c r="Z205" s="15" t="s">
        <v>1178</v>
      </c>
      <c r="AA205" s="15" t="s">
        <v>1364</v>
      </c>
      <c r="AB205" s="15" t="s">
        <v>90</v>
      </c>
      <c r="AC205" s="15" t="s">
        <v>91</v>
      </c>
      <c r="AD205" s="17" t="s">
        <v>106</v>
      </c>
      <c r="AE205" s="15" t="s">
        <v>106</v>
      </c>
      <c r="AF205" s="17"/>
      <c r="AG205"/>
      <c r="AH205"/>
    </row>
    <row r="206" spans="1:34" s="6" customFormat="1" ht="135" x14ac:dyDescent="0.25">
      <c r="A206" s="5">
        <v>201</v>
      </c>
      <c r="B206" s="42">
        <f t="shared" si="18"/>
        <v>-1</v>
      </c>
      <c r="C206" s="41">
        <f t="shared" si="17"/>
        <v>0</v>
      </c>
      <c r="D206" s="10" t="s">
        <v>1161</v>
      </c>
      <c r="E206" s="10" t="s">
        <v>31</v>
      </c>
      <c r="F206" s="125">
        <v>42464</v>
      </c>
      <c r="G206" s="12"/>
      <c r="H206" s="125">
        <v>42478</v>
      </c>
      <c r="I206" s="16">
        <v>42466</v>
      </c>
      <c r="J206" s="2" t="str">
        <f t="shared" si="19"/>
        <v>Terminada</v>
      </c>
      <c r="K206" s="35">
        <f t="shared" si="15"/>
        <v>3</v>
      </c>
      <c r="L206" s="15" t="s">
        <v>1166</v>
      </c>
      <c r="M206" s="18" t="s">
        <v>1167</v>
      </c>
      <c r="N206" s="48" t="s">
        <v>1168</v>
      </c>
      <c r="O206" s="17" t="s">
        <v>86</v>
      </c>
      <c r="P206" s="144" t="s">
        <v>1169</v>
      </c>
      <c r="Q206" s="55" t="s">
        <v>1638</v>
      </c>
      <c r="R206" s="89" t="s">
        <v>1623</v>
      </c>
      <c r="S206" s="89" t="s">
        <v>2120</v>
      </c>
      <c r="T206" s="89"/>
      <c r="U206" s="89"/>
      <c r="V206" s="15" t="s">
        <v>76</v>
      </c>
      <c r="W206" s="15" t="s">
        <v>16</v>
      </c>
      <c r="X206" s="15"/>
      <c r="Y206" s="16">
        <v>42464</v>
      </c>
      <c r="Z206" s="15" t="s">
        <v>1187</v>
      </c>
      <c r="AA206" s="15" t="s">
        <v>106</v>
      </c>
      <c r="AB206" s="15" t="s">
        <v>90</v>
      </c>
      <c r="AC206" s="15" t="s">
        <v>91</v>
      </c>
      <c r="AD206" s="17" t="s">
        <v>106</v>
      </c>
      <c r="AE206" s="15" t="s">
        <v>106</v>
      </c>
      <c r="AF206" s="17"/>
      <c r="AG206"/>
      <c r="AH206"/>
    </row>
    <row r="207" spans="1:34" s="6" customFormat="1" ht="135" x14ac:dyDescent="0.25">
      <c r="A207" s="5">
        <v>202</v>
      </c>
      <c r="B207" s="42">
        <f t="shared" si="18"/>
        <v>-1</v>
      </c>
      <c r="C207" s="41">
        <f t="shared" si="17"/>
        <v>0</v>
      </c>
      <c r="D207" s="10" t="s">
        <v>1179</v>
      </c>
      <c r="E207" s="10" t="s">
        <v>31</v>
      </c>
      <c r="F207" s="125">
        <v>42465</v>
      </c>
      <c r="G207" s="12"/>
      <c r="H207" s="125">
        <v>42493</v>
      </c>
      <c r="I207" s="16">
        <v>42466</v>
      </c>
      <c r="J207" s="2" t="str">
        <f t="shared" si="19"/>
        <v>Terminada</v>
      </c>
      <c r="K207" s="35">
        <f t="shared" si="15"/>
        <v>2</v>
      </c>
      <c r="L207" s="15" t="s">
        <v>1181</v>
      </c>
      <c r="M207" s="18" t="s">
        <v>1182</v>
      </c>
      <c r="N207" s="55" t="s">
        <v>1183</v>
      </c>
      <c r="O207" s="17" t="s">
        <v>86</v>
      </c>
      <c r="P207" s="48" t="s">
        <v>1184</v>
      </c>
      <c r="Q207" s="55" t="s">
        <v>1638</v>
      </c>
      <c r="R207" s="89" t="s">
        <v>1623</v>
      </c>
      <c r="S207" s="89" t="s">
        <v>2120</v>
      </c>
      <c r="T207" s="89"/>
      <c r="U207" s="89"/>
      <c r="V207" s="15" t="s">
        <v>76</v>
      </c>
      <c r="W207" s="15" t="s">
        <v>16</v>
      </c>
      <c r="X207" s="15"/>
      <c r="Y207" s="16">
        <v>42465</v>
      </c>
      <c r="Z207" s="15" t="s">
        <v>1188</v>
      </c>
      <c r="AA207" s="15" t="s">
        <v>106</v>
      </c>
      <c r="AB207" s="15" t="s">
        <v>107</v>
      </c>
      <c r="AC207" s="15" t="s">
        <v>91</v>
      </c>
      <c r="AD207" s="17" t="s">
        <v>106</v>
      </c>
      <c r="AE207" s="15" t="s">
        <v>106</v>
      </c>
      <c r="AF207" s="17"/>
      <c r="AG207"/>
      <c r="AH207"/>
    </row>
    <row r="208" spans="1:34" s="6" customFormat="1" ht="135" x14ac:dyDescent="0.25">
      <c r="A208" s="5">
        <v>203</v>
      </c>
      <c r="B208" s="42">
        <f t="shared" si="18"/>
        <v>-1</v>
      </c>
      <c r="C208" s="41">
        <f t="shared" si="17"/>
        <v>0</v>
      </c>
      <c r="D208" s="10" t="s">
        <v>1180</v>
      </c>
      <c r="E208" s="10" t="s">
        <v>31</v>
      </c>
      <c r="F208" s="125">
        <v>42465</v>
      </c>
      <c r="G208" s="12"/>
      <c r="H208" s="125">
        <v>42493</v>
      </c>
      <c r="I208" s="16">
        <v>42488</v>
      </c>
      <c r="J208" s="2" t="str">
        <f t="shared" si="19"/>
        <v>Terminada</v>
      </c>
      <c r="K208" s="35">
        <f t="shared" si="15"/>
        <v>18</v>
      </c>
      <c r="L208" s="15" t="s">
        <v>145</v>
      </c>
      <c r="M208" s="18" t="s">
        <v>199</v>
      </c>
      <c r="N208" s="108" t="s">
        <v>147</v>
      </c>
      <c r="O208" s="17" t="s">
        <v>86</v>
      </c>
      <c r="P208" s="144" t="s">
        <v>1185</v>
      </c>
      <c r="Q208" s="55" t="s">
        <v>1630</v>
      </c>
      <c r="R208" s="89" t="s">
        <v>1583</v>
      </c>
      <c r="S208" s="89" t="s">
        <v>2120</v>
      </c>
      <c r="T208" s="89"/>
      <c r="U208" s="89"/>
      <c r="V208" s="15" t="s">
        <v>71</v>
      </c>
      <c r="W208" s="15" t="s">
        <v>53</v>
      </c>
      <c r="X208" s="15"/>
      <c r="Y208" s="11">
        <v>42466</v>
      </c>
      <c r="Z208" s="15" t="s">
        <v>1201</v>
      </c>
      <c r="AA208" s="15" t="s">
        <v>1366</v>
      </c>
      <c r="AB208" s="15" t="s">
        <v>501</v>
      </c>
      <c r="AC208" s="15" t="s">
        <v>91</v>
      </c>
      <c r="AD208" s="17" t="s">
        <v>106</v>
      </c>
      <c r="AE208" s="15" t="s">
        <v>106</v>
      </c>
      <c r="AF208" s="17"/>
      <c r="AG208"/>
      <c r="AH208"/>
    </row>
    <row r="209" spans="1:34" s="6" customFormat="1" ht="120" x14ac:dyDescent="0.25">
      <c r="A209" s="5">
        <v>204</v>
      </c>
      <c r="B209" s="42">
        <f t="shared" si="18"/>
        <v>-1</v>
      </c>
      <c r="C209" s="41">
        <f t="shared" si="17"/>
        <v>0</v>
      </c>
      <c r="D209" s="10" t="s">
        <v>1196</v>
      </c>
      <c r="E209" s="10" t="s">
        <v>31</v>
      </c>
      <c r="F209" s="125">
        <v>42466</v>
      </c>
      <c r="G209" s="12"/>
      <c r="H209" s="125">
        <v>42480</v>
      </c>
      <c r="I209" s="16">
        <v>42480</v>
      </c>
      <c r="J209" s="2" t="str">
        <f t="shared" si="19"/>
        <v>Terminada</v>
      </c>
      <c r="K209" s="35">
        <f t="shared" si="15"/>
        <v>11</v>
      </c>
      <c r="L209" s="15" t="s">
        <v>1197</v>
      </c>
      <c r="M209" s="18" t="s">
        <v>1198</v>
      </c>
      <c r="N209" s="48" t="s">
        <v>1199</v>
      </c>
      <c r="O209" s="17" t="s">
        <v>86</v>
      </c>
      <c r="P209" s="150" t="s">
        <v>1200</v>
      </c>
      <c r="Q209" s="108" t="s">
        <v>1630</v>
      </c>
      <c r="R209" s="89" t="s">
        <v>1584</v>
      </c>
      <c r="S209" s="89" t="s">
        <v>2120</v>
      </c>
      <c r="T209" s="89"/>
      <c r="U209" s="89"/>
      <c r="V209" s="15" t="s">
        <v>71</v>
      </c>
      <c r="W209" s="15" t="s">
        <v>51</v>
      </c>
      <c r="X209" s="15"/>
      <c r="Y209" s="16">
        <v>42466</v>
      </c>
      <c r="Z209" s="15" t="s">
        <v>1205</v>
      </c>
      <c r="AA209" s="15" t="s">
        <v>1295</v>
      </c>
      <c r="AB209" s="15" t="s">
        <v>90</v>
      </c>
      <c r="AC209" s="15" t="s">
        <v>91</v>
      </c>
      <c r="AD209" s="17" t="s">
        <v>106</v>
      </c>
      <c r="AE209" s="15" t="s">
        <v>106</v>
      </c>
      <c r="AF209" s="17"/>
      <c r="AG209"/>
      <c r="AH209"/>
    </row>
    <row r="210" spans="1:34" s="6" customFormat="1" ht="135" x14ac:dyDescent="0.25">
      <c r="A210" s="5">
        <v>205</v>
      </c>
      <c r="B210" s="42">
        <f t="shared" si="18"/>
        <v>-1</v>
      </c>
      <c r="C210" s="41">
        <f t="shared" si="17"/>
        <v>0</v>
      </c>
      <c r="D210" s="10" t="s">
        <v>1210</v>
      </c>
      <c r="E210" s="10" t="s">
        <v>31</v>
      </c>
      <c r="F210" s="125">
        <v>42467</v>
      </c>
      <c r="G210" s="12"/>
      <c r="H210" s="125">
        <v>42496</v>
      </c>
      <c r="I210" s="16">
        <v>42496</v>
      </c>
      <c r="J210" s="2" t="str">
        <f t="shared" si="19"/>
        <v>Terminada</v>
      </c>
      <c r="K210" s="35">
        <f t="shared" si="15"/>
        <v>22</v>
      </c>
      <c r="L210" s="15" t="s">
        <v>1206</v>
      </c>
      <c r="M210" s="18" t="s">
        <v>1207</v>
      </c>
      <c r="N210" s="55" t="s">
        <v>1208</v>
      </c>
      <c r="O210" s="17" t="s">
        <v>86</v>
      </c>
      <c r="P210" s="48" t="s">
        <v>1209</v>
      </c>
      <c r="Q210" s="55" t="s">
        <v>1630</v>
      </c>
      <c r="R210" s="89" t="s">
        <v>1584</v>
      </c>
      <c r="S210" s="107" t="s">
        <v>2119</v>
      </c>
      <c r="T210" s="107">
        <v>2</v>
      </c>
      <c r="U210" s="107">
        <v>1</v>
      </c>
      <c r="V210" s="15" t="s">
        <v>71</v>
      </c>
      <c r="W210" s="15" t="s">
        <v>51</v>
      </c>
      <c r="X210" s="15"/>
      <c r="Y210" s="16">
        <v>42467</v>
      </c>
      <c r="Z210" s="15" t="s">
        <v>1434</v>
      </c>
      <c r="AA210" s="15" t="s">
        <v>1435</v>
      </c>
      <c r="AB210" s="15" t="s">
        <v>501</v>
      </c>
      <c r="AC210" s="15" t="s">
        <v>91</v>
      </c>
      <c r="AD210" s="17" t="s">
        <v>106</v>
      </c>
      <c r="AE210" s="15" t="s">
        <v>106</v>
      </c>
      <c r="AF210" s="17"/>
      <c r="AG210"/>
      <c r="AH210"/>
    </row>
    <row r="211" spans="1:34" s="6" customFormat="1" ht="120" x14ac:dyDescent="0.25">
      <c r="A211" s="5">
        <v>206</v>
      </c>
      <c r="B211" s="42">
        <f t="shared" si="18"/>
        <v>-1</v>
      </c>
      <c r="C211" s="41">
        <f t="shared" si="17"/>
        <v>0</v>
      </c>
      <c r="D211" s="10" t="s">
        <v>1211</v>
      </c>
      <c r="E211" s="10" t="s">
        <v>31</v>
      </c>
      <c r="F211" s="125">
        <v>42471</v>
      </c>
      <c r="G211" s="12"/>
      <c r="H211" s="125">
        <v>42500</v>
      </c>
      <c r="I211" s="16">
        <v>42488</v>
      </c>
      <c r="J211" s="2" t="str">
        <f t="shared" si="19"/>
        <v>Terminada</v>
      </c>
      <c r="K211" s="35">
        <f t="shared" si="15"/>
        <v>14</v>
      </c>
      <c r="L211" s="15" t="s">
        <v>872</v>
      </c>
      <c r="M211" s="18" t="s">
        <v>1216</v>
      </c>
      <c r="N211" s="48" t="s">
        <v>874</v>
      </c>
      <c r="O211" s="17" t="s">
        <v>86</v>
      </c>
      <c r="P211" s="144" t="s">
        <v>1215</v>
      </c>
      <c r="Q211" s="55" t="s">
        <v>1591</v>
      </c>
      <c r="R211" s="89" t="s">
        <v>1592</v>
      </c>
      <c r="S211" s="89" t="s">
        <v>2120</v>
      </c>
      <c r="T211" s="89"/>
      <c r="U211" s="89"/>
      <c r="V211" s="15" t="s">
        <v>73</v>
      </c>
      <c r="W211" s="15" t="s">
        <v>17</v>
      </c>
      <c r="X211" s="15"/>
      <c r="Y211" s="16">
        <v>42471</v>
      </c>
      <c r="Z211" s="15" t="s">
        <v>1373</v>
      </c>
      <c r="AA211" s="15" t="s">
        <v>1365</v>
      </c>
      <c r="AB211" s="15" t="s">
        <v>501</v>
      </c>
      <c r="AC211" s="15" t="s">
        <v>91</v>
      </c>
      <c r="AD211" s="17" t="s">
        <v>106</v>
      </c>
      <c r="AE211" s="15" t="s">
        <v>106</v>
      </c>
      <c r="AF211" s="17"/>
      <c r="AG211"/>
      <c r="AH211"/>
    </row>
    <row r="212" spans="1:34" s="6" customFormat="1" ht="135" x14ac:dyDescent="0.25">
      <c r="A212" s="5">
        <v>207</v>
      </c>
      <c r="B212" s="42">
        <f t="shared" si="18"/>
        <v>-1</v>
      </c>
      <c r="C212" s="41">
        <f t="shared" si="17"/>
        <v>0</v>
      </c>
      <c r="D212" s="10" t="s">
        <v>1212</v>
      </c>
      <c r="E212" s="10" t="s">
        <v>31</v>
      </c>
      <c r="F212" s="125">
        <v>42471</v>
      </c>
      <c r="G212" s="12"/>
      <c r="H212" s="125">
        <v>42500</v>
      </c>
      <c r="I212" s="16">
        <v>42475</v>
      </c>
      <c r="J212" s="2" t="str">
        <f t="shared" si="19"/>
        <v>Terminada</v>
      </c>
      <c r="K212" s="35">
        <f t="shared" si="15"/>
        <v>5</v>
      </c>
      <c r="L212" s="15" t="s">
        <v>1217</v>
      </c>
      <c r="M212" s="18" t="s">
        <v>1218</v>
      </c>
      <c r="N212" s="108" t="s">
        <v>1219</v>
      </c>
      <c r="O212" s="17" t="s">
        <v>86</v>
      </c>
      <c r="P212" s="48" t="s">
        <v>1220</v>
      </c>
      <c r="Q212" s="55" t="s">
        <v>1638</v>
      </c>
      <c r="R212" s="89" t="s">
        <v>1624</v>
      </c>
      <c r="S212" s="89" t="s">
        <v>2120</v>
      </c>
      <c r="T212" s="89"/>
      <c r="U212" s="89"/>
      <c r="V212" s="15" t="s">
        <v>76</v>
      </c>
      <c r="W212" s="15" t="s">
        <v>16</v>
      </c>
      <c r="X212" s="15"/>
      <c r="Y212" s="11">
        <v>42472</v>
      </c>
      <c r="Z212" s="15" t="s">
        <v>1272</v>
      </c>
      <c r="AA212" s="17" t="s">
        <v>106</v>
      </c>
      <c r="AB212" s="15" t="s">
        <v>90</v>
      </c>
      <c r="AC212" s="15" t="s">
        <v>91</v>
      </c>
      <c r="AD212" s="17" t="s">
        <v>106</v>
      </c>
      <c r="AE212" s="15" t="s">
        <v>106</v>
      </c>
      <c r="AF212" s="17"/>
      <c r="AG212"/>
      <c r="AH212"/>
    </row>
    <row r="213" spans="1:34" s="6" customFormat="1" ht="135" x14ac:dyDescent="0.25">
      <c r="A213" s="5">
        <v>208</v>
      </c>
      <c r="B213" s="42">
        <f t="shared" si="18"/>
        <v>-1</v>
      </c>
      <c r="C213" s="41">
        <f t="shared" si="17"/>
        <v>0</v>
      </c>
      <c r="D213" s="10" t="s">
        <v>1213</v>
      </c>
      <c r="E213" s="10" t="s">
        <v>31</v>
      </c>
      <c r="F213" s="125">
        <v>42471</v>
      </c>
      <c r="G213" s="12"/>
      <c r="H213" s="125">
        <v>42500</v>
      </c>
      <c r="I213" s="16">
        <v>42480</v>
      </c>
      <c r="J213" s="2" t="str">
        <f t="shared" si="19"/>
        <v>Terminada</v>
      </c>
      <c r="K213" s="35">
        <f t="shared" si="15"/>
        <v>8</v>
      </c>
      <c r="L213" s="15" t="s">
        <v>1221</v>
      </c>
      <c r="M213" s="18" t="s">
        <v>1222</v>
      </c>
      <c r="N213" s="48" t="s">
        <v>1223</v>
      </c>
      <c r="O213" s="17" t="s">
        <v>86</v>
      </c>
      <c r="P213" s="144" t="s">
        <v>1224</v>
      </c>
      <c r="Q213" s="55" t="s">
        <v>1630</v>
      </c>
      <c r="R213" s="89" t="s">
        <v>1566</v>
      </c>
      <c r="S213" s="89" t="s">
        <v>2120</v>
      </c>
      <c r="T213" s="89"/>
      <c r="U213" s="89"/>
      <c r="V213" s="15" t="s">
        <v>71</v>
      </c>
      <c r="W213" s="15" t="s">
        <v>57</v>
      </c>
      <c r="X213" s="15"/>
      <c r="Y213" s="11">
        <v>42471</v>
      </c>
      <c r="Z213" s="15" t="s">
        <v>1225</v>
      </c>
      <c r="AA213" s="15" t="s">
        <v>1296</v>
      </c>
      <c r="AB213" s="15" t="s">
        <v>501</v>
      </c>
      <c r="AC213" s="15" t="s">
        <v>91</v>
      </c>
      <c r="AD213" s="17" t="s">
        <v>106</v>
      </c>
      <c r="AE213" s="15" t="s">
        <v>106</v>
      </c>
      <c r="AF213" s="17"/>
      <c r="AG213"/>
      <c r="AH213"/>
    </row>
    <row r="214" spans="1:34" s="6" customFormat="1" ht="120" x14ac:dyDescent="0.25">
      <c r="A214" s="5">
        <v>209</v>
      </c>
      <c r="B214" s="42">
        <f t="shared" si="18"/>
        <v>-1</v>
      </c>
      <c r="C214" s="41">
        <f t="shared" si="17"/>
        <v>0</v>
      </c>
      <c r="D214" s="10" t="s">
        <v>1214</v>
      </c>
      <c r="E214" s="10" t="s">
        <v>31</v>
      </c>
      <c r="F214" s="125">
        <v>42471</v>
      </c>
      <c r="G214" s="12"/>
      <c r="H214" s="125">
        <v>42500</v>
      </c>
      <c r="I214" s="16">
        <v>42475</v>
      </c>
      <c r="J214" s="2" t="str">
        <f t="shared" si="19"/>
        <v>Terminada</v>
      </c>
      <c r="K214" s="35">
        <f t="shared" si="15"/>
        <v>5</v>
      </c>
      <c r="L214" s="15" t="s">
        <v>1227</v>
      </c>
      <c r="M214" s="18" t="s">
        <v>1228</v>
      </c>
      <c r="N214" s="55" t="s">
        <v>1229</v>
      </c>
      <c r="O214" s="17" t="s">
        <v>86</v>
      </c>
      <c r="P214" s="48" t="s">
        <v>1230</v>
      </c>
      <c r="Q214" s="55" t="s">
        <v>1638</v>
      </c>
      <c r="R214" s="89" t="s">
        <v>1624</v>
      </c>
      <c r="S214" s="89" t="s">
        <v>2120</v>
      </c>
      <c r="T214" s="89"/>
      <c r="U214" s="89"/>
      <c r="V214" s="15" t="s">
        <v>76</v>
      </c>
      <c r="W214" s="15" t="s">
        <v>16</v>
      </c>
      <c r="X214" s="15"/>
      <c r="Y214" s="11">
        <v>42474</v>
      </c>
      <c r="Z214" s="15" t="s">
        <v>1273</v>
      </c>
      <c r="AA214" s="17" t="s">
        <v>106</v>
      </c>
      <c r="AB214" s="15" t="s">
        <v>90</v>
      </c>
      <c r="AC214" s="15" t="s">
        <v>91</v>
      </c>
      <c r="AD214" s="17" t="s">
        <v>106</v>
      </c>
      <c r="AE214" s="15" t="s">
        <v>106</v>
      </c>
      <c r="AF214" s="17"/>
      <c r="AG214"/>
      <c r="AH214"/>
    </row>
    <row r="215" spans="1:34" s="6" customFormat="1" ht="135" x14ac:dyDescent="0.25">
      <c r="A215" s="5">
        <v>210</v>
      </c>
      <c r="B215" s="42">
        <f t="shared" si="18"/>
        <v>-1</v>
      </c>
      <c r="C215" s="41">
        <f t="shared" si="17"/>
        <v>0</v>
      </c>
      <c r="D215" s="10" t="s">
        <v>1231</v>
      </c>
      <c r="E215" s="10" t="s">
        <v>31</v>
      </c>
      <c r="F215" s="125">
        <v>42471</v>
      </c>
      <c r="G215" s="12"/>
      <c r="H215" s="125">
        <v>42500</v>
      </c>
      <c r="I215" s="16">
        <v>42500</v>
      </c>
      <c r="J215" s="2" t="str">
        <f t="shared" si="19"/>
        <v>Terminada</v>
      </c>
      <c r="K215" s="35">
        <f t="shared" ref="K215:K278" si="20">IF(I215&lt;&gt;"",(NETWORKDAYS(F215,I215)),0)</f>
        <v>22</v>
      </c>
      <c r="L215" s="15" t="s">
        <v>1232</v>
      </c>
      <c r="M215" s="18" t="s">
        <v>1234</v>
      </c>
      <c r="N215" s="55" t="s">
        <v>1235</v>
      </c>
      <c r="O215" s="17" t="s">
        <v>86</v>
      </c>
      <c r="P215" s="144" t="s">
        <v>1233</v>
      </c>
      <c r="Q215" s="55" t="s">
        <v>1630</v>
      </c>
      <c r="R215" s="89" t="s">
        <v>1584</v>
      </c>
      <c r="S215" s="107" t="s">
        <v>2119</v>
      </c>
      <c r="T215" s="107">
        <v>1</v>
      </c>
      <c r="U215" s="107">
        <v>1</v>
      </c>
      <c r="V215" s="15" t="s">
        <v>71</v>
      </c>
      <c r="W215" s="15" t="s">
        <v>51</v>
      </c>
      <c r="X215" s="15"/>
      <c r="Y215" s="16">
        <v>42474</v>
      </c>
      <c r="Z215" s="15" t="s">
        <v>1274</v>
      </c>
      <c r="AA215" s="15" t="s">
        <v>1441</v>
      </c>
      <c r="AB215" s="15" t="s">
        <v>501</v>
      </c>
      <c r="AC215" s="15" t="s">
        <v>91</v>
      </c>
      <c r="AD215" s="17" t="s">
        <v>106</v>
      </c>
      <c r="AE215" s="15" t="s">
        <v>106</v>
      </c>
      <c r="AF215" s="17"/>
      <c r="AG215"/>
      <c r="AH215"/>
    </row>
    <row r="216" spans="1:34" s="6" customFormat="1" ht="135" x14ac:dyDescent="0.25">
      <c r="A216" s="5">
        <v>211</v>
      </c>
      <c r="B216" s="42">
        <f t="shared" si="18"/>
        <v>-1</v>
      </c>
      <c r="C216" s="41">
        <f t="shared" si="17"/>
        <v>0</v>
      </c>
      <c r="D216" s="10" t="s">
        <v>1236</v>
      </c>
      <c r="E216" s="10" t="s">
        <v>31</v>
      </c>
      <c r="F216" s="125">
        <v>42471</v>
      </c>
      <c r="G216" s="12"/>
      <c r="H216" s="125">
        <v>42500</v>
      </c>
      <c r="I216" s="16">
        <v>42500</v>
      </c>
      <c r="J216" s="2" t="str">
        <f t="shared" si="19"/>
        <v>Terminada</v>
      </c>
      <c r="K216" s="35">
        <f t="shared" si="20"/>
        <v>22</v>
      </c>
      <c r="L216" s="15" t="s">
        <v>1232</v>
      </c>
      <c r="M216" s="18" t="s">
        <v>1234</v>
      </c>
      <c r="N216" s="55" t="s">
        <v>1235</v>
      </c>
      <c r="O216" s="17" t="s">
        <v>86</v>
      </c>
      <c r="P216" s="48" t="s">
        <v>1237</v>
      </c>
      <c r="Q216" s="55" t="s">
        <v>1630</v>
      </c>
      <c r="R216" s="89" t="s">
        <v>1584</v>
      </c>
      <c r="S216" s="89" t="s">
        <v>2120</v>
      </c>
      <c r="T216" s="89"/>
      <c r="U216" s="89"/>
      <c r="V216" s="15" t="s">
        <v>71</v>
      </c>
      <c r="W216" s="15" t="s">
        <v>51</v>
      </c>
      <c r="X216" s="15"/>
      <c r="Y216" s="11">
        <v>42474</v>
      </c>
      <c r="Z216" s="15" t="s">
        <v>1275</v>
      </c>
      <c r="AA216" s="15" t="s">
        <v>1443</v>
      </c>
      <c r="AB216" s="15" t="s">
        <v>501</v>
      </c>
      <c r="AC216" s="15" t="s">
        <v>91</v>
      </c>
      <c r="AD216" s="17" t="s">
        <v>106</v>
      </c>
      <c r="AE216" s="15" t="s">
        <v>106</v>
      </c>
      <c r="AF216" s="17"/>
      <c r="AG216"/>
      <c r="AH216"/>
    </row>
    <row r="217" spans="1:34" s="6" customFormat="1" ht="135" x14ac:dyDescent="0.25">
      <c r="A217" s="5">
        <v>212</v>
      </c>
      <c r="B217" s="42">
        <f t="shared" si="18"/>
        <v>-1</v>
      </c>
      <c r="C217" s="41">
        <f t="shared" si="17"/>
        <v>0</v>
      </c>
      <c r="D217" s="10" t="s">
        <v>1238</v>
      </c>
      <c r="E217" s="10" t="s">
        <v>31</v>
      </c>
      <c r="F217" s="125">
        <v>42471</v>
      </c>
      <c r="G217" s="12"/>
      <c r="H217" s="125">
        <v>42500</v>
      </c>
      <c r="I217" s="16">
        <v>42488</v>
      </c>
      <c r="J217" s="2" t="str">
        <f t="shared" si="19"/>
        <v>Terminada</v>
      </c>
      <c r="K217" s="35">
        <f t="shared" si="20"/>
        <v>14</v>
      </c>
      <c r="L217" s="15" t="s">
        <v>681</v>
      </c>
      <c r="M217" s="18" t="s">
        <v>1239</v>
      </c>
      <c r="N217" s="108" t="s">
        <v>683</v>
      </c>
      <c r="O217" s="17" t="s">
        <v>86</v>
      </c>
      <c r="P217" s="144" t="s">
        <v>1240</v>
      </c>
      <c r="Q217" s="55" t="s">
        <v>1630</v>
      </c>
      <c r="R217" s="89" t="s">
        <v>1584</v>
      </c>
      <c r="S217" s="89" t="s">
        <v>2120</v>
      </c>
      <c r="T217" s="89"/>
      <c r="U217" s="89"/>
      <c r="V217" s="15" t="s">
        <v>71</v>
      </c>
      <c r="W217" s="15" t="s">
        <v>53</v>
      </c>
      <c r="X217" s="15"/>
      <c r="Y217" s="16">
        <v>42474</v>
      </c>
      <c r="Z217" s="15" t="s">
        <v>1259</v>
      </c>
      <c r="AA217" s="15" t="s">
        <v>1367</v>
      </c>
      <c r="AB217" s="15" t="s">
        <v>501</v>
      </c>
      <c r="AC217" s="15" t="s">
        <v>91</v>
      </c>
      <c r="AD217" s="17" t="s">
        <v>106</v>
      </c>
      <c r="AE217" s="15" t="s">
        <v>106</v>
      </c>
      <c r="AF217" s="17"/>
      <c r="AG217"/>
      <c r="AH217"/>
    </row>
    <row r="218" spans="1:34" s="6" customFormat="1" ht="120" x14ac:dyDescent="0.25">
      <c r="A218" s="5">
        <v>213</v>
      </c>
      <c r="B218" s="42">
        <f t="shared" si="18"/>
        <v>-1</v>
      </c>
      <c r="C218" s="41">
        <f t="shared" si="17"/>
        <v>0</v>
      </c>
      <c r="D218" s="10" t="s">
        <v>1241</v>
      </c>
      <c r="E218" s="10" t="s">
        <v>31</v>
      </c>
      <c r="F218" s="125">
        <v>42472</v>
      </c>
      <c r="G218" s="12"/>
      <c r="H218" s="125">
        <v>42501</v>
      </c>
      <c r="I218" s="16">
        <v>42475</v>
      </c>
      <c r="J218" s="2" t="str">
        <f t="shared" si="19"/>
        <v>Terminada</v>
      </c>
      <c r="K218" s="35">
        <f t="shared" si="20"/>
        <v>4</v>
      </c>
      <c r="L218" s="15" t="s">
        <v>1244</v>
      </c>
      <c r="M218" s="18" t="s">
        <v>1245</v>
      </c>
      <c r="N218" s="48" t="s">
        <v>1246</v>
      </c>
      <c r="O218" s="17" t="s">
        <v>86</v>
      </c>
      <c r="P218" s="144" t="s">
        <v>1247</v>
      </c>
      <c r="Q218" s="55" t="s">
        <v>1638</v>
      </c>
      <c r="R218" s="89" t="s">
        <v>1624</v>
      </c>
      <c r="S218" s="89" t="s">
        <v>2120</v>
      </c>
      <c r="T218" s="89"/>
      <c r="U218" s="89"/>
      <c r="V218" s="15" t="s">
        <v>76</v>
      </c>
      <c r="W218" s="15" t="s">
        <v>16</v>
      </c>
      <c r="X218" s="15"/>
      <c r="Y218" s="11">
        <v>42474</v>
      </c>
      <c r="Z218" s="15" t="s">
        <v>1283</v>
      </c>
      <c r="AA218" s="17" t="s">
        <v>106</v>
      </c>
      <c r="AB218" s="15" t="s">
        <v>90</v>
      </c>
      <c r="AC218" s="15" t="s">
        <v>91</v>
      </c>
      <c r="AD218" s="17" t="s">
        <v>106</v>
      </c>
      <c r="AE218" s="15" t="s">
        <v>106</v>
      </c>
      <c r="AF218" s="17"/>
      <c r="AG218"/>
      <c r="AH218"/>
    </row>
    <row r="219" spans="1:34" s="6" customFormat="1" ht="120" x14ac:dyDescent="0.25">
      <c r="A219" s="5">
        <v>214</v>
      </c>
      <c r="B219" s="42">
        <f t="shared" si="18"/>
        <v>-1</v>
      </c>
      <c r="C219" s="41">
        <f t="shared" si="17"/>
        <v>0</v>
      </c>
      <c r="D219" s="10" t="s">
        <v>1242</v>
      </c>
      <c r="E219" s="10" t="s">
        <v>31</v>
      </c>
      <c r="F219" s="125">
        <v>42472</v>
      </c>
      <c r="G219" s="12"/>
      <c r="H219" s="125">
        <v>42501</v>
      </c>
      <c r="I219" s="16">
        <v>42489</v>
      </c>
      <c r="J219" s="2" t="str">
        <f t="shared" si="19"/>
        <v>Terminada</v>
      </c>
      <c r="K219" s="35">
        <f t="shared" si="20"/>
        <v>14</v>
      </c>
      <c r="L219" s="15" t="s">
        <v>1248</v>
      </c>
      <c r="M219" s="18" t="s">
        <v>1249</v>
      </c>
      <c r="N219" s="55" t="s">
        <v>1250</v>
      </c>
      <c r="O219" s="17" t="s">
        <v>86</v>
      </c>
      <c r="P219" s="48" t="s">
        <v>1251</v>
      </c>
      <c r="Q219" s="55" t="s">
        <v>1630</v>
      </c>
      <c r="R219" s="89" t="s">
        <v>1584</v>
      </c>
      <c r="S219" s="89" t="s">
        <v>2120</v>
      </c>
      <c r="T219" s="89"/>
      <c r="U219" s="89"/>
      <c r="V219" s="15" t="s">
        <v>71</v>
      </c>
      <c r="W219" s="15" t="s">
        <v>51</v>
      </c>
      <c r="X219" s="15"/>
      <c r="Y219" s="16">
        <v>42474</v>
      </c>
      <c r="Z219" s="15" t="s">
        <v>1276</v>
      </c>
      <c r="AA219" s="15" t="s">
        <v>1372</v>
      </c>
      <c r="AB219" s="15" t="s">
        <v>501</v>
      </c>
      <c r="AC219" s="15" t="s">
        <v>91</v>
      </c>
      <c r="AD219" s="17" t="s">
        <v>106</v>
      </c>
      <c r="AE219" s="15" t="s">
        <v>106</v>
      </c>
      <c r="AF219" s="17"/>
      <c r="AG219"/>
      <c r="AH219"/>
    </row>
    <row r="220" spans="1:34" s="6" customFormat="1" ht="135" x14ac:dyDescent="0.25">
      <c r="A220" s="5">
        <v>215</v>
      </c>
      <c r="B220" s="42">
        <f t="shared" si="18"/>
        <v>-1</v>
      </c>
      <c r="C220" s="41">
        <f t="shared" si="17"/>
        <v>0</v>
      </c>
      <c r="D220" s="10" t="s">
        <v>1243</v>
      </c>
      <c r="E220" s="10" t="s">
        <v>31</v>
      </c>
      <c r="F220" s="125">
        <v>42472</v>
      </c>
      <c r="G220" s="12"/>
      <c r="H220" s="125">
        <v>42501</v>
      </c>
      <c r="I220" s="16">
        <v>42501</v>
      </c>
      <c r="J220" s="2" t="str">
        <f t="shared" si="19"/>
        <v>Terminada</v>
      </c>
      <c r="K220" s="35">
        <f t="shared" si="20"/>
        <v>22</v>
      </c>
      <c r="L220" s="15" t="s">
        <v>1232</v>
      </c>
      <c r="M220" s="18" t="s">
        <v>1234</v>
      </c>
      <c r="N220" s="87" t="s">
        <v>1235</v>
      </c>
      <c r="O220" s="17" t="s">
        <v>86</v>
      </c>
      <c r="P220" s="144" t="s">
        <v>1252</v>
      </c>
      <c r="Q220" s="55" t="s">
        <v>1630</v>
      </c>
      <c r="R220" s="89" t="s">
        <v>1584</v>
      </c>
      <c r="S220" s="89" t="s">
        <v>2119</v>
      </c>
      <c r="T220" s="89">
        <v>1</v>
      </c>
      <c r="U220" s="89">
        <v>2</v>
      </c>
      <c r="V220" s="15" t="s">
        <v>71</v>
      </c>
      <c r="W220" s="15" t="s">
        <v>51</v>
      </c>
      <c r="X220" s="15"/>
      <c r="Y220" s="16">
        <v>42474</v>
      </c>
      <c r="Z220" s="15" t="s">
        <v>1277</v>
      </c>
      <c r="AA220" s="15" t="s">
        <v>1442</v>
      </c>
      <c r="AB220" s="15" t="s">
        <v>501</v>
      </c>
      <c r="AC220" s="15" t="s">
        <v>91</v>
      </c>
      <c r="AD220" s="17" t="s">
        <v>106</v>
      </c>
      <c r="AE220" s="15" t="s">
        <v>106</v>
      </c>
      <c r="AF220" s="17"/>
      <c r="AG220"/>
      <c r="AH220"/>
    </row>
    <row r="221" spans="1:34" s="6" customFormat="1" ht="135" x14ac:dyDescent="0.25">
      <c r="A221" s="5">
        <v>216</v>
      </c>
      <c r="B221" s="42">
        <f t="shared" si="18"/>
        <v>-1</v>
      </c>
      <c r="C221" s="41">
        <f t="shared" si="17"/>
        <v>0</v>
      </c>
      <c r="D221" s="10" t="s">
        <v>1253</v>
      </c>
      <c r="E221" s="10" t="s">
        <v>31</v>
      </c>
      <c r="F221" s="125">
        <v>42472</v>
      </c>
      <c r="G221" s="12"/>
      <c r="H221" s="125">
        <v>42486</v>
      </c>
      <c r="I221" s="16">
        <v>42475</v>
      </c>
      <c r="J221" s="2" t="str">
        <f t="shared" si="19"/>
        <v>Terminada</v>
      </c>
      <c r="K221" s="35">
        <f t="shared" si="20"/>
        <v>4</v>
      </c>
      <c r="L221" s="15" t="s">
        <v>1254</v>
      </c>
      <c r="M221" s="18" t="s">
        <v>1255</v>
      </c>
      <c r="N221" s="108" t="s">
        <v>1256</v>
      </c>
      <c r="O221" s="17" t="s">
        <v>86</v>
      </c>
      <c r="P221" s="144" t="s">
        <v>1257</v>
      </c>
      <c r="Q221" s="55" t="s">
        <v>1638</v>
      </c>
      <c r="R221" s="89" t="s">
        <v>1624</v>
      </c>
      <c r="S221" s="89" t="s">
        <v>2120</v>
      </c>
      <c r="T221" s="89"/>
      <c r="U221" s="89"/>
      <c r="V221" s="15" t="s">
        <v>76</v>
      </c>
      <c r="W221" s="15" t="s">
        <v>16</v>
      </c>
      <c r="X221" s="15"/>
      <c r="Y221" s="16">
        <v>42474</v>
      </c>
      <c r="Z221" s="15" t="s">
        <v>1285</v>
      </c>
      <c r="AA221" s="15" t="s">
        <v>106</v>
      </c>
      <c r="AB221" s="15" t="s">
        <v>90</v>
      </c>
      <c r="AC221" s="15" t="s">
        <v>91</v>
      </c>
      <c r="AD221" s="17" t="s">
        <v>106</v>
      </c>
      <c r="AE221" s="15" t="s">
        <v>106</v>
      </c>
      <c r="AF221" s="17"/>
      <c r="AG221"/>
      <c r="AH221"/>
    </row>
    <row r="222" spans="1:34" s="6" customFormat="1" ht="120" x14ac:dyDescent="0.25">
      <c r="A222" s="5">
        <v>217</v>
      </c>
      <c r="B222" s="42">
        <f t="shared" si="18"/>
        <v>-1</v>
      </c>
      <c r="C222" s="41">
        <f t="shared" si="17"/>
        <v>0</v>
      </c>
      <c r="D222" s="10" t="s">
        <v>1261</v>
      </c>
      <c r="E222" s="10" t="s">
        <v>31</v>
      </c>
      <c r="F222" s="125">
        <v>42473</v>
      </c>
      <c r="G222" s="12"/>
      <c r="H222" s="125">
        <v>42502</v>
      </c>
      <c r="I222" s="16">
        <v>42489</v>
      </c>
      <c r="J222" s="2" t="str">
        <f t="shared" si="19"/>
        <v>Terminada</v>
      </c>
      <c r="K222" s="35">
        <f t="shared" si="20"/>
        <v>13</v>
      </c>
      <c r="L222" s="15" t="s">
        <v>1265</v>
      </c>
      <c r="M222" s="18" t="s">
        <v>1266</v>
      </c>
      <c r="N222" s="108" t="s">
        <v>1267</v>
      </c>
      <c r="O222" s="17" t="s">
        <v>86</v>
      </c>
      <c r="P222" s="48" t="s">
        <v>1268</v>
      </c>
      <c r="Q222" s="55" t="s">
        <v>1591</v>
      </c>
      <c r="R222" s="89" t="s">
        <v>1592</v>
      </c>
      <c r="S222" s="89" t="s">
        <v>2120</v>
      </c>
      <c r="T222" s="89"/>
      <c r="U222" s="89"/>
      <c r="V222" s="15" t="s">
        <v>71</v>
      </c>
      <c r="W222" s="15" t="s">
        <v>17</v>
      </c>
      <c r="X222" s="15"/>
      <c r="Y222" s="11">
        <v>42474</v>
      </c>
      <c r="Z222" s="15" t="s">
        <v>1278</v>
      </c>
      <c r="AA222" s="15" t="s">
        <v>1368</v>
      </c>
      <c r="AB222" s="15" t="s">
        <v>501</v>
      </c>
      <c r="AC222" s="15" t="s">
        <v>91</v>
      </c>
      <c r="AD222" s="17" t="s">
        <v>106</v>
      </c>
      <c r="AE222" s="15" t="s">
        <v>106</v>
      </c>
      <c r="AF222" s="17"/>
      <c r="AG222"/>
      <c r="AH222"/>
    </row>
    <row r="223" spans="1:34" s="6" customFormat="1" ht="135" x14ac:dyDescent="0.25">
      <c r="A223" s="5">
        <v>218</v>
      </c>
      <c r="B223" s="42">
        <f t="shared" si="18"/>
        <v>-1</v>
      </c>
      <c r="C223" s="41">
        <f t="shared" si="17"/>
        <v>0</v>
      </c>
      <c r="D223" s="10" t="s">
        <v>1262</v>
      </c>
      <c r="E223" s="10" t="s">
        <v>31</v>
      </c>
      <c r="F223" s="125">
        <v>42473</v>
      </c>
      <c r="G223" s="12"/>
      <c r="H223" s="125">
        <v>42502</v>
      </c>
      <c r="I223" s="16">
        <v>42475</v>
      </c>
      <c r="J223" s="2" t="str">
        <f t="shared" si="19"/>
        <v>Terminada</v>
      </c>
      <c r="K223" s="35">
        <f t="shared" si="20"/>
        <v>3</v>
      </c>
      <c r="L223" s="15" t="s">
        <v>1269</v>
      </c>
      <c r="M223" s="18" t="s">
        <v>1270</v>
      </c>
      <c r="N223" s="48" t="s">
        <v>1271</v>
      </c>
      <c r="O223" s="17" t="s">
        <v>86</v>
      </c>
      <c r="P223" s="144" t="s">
        <v>1279</v>
      </c>
      <c r="Q223" s="55" t="s">
        <v>1638</v>
      </c>
      <c r="R223" s="89" t="s">
        <v>1624</v>
      </c>
      <c r="S223" s="89" t="s">
        <v>2120</v>
      </c>
      <c r="T223" s="89"/>
      <c r="U223" s="89"/>
      <c r="V223" s="15" t="s">
        <v>76</v>
      </c>
      <c r="W223" s="15" t="s">
        <v>16</v>
      </c>
      <c r="X223" s="15"/>
      <c r="Y223" s="16">
        <v>42474</v>
      </c>
      <c r="Z223" s="15" t="s">
        <v>1284</v>
      </c>
      <c r="AA223" s="15" t="s">
        <v>106</v>
      </c>
      <c r="AB223" s="15" t="s">
        <v>90</v>
      </c>
      <c r="AC223" s="15" t="s">
        <v>91</v>
      </c>
      <c r="AD223" s="17" t="s">
        <v>106</v>
      </c>
      <c r="AE223" s="15" t="s">
        <v>106</v>
      </c>
      <c r="AF223" s="17"/>
      <c r="AG223"/>
      <c r="AH223"/>
    </row>
    <row r="224" spans="1:34" s="6" customFormat="1" ht="135" x14ac:dyDescent="0.25">
      <c r="A224" s="5">
        <v>219</v>
      </c>
      <c r="B224" s="42">
        <f t="shared" si="18"/>
        <v>-1</v>
      </c>
      <c r="C224" s="41">
        <f t="shared" si="17"/>
        <v>0</v>
      </c>
      <c r="D224" s="10" t="s">
        <v>1263</v>
      </c>
      <c r="E224" s="10" t="s">
        <v>31</v>
      </c>
      <c r="F224" s="125">
        <v>42473</v>
      </c>
      <c r="G224" s="12"/>
      <c r="H224" s="125">
        <v>42502</v>
      </c>
      <c r="I224" s="16">
        <v>42485</v>
      </c>
      <c r="J224" s="2" t="str">
        <f t="shared" si="19"/>
        <v>Terminada</v>
      </c>
      <c r="K224" s="35">
        <f t="shared" si="20"/>
        <v>9</v>
      </c>
      <c r="L224" s="15" t="s">
        <v>145</v>
      </c>
      <c r="M224" s="18" t="s">
        <v>199</v>
      </c>
      <c r="N224" s="55" t="s">
        <v>147</v>
      </c>
      <c r="O224" s="17" t="s">
        <v>86</v>
      </c>
      <c r="P224" s="144" t="s">
        <v>1280</v>
      </c>
      <c r="Q224" s="55" t="s">
        <v>1630</v>
      </c>
      <c r="R224" s="89" t="s">
        <v>1583</v>
      </c>
      <c r="S224" s="89" t="s">
        <v>2120</v>
      </c>
      <c r="T224" s="89"/>
      <c r="U224" s="89"/>
      <c r="V224" s="15" t="s">
        <v>71</v>
      </c>
      <c r="W224" s="15" t="s">
        <v>53</v>
      </c>
      <c r="X224" s="15"/>
      <c r="Y224" s="16">
        <v>42474</v>
      </c>
      <c r="Z224" s="15" t="s">
        <v>1260</v>
      </c>
      <c r="AA224" s="15" t="s">
        <v>1297</v>
      </c>
      <c r="AB224" s="15" t="s">
        <v>501</v>
      </c>
      <c r="AC224" s="15" t="s">
        <v>91</v>
      </c>
      <c r="AD224" s="17" t="s">
        <v>106</v>
      </c>
      <c r="AE224" s="15" t="s">
        <v>106</v>
      </c>
      <c r="AF224" s="17"/>
      <c r="AG224"/>
      <c r="AH224"/>
    </row>
    <row r="225" spans="1:34" s="6" customFormat="1" ht="255" x14ac:dyDescent="0.25">
      <c r="A225" s="5">
        <v>220</v>
      </c>
      <c r="B225" s="42">
        <f t="shared" si="18"/>
        <v>-1</v>
      </c>
      <c r="C225" s="41">
        <f t="shared" si="17"/>
        <v>0</v>
      </c>
      <c r="D225" s="10" t="s">
        <v>1264</v>
      </c>
      <c r="E225" s="10" t="s">
        <v>31</v>
      </c>
      <c r="F225" s="125">
        <v>42473</v>
      </c>
      <c r="G225" s="12"/>
      <c r="H225" s="125">
        <v>42502</v>
      </c>
      <c r="I225" s="16">
        <v>42502</v>
      </c>
      <c r="J225" s="2" t="str">
        <f t="shared" si="19"/>
        <v>Terminada</v>
      </c>
      <c r="K225" s="35">
        <f t="shared" si="20"/>
        <v>22</v>
      </c>
      <c r="L225" s="15" t="s">
        <v>531</v>
      </c>
      <c r="M225" s="18" t="s">
        <v>912</v>
      </c>
      <c r="N225" s="48" t="s">
        <v>533</v>
      </c>
      <c r="O225" s="17" t="s">
        <v>86</v>
      </c>
      <c r="P225" s="48" t="s">
        <v>1281</v>
      </c>
      <c r="Q225" s="55" t="s">
        <v>1630</v>
      </c>
      <c r="R225" s="89" t="s">
        <v>1584</v>
      </c>
      <c r="S225" s="89" t="s">
        <v>2120</v>
      </c>
      <c r="T225" s="89"/>
      <c r="U225" s="89"/>
      <c r="V225" s="15" t="s">
        <v>71</v>
      </c>
      <c r="W225" s="15" t="s">
        <v>51</v>
      </c>
      <c r="X225" s="15"/>
      <c r="Y225" s="16">
        <v>42474</v>
      </c>
      <c r="Z225" s="15" t="s">
        <v>1282</v>
      </c>
      <c r="AA225" s="15" t="s">
        <v>1455</v>
      </c>
      <c r="AB225" s="15" t="s">
        <v>501</v>
      </c>
      <c r="AC225" s="15" t="s">
        <v>91</v>
      </c>
      <c r="AD225" s="17" t="s">
        <v>106</v>
      </c>
      <c r="AE225" s="15" t="s">
        <v>106</v>
      </c>
      <c r="AF225" s="17"/>
      <c r="AG225"/>
      <c r="AH225"/>
    </row>
    <row r="226" spans="1:34" s="6" customFormat="1" ht="150" x14ac:dyDescent="0.25">
      <c r="A226" s="5">
        <v>221</v>
      </c>
      <c r="B226" s="42">
        <f t="shared" si="18"/>
        <v>-1</v>
      </c>
      <c r="C226" s="41">
        <f t="shared" si="17"/>
        <v>0</v>
      </c>
      <c r="D226" s="10" t="s">
        <v>1286</v>
      </c>
      <c r="E226" s="10" t="s">
        <v>31</v>
      </c>
      <c r="F226" s="125">
        <v>42478</v>
      </c>
      <c r="G226" s="12"/>
      <c r="H226" s="125">
        <v>42507</v>
      </c>
      <c r="I226" s="16">
        <v>42485</v>
      </c>
      <c r="J226" s="2" t="str">
        <f t="shared" si="19"/>
        <v>Terminada</v>
      </c>
      <c r="K226" s="35">
        <f t="shared" si="20"/>
        <v>6</v>
      </c>
      <c r="L226" s="15" t="s">
        <v>1288</v>
      </c>
      <c r="M226" s="18" t="s">
        <v>1289</v>
      </c>
      <c r="N226" s="55" t="s">
        <v>1290</v>
      </c>
      <c r="O226" s="17" t="s">
        <v>86</v>
      </c>
      <c r="P226" s="144" t="s">
        <v>1291</v>
      </c>
      <c r="Q226" s="55" t="s">
        <v>1637</v>
      </c>
      <c r="R226" s="89" t="s">
        <v>1619</v>
      </c>
      <c r="S226" s="89" t="s">
        <v>2120</v>
      </c>
      <c r="T226" s="89"/>
      <c r="U226" s="89"/>
      <c r="V226" s="15" t="s">
        <v>76</v>
      </c>
      <c r="W226" s="17" t="s">
        <v>16</v>
      </c>
      <c r="X226" s="17"/>
      <c r="Y226" s="16">
        <v>42479</v>
      </c>
      <c r="Z226" s="15" t="s">
        <v>1325</v>
      </c>
      <c r="AA226" s="17" t="s">
        <v>106</v>
      </c>
      <c r="AB226" s="15" t="s">
        <v>90</v>
      </c>
      <c r="AC226" s="15" t="s">
        <v>91</v>
      </c>
      <c r="AD226" s="17" t="s">
        <v>106</v>
      </c>
      <c r="AE226" s="15" t="s">
        <v>106</v>
      </c>
      <c r="AF226" s="17"/>
      <c r="AG226"/>
      <c r="AH226"/>
    </row>
    <row r="227" spans="1:34" s="6" customFormat="1" ht="135" x14ac:dyDescent="0.25">
      <c r="A227" s="5">
        <v>222</v>
      </c>
      <c r="B227" s="42">
        <f t="shared" si="18"/>
        <v>-1</v>
      </c>
      <c r="C227" s="41">
        <f t="shared" si="17"/>
        <v>0</v>
      </c>
      <c r="D227" s="10" t="s">
        <v>1287</v>
      </c>
      <c r="E227" s="10" t="s">
        <v>31</v>
      </c>
      <c r="F227" s="125">
        <v>42478</v>
      </c>
      <c r="G227" s="12"/>
      <c r="H227" s="125">
        <v>42507</v>
      </c>
      <c r="I227" s="16">
        <v>42480</v>
      </c>
      <c r="J227" s="2" t="str">
        <f t="shared" si="19"/>
        <v>Terminada</v>
      </c>
      <c r="K227" s="35">
        <f t="shared" si="20"/>
        <v>3</v>
      </c>
      <c r="L227" s="15" t="s">
        <v>1269</v>
      </c>
      <c r="M227" s="18" t="s">
        <v>1270</v>
      </c>
      <c r="N227" s="48" t="s">
        <v>1271</v>
      </c>
      <c r="O227" s="17" t="s">
        <v>86</v>
      </c>
      <c r="P227" s="48" t="s">
        <v>1292</v>
      </c>
      <c r="Q227" s="55" t="s">
        <v>1638</v>
      </c>
      <c r="R227" s="89" t="s">
        <v>1624</v>
      </c>
      <c r="S227" s="89" t="s">
        <v>2120</v>
      </c>
      <c r="T227" s="89"/>
      <c r="U227" s="89"/>
      <c r="V227" s="15" t="s">
        <v>76</v>
      </c>
      <c r="W227" s="15" t="s">
        <v>16</v>
      </c>
      <c r="X227" s="15"/>
      <c r="Y227" s="16">
        <v>42479</v>
      </c>
      <c r="Z227" s="15" t="s">
        <v>1298</v>
      </c>
      <c r="AA227" s="15" t="s">
        <v>106</v>
      </c>
      <c r="AB227" s="15" t="s">
        <v>90</v>
      </c>
      <c r="AC227" s="15" t="s">
        <v>91</v>
      </c>
      <c r="AD227" s="17" t="s">
        <v>106</v>
      </c>
      <c r="AE227" s="15" t="s">
        <v>106</v>
      </c>
      <c r="AF227" s="17"/>
      <c r="AG227"/>
      <c r="AH227"/>
    </row>
    <row r="228" spans="1:34" s="6" customFormat="1" ht="135" x14ac:dyDescent="0.25">
      <c r="A228" s="5">
        <v>223</v>
      </c>
      <c r="B228" s="42">
        <f t="shared" si="18"/>
        <v>-1</v>
      </c>
      <c r="C228" s="41">
        <f t="shared" si="17"/>
        <v>0</v>
      </c>
      <c r="D228" s="10" t="s">
        <v>1299</v>
      </c>
      <c r="E228" s="10" t="s">
        <v>31</v>
      </c>
      <c r="F228" s="125">
        <v>42478</v>
      </c>
      <c r="G228" s="12"/>
      <c r="H228" s="125">
        <v>42507</v>
      </c>
      <c r="I228" s="16">
        <v>42488</v>
      </c>
      <c r="J228" s="2" t="str">
        <f t="shared" si="19"/>
        <v>Terminada</v>
      </c>
      <c r="K228" s="35">
        <f t="shared" si="20"/>
        <v>9</v>
      </c>
      <c r="L228" s="15" t="s">
        <v>1319</v>
      </c>
      <c r="M228" s="18" t="s">
        <v>1320</v>
      </c>
      <c r="N228" s="55" t="s">
        <v>1321</v>
      </c>
      <c r="O228" s="17" t="s">
        <v>86</v>
      </c>
      <c r="P228" s="144" t="s">
        <v>1322</v>
      </c>
      <c r="Q228" s="55" t="s">
        <v>1637</v>
      </c>
      <c r="R228" s="89" t="s">
        <v>1622</v>
      </c>
      <c r="S228" s="89" t="s">
        <v>2120</v>
      </c>
      <c r="T228" s="89"/>
      <c r="U228" s="89"/>
      <c r="V228" s="15" t="s">
        <v>76</v>
      </c>
      <c r="W228" s="15" t="s">
        <v>16</v>
      </c>
      <c r="X228" s="15"/>
      <c r="Y228" s="11">
        <v>42479</v>
      </c>
      <c r="Z228" s="15" t="s">
        <v>1374</v>
      </c>
      <c r="AA228" s="17" t="s">
        <v>106</v>
      </c>
      <c r="AB228" s="15" t="s">
        <v>90</v>
      </c>
      <c r="AC228" s="15" t="s">
        <v>91</v>
      </c>
      <c r="AD228" s="17" t="s">
        <v>106</v>
      </c>
      <c r="AE228" s="15" t="s">
        <v>106</v>
      </c>
      <c r="AF228" s="17"/>
      <c r="AG228"/>
      <c r="AH228"/>
    </row>
    <row r="229" spans="1:34" s="6" customFormat="1" ht="240" x14ac:dyDescent="0.25">
      <c r="A229" s="5">
        <v>224</v>
      </c>
      <c r="B229" s="42">
        <f t="shared" si="18"/>
        <v>-1</v>
      </c>
      <c r="C229" s="41">
        <f t="shared" si="17"/>
        <v>0</v>
      </c>
      <c r="D229" s="10" t="s">
        <v>1300</v>
      </c>
      <c r="E229" s="10" t="s">
        <v>31</v>
      </c>
      <c r="F229" s="125">
        <v>42478</v>
      </c>
      <c r="G229" s="12"/>
      <c r="H229" s="125">
        <v>42507</v>
      </c>
      <c r="I229" s="16">
        <v>42507</v>
      </c>
      <c r="J229" s="2" t="str">
        <f t="shared" si="19"/>
        <v>Terminada</v>
      </c>
      <c r="K229" s="35">
        <f t="shared" si="20"/>
        <v>22</v>
      </c>
      <c r="L229" s="15" t="s">
        <v>1323</v>
      </c>
      <c r="M229" s="18" t="s">
        <v>977</v>
      </c>
      <c r="N229" s="55"/>
      <c r="O229" s="17" t="s">
        <v>86</v>
      </c>
      <c r="P229" s="48" t="s">
        <v>1324</v>
      </c>
      <c r="Q229" s="55" t="s">
        <v>1630</v>
      </c>
      <c r="R229" s="89" t="s">
        <v>1583</v>
      </c>
      <c r="S229" s="89" t="s">
        <v>2120</v>
      </c>
      <c r="T229" s="89"/>
      <c r="U229" s="89"/>
      <c r="V229" s="15" t="s">
        <v>71</v>
      </c>
      <c r="W229" s="17" t="s">
        <v>53</v>
      </c>
      <c r="X229" s="17"/>
      <c r="Y229" s="16">
        <v>42480</v>
      </c>
      <c r="Z229" s="15" t="s">
        <v>1424</v>
      </c>
      <c r="AA229" s="15" t="s">
        <v>1425</v>
      </c>
      <c r="AB229" s="15" t="s">
        <v>90</v>
      </c>
      <c r="AC229" s="15" t="s">
        <v>91</v>
      </c>
      <c r="AD229" s="17" t="s">
        <v>106</v>
      </c>
      <c r="AE229" s="15" t="s">
        <v>106</v>
      </c>
      <c r="AF229" s="28"/>
      <c r="AG229"/>
      <c r="AH229"/>
    </row>
    <row r="230" spans="1:34" s="6" customFormat="1" ht="120" x14ac:dyDescent="0.25">
      <c r="A230" s="5">
        <v>225</v>
      </c>
      <c r="B230" s="42">
        <f t="shared" si="18"/>
        <v>-1</v>
      </c>
      <c r="C230" s="41">
        <f t="shared" si="17"/>
        <v>0</v>
      </c>
      <c r="D230" s="10" t="s">
        <v>1301</v>
      </c>
      <c r="E230" s="10" t="s">
        <v>31</v>
      </c>
      <c r="F230" s="125">
        <v>42478</v>
      </c>
      <c r="G230" s="12"/>
      <c r="H230" s="125">
        <v>42507</v>
      </c>
      <c r="I230" s="16">
        <v>42481</v>
      </c>
      <c r="J230" s="2" t="str">
        <f t="shared" si="19"/>
        <v>Terminada</v>
      </c>
      <c r="K230" s="35">
        <f t="shared" si="20"/>
        <v>4</v>
      </c>
      <c r="L230" s="15" t="s">
        <v>1304</v>
      </c>
      <c r="M230" s="18" t="s">
        <v>1305</v>
      </c>
      <c r="N230" s="48" t="s">
        <v>1306</v>
      </c>
      <c r="O230" s="17" t="s">
        <v>86</v>
      </c>
      <c r="P230" s="144" t="s">
        <v>1307</v>
      </c>
      <c r="Q230" s="55" t="s">
        <v>1638</v>
      </c>
      <c r="R230" s="89" t="s">
        <v>1623</v>
      </c>
      <c r="S230" s="89" t="s">
        <v>2120</v>
      </c>
      <c r="T230" s="89"/>
      <c r="U230" s="89"/>
      <c r="V230" s="15" t="s">
        <v>76</v>
      </c>
      <c r="W230" s="15" t="s">
        <v>16</v>
      </c>
      <c r="X230" s="15"/>
      <c r="Y230" s="16">
        <v>42481</v>
      </c>
      <c r="Z230" s="15" t="s">
        <v>1308</v>
      </c>
      <c r="AA230" s="15" t="s">
        <v>106</v>
      </c>
      <c r="AB230" s="15" t="s">
        <v>90</v>
      </c>
      <c r="AC230" s="15" t="s">
        <v>91</v>
      </c>
      <c r="AD230" s="17" t="s">
        <v>106</v>
      </c>
      <c r="AE230" s="15" t="s">
        <v>106</v>
      </c>
      <c r="AF230" s="17"/>
      <c r="AG230"/>
      <c r="AH230"/>
    </row>
    <row r="231" spans="1:34" s="6" customFormat="1" ht="135" x14ac:dyDescent="0.25">
      <c r="A231" s="5">
        <v>226</v>
      </c>
      <c r="B231" s="42">
        <f t="shared" si="18"/>
        <v>-1</v>
      </c>
      <c r="C231" s="41">
        <f t="shared" si="17"/>
        <v>0</v>
      </c>
      <c r="D231" s="10" t="s">
        <v>1302</v>
      </c>
      <c r="E231" s="10" t="s">
        <v>31</v>
      </c>
      <c r="F231" s="125">
        <v>42479</v>
      </c>
      <c r="G231" s="12"/>
      <c r="H231" s="125">
        <v>42508</v>
      </c>
      <c r="I231" s="16">
        <v>42481</v>
      </c>
      <c r="J231" s="2" t="str">
        <f t="shared" si="19"/>
        <v>Terminada</v>
      </c>
      <c r="K231" s="35">
        <f t="shared" si="20"/>
        <v>3</v>
      </c>
      <c r="L231" s="15" t="s">
        <v>1309</v>
      </c>
      <c r="M231" s="18" t="s">
        <v>1310</v>
      </c>
      <c r="N231" s="55" t="s">
        <v>1311</v>
      </c>
      <c r="O231" s="17" t="s">
        <v>86</v>
      </c>
      <c r="P231" s="48" t="s">
        <v>1312</v>
      </c>
      <c r="Q231" s="55" t="s">
        <v>1638</v>
      </c>
      <c r="R231" s="89" t="s">
        <v>1624</v>
      </c>
      <c r="S231" s="89" t="s">
        <v>2120</v>
      </c>
      <c r="T231" s="89"/>
      <c r="U231" s="89"/>
      <c r="V231" s="15" t="s">
        <v>76</v>
      </c>
      <c r="W231" s="15" t="s">
        <v>16</v>
      </c>
      <c r="X231" s="15"/>
      <c r="Y231" s="11">
        <v>42481</v>
      </c>
      <c r="Z231" s="15" t="s">
        <v>1313</v>
      </c>
      <c r="AA231" s="17" t="s">
        <v>106</v>
      </c>
      <c r="AB231" s="15" t="s">
        <v>90</v>
      </c>
      <c r="AC231" s="15" t="s">
        <v>91</v>
      </c>
      <c r="AD231" s="17" t="s">
        <v>106</v>
      </c>
      <c r="AE231" s="15" t="s">
        <v>106</v>
      </c>
      <c r="AF231" s="17"/>
      <c r="AG231"/>
      <c r="AH231"/>
    </row>
    <row r="232" spans="1:34" s="6" customFormat="1" ht="135" x14ac:dyDescent="0.25">
      <c r="A232" s="5">
        <v>227</v>
      </c>
      <c r="B232" s="42">
        <f t="shared" si="18"/>
        <v>-1</v>
      </c>
      <c r="C232" s="41">
        <f t="shared" si="17"/>
        <v>0</v>
      </c>
      <c r="D232" s="10" t="s">
        <v>1303</v>
      </c>
      <c r="E232" s="10" t="s">
        <v>31</v>
      </c>
      <c r="F232" s="125">
        <v>42480</v>
      </c>
      <c r="G232" s="12"/>
      <c r="H232" s="125">
        <v>42509</v>
      </c>
      <c r="I232" s="16">
        <v>42481</v>
      </c>
      <c r="J232" s="2" t="str">
        <f t="shared" si="19"/>
        <v>Terminada</v>
      </c>
      <c r="K232" s="35">
        <f t="shared" si="20"/>
        <v>2</v>
      </c>
      <c r="L232" s="15" t="s">
        <v>1314</v>
      </c>
      <c r="M232" s="18" t="s">
        <v>1315</v>
      </c>
      <c r="N232" s="48" t="s">
        <v>1316</v>
      </c>
      <c r="O232" s="17" t="s">
        <v>86</v>
      </c>
      <c r="P232" s="144" t="s">
        <v>1317</v>
      </c>
      <c r="Q232" s="55" t="s">
        <v>1638</v>
      </c>
      <c r="R232" s="89" t="s">
        <v>1624</v>
      </c>
      <c r="S232" s="89" t="s">
        <v>2120</v>
      </c>
      <c r="T232" s="89"/>
      <c r="U232" s="89"/>
      <c r="V232" s="15" t="s">
        <v>76</v>
      </c>
      <c r="W232" s="17" t="s">
        <v>16</v>
      </c>
      <c r="X232" s="17"/>
      <c r="Y232" s="16">
        <v>42481</v>
      </c>
      <c r="Z232" s="15" t="s">
        <v>1318</v>
      </c>
      <c r="AA232" s="17" t="s">
        <v>106</v>
      </c>
      <c r="AB232" s="15" t="s">
        <v>90</v>
      </c>
      <c r="AC232" s="15" t="s">
        <v>91</v>
      </c>
      <c r="AD232" s="17" t="s">
        <v>106</v>
      </c>
      <c r="AE232" s="15" t="s">
        <v>106</v>
      </c>
      <c r="AF232" s="17"/>
      <c r="AG232"/>
      <c r="AH232"/>
    </row>
    <row r="233" spans="1:34" s="6" customFormat="1" ht="120" x14ac:dyDescent="0.25">
      <c r="A233" s="5">
        <v>228</v>
      </c>
      <c r="B233" s="42">
        <f t="shared" si="18"/>
        <v>-1</v>
      </c>
      <c r="C233" s="41">
        <f t="shared" si="17"/>
        <v>0</v>
      </c>
      <c r="D233" s="10" t="s">
        <v>1327</v>
      </c>
      <c r="E233" s="10" t="s">
        <v>31</v>
      </c>
      <c r="F233" s="125">
        <v>42485</v>
      </c>
      <c r="G233" s="12"/>
      <c r="H233" s="125">
        <v>42514</v>
      </c>
      <c r="I233" s="16">
        <v>42488</v>
      </c>
      <c r="J233" s="2" t="str">
        <f t="shared" si="19"/>
        <v>Terminada</v>
      </c>
      <c r="K233" s="35">
        <f t="shared" si="20"/>
        <v>4</v>
      </c>
      <c r="L233" s="15" t="s">
        <v>1328</v>
      </c>
      <c r="M233" s="18" t="s">
        <v>1329</v>
      </c>
      <c r="N233" s="55"/>
      <c r="O233" s="17" t="s">
        <v>86</v>
      </c>
      <c r="P233" s="48" t="s">
        <v>1330</v>
      </c>
      <c r="Q233" s="55" t="s">
        <v>1630</v>
      </c>
      <c r="R233" s="89" t="s">
        <v>1583</v>
      </c>
      <c r="S233" s="89" t="s">
        <v>2120</v>
      </c>
      <c r="T233" s="89"/>
      <c r="U233" s="89"/>
      <c r="V233" s="15" t="s">
        <v>71</v>
      </c>
      <c r="W233" s="17" t="s">
        <v>53</v>
      </c>
      <c r="X233" s="17"/>
      <c r="Y233" s="11">
        <v>42485</v>
      </c>
      <c r="Z233" s="15" t="s">
        <v>1344</v>
      </c>
      <c r="AA233" s="15" t="s">
        <v>1369</v>
      </c>
      <c r="AB233" s="15" t="s">
        <v>90</v>
      </c>
      <c r="AC233" s="15" t="s">
        <v>91</v>
      </c>
      <c r="AD233" s="17" t="s">
        <v>106</v>
      </c>
      <c r="AE233" s="15" t="s">
        <v>106</v>
      </c>
      <c r="AF233" s="17"/>
      <c r="AG233"/>
      <c r="AH233"/>
    </row>
    <row r="234" spans="1:34" s="6" customFormat="1" ht="135" x14ac:dyDescent="0.25">
      <c r="A234" s="5">
        <v>229</v>
      </c>
      <c r="B234" s="42">
        <f t="shared" si="18"/>
        <v>-1</v>
      </c>
      <c r="C234" s="41">
        <f t="shared" ref="C234:C297" si="21">IF(D234="",1,IF(I234&lt;&gt;"",0,IF((H234-18)&lt;=$AH$5,100,1)))</f>
        <v>0</v>
      </c>
      <c r="D234" s="10" t="s">
        <v>1331</v>
      </c>
      <c r="E234" s="10" t="s">
        <v>31</v>
      </c>
      <c r="F234" s="125">
        <v>42485</v>
      </c>
      <c r="G234" s="12"/>
      <c r="H234" s="125">
        <v>42514</v>
      </c>
      <c r="I234" s="16">
        <v>42514</v>
      </c>
      <c r="J234" s="2" t="str">
        <f t="shared" si="19"/>
        <v>Terminada</v>
      </c>
      <c r="K234" s="35">
        <f t="shared" si="20"/>
        <v>22</v>
      </c>
      <c r="L234" s="15" t="s">
        <v>145</v>
      </c>
      <c r="M234" s="18" t="s">
        <v>199</v>
      </c>
      <c r="N234" s="115" t="s">
        <v>147</v>
      </c>
      <c r="O234" s="17" t="s">
        <v>86</v>
      </c>
      <c r="P234" s="144" t="s">
        <v>1336</v>
      </c>
      <c r="Q234" s="55" t="s">
        <v>1631</v>
      </c>
      <c r="R234" s="89" t="s">
        <v>1588</v>
      </c>
      <c r="S234" s="89" t="s">
        <v>2120</v>
      </c>
      <c r="T234" s="89"/>
      <c r="U234" s="89"/>
      <c r="V234" s="15" t="s">
        <v>69</v>
      </c>
      <c r="W234" s="15" t="s">
        <v>17</v>
      </c>
      <c r="X234" s="15"/>
      <c r="Y234" s="11">
        <v>42485</v>
      </c>
      <c r="Z234" s="15" t="s">
        <v>1345</v>
      </c>
      <c r="AA234" s="17" t="s">
        <v>1662</v>
      </c>
      <c r="AB234" s="15" t="s">
        <v>501</v>
      </c>
      <c r="AC234" s="15" t="s">
        <v>91</v>
      </c>
      <c r="AD234" s="17" t="s">
        <v>106</v>
      </c>
      <c r="AE234" s="15" t="s">
        <v>106</v>
      </c>
      <c r="AF234" s="17"/>
      <c r="AG234"/>
      <c r="AH234"/>
    </row>
    <row r="235" spans="1:34" s="6" customFormat="1" ht="135" x14ac:dyDescent="0.25">
      <c r="A235" s="5">
        <v>230</v>
      </c>
      <c r="B235" s="42">
        <f t="shared" si="18"/>
        <v>-1</v>
      </c>
      <c r="C235" s="41">
        <f t="shared" si="21"/>
        <v>0</v>
      </c>
      <c r="D235" s="10" t="s">
        <v>1332</v>
      </c>
      <c r="E235" s="10" t="s">
        <v>31</v>
      </c>
      <c r="F235" s="125">
        <v>42485</v>
      </c>
      <c r="G235" s="12"/>
      <c r="H235" s="125">
        <v>42514</v>
      </c>
      <c r="I235" s="16">
        <v>42502</v>
      </c>
      <c r="J235" s="2" t="str">
        <f t="shared" si="19"/>
        <v>Terminada</v>
      </c>
      <c r="K235" s="35">
        <f t="shared" si="20"/>
        <v>14</v>
      </c>
      <c r="L235" s="15" t="s">
        <v>145</v>
      </c>
      <c r="M235" s="18" t="s">
        <v>199</v>
      </c>
      <c r="N235" s="115" t="s">
        <v>147</v>
      </c>
      <c r="O235" s="17" t="s">
        <v>86</v>
      </c>
      <c r="P235" s="48" t="s">
        <v>1337</v>
      </c>
      <c r="Q235" s="55" t="s">
        <v>1630</v>
      </c>
      <c r="R235" s="89" t="s">
        <v>1584</v>
      </c>
      <c r="S235" s="89" t="s">
        <v>2120</v>
      </c>
      <c r="T235" s="89"/>
      <c r="U235" s="89"/>
      <c r="V235" s="15" t="s">
        <v>71</v>
      </c>
      <c r="W235" s="17" t="s">
        <v>78</v>
      </c>
      <c r="X235" s="17"/>
      <c r="Y235" s="16">
        <v>42485</v>
      </c>
      <c r="Z235" s="15" t="s">
        <v>1346</v>
      </c>
      <c r="AA235" s="15" t="s">
        <v>1445</v>
      </c>
      <c r="AB235" s="15" t="s">
        <v>501</v>
      </c>
      <c r="AC235" s="15" t="s">
        <v>91</v>
      </c>
      <c r="AD235" s="17" t="s">
        <v>106</v>
      </c>
      <c r="AE235" s="15" t="s">
        <v>106</v>
      </c>
      <c r="AF235" s="17"/>
      <c r="AG235"/>
      <c r="AH235"/>
    </row>
    <row r="236" spans="1:34" s="6" customFormat="1" ht="135" x14ac:dyDescent="0.25">
      <c r="A236" s="5">
        <v>231</v>
      </c>
      <c r="B236" s="42">
        <f t="shared" si="18"/>
        <v>-1</v>
      </c>
      <c r="C236" s="41">
        <f t="shared" si="21"/>
        <v>0</v>
      </c>
      <c r="D236" s="10" t="s">
        <v>1333</v>
      </c>
      <c r="E236" s="10" t="s">
        <v>31</v>
      </c>
      <c r="F236" s="125">
        <v>42485</v>
      </c>
      <c r="G236" s="12"/>
      <c r="H236" s="125">
        <v>42514</v>
      </c>
      <c r="I236" s="16">
        <v>42494</v>
      </c>
      <c r="J236" s="2" t="str">
        <f t="shared" si="19"/>
        <v>Terminada</v>
      </c>
      <c r="K236" s="35">
        <f t="shared" si="20"/>
        <v>8</v>
      </c>
      <c r="L236" s="15" t="s">
        <v>145</v>
      </c>
      <c r="M236" s="18" t="s">
        <v>199</v>
      </c>
      <c r="N236" s="112" t="s">
        <v>147</v>
      </c>
      <c r="O236" s="17" t="s">
        <v>86</v>
      </c>
      <c r="P236" s="144" t="s">
        <v>1338</v>
      </c>
      <c r="Q236" s="55" t="s">
        <v>1630</v>
      </c>
      <c r="R236" s="89" t="s">
        <v>1583</v>
      </c>
      <c r="S236" s="89" t="s">
        <v>2120</v>
      </c>
      <c r="T236" s="89"/>
      <c r="U236" s="89"/>
      <c r="V236" s="15" t="s">
        <v>71</v>
      </c>
      <c r="W236" s="17" t="s">
        <v>53</v>
      </c>
      <c r="X236" s="17"/>
      <c r="Y236" s="11">
        <v>42485</v>
      </c>
      <c r="Z236" s="15" t="s">
        <v>1347</v>
      </c>
      <c r="AA236" s="15" t="s">
        <v>1423</v>
      </c>
      <c r="AB236" s="15" t="s">
        <v>90</v>
      </c>
      <c r="AC236" s="15" t="s">
        <v>91</v>
      </c>
      <c r="AD236" s="17" t="s">
        <v>106</v>
      </c>
      <c r="AE236" s="15" t="s">
        <v>106</v>
      </c>
      <c r="AF236" s="17"/>
      <c r="AG236"/>
      <c r="AH236"/>
    </row>
    <row r="237" spans="1:34" s="6" customFormat="1" ht="135" x14ac:dyDescent="0.25">
      <c r="A237" s="5">
        <v>232</v>
      </c>
      <c r="B237" s="42">
        <f t="shared" si="18"/>
        <v>-1</v>
      </c>
      <c r="C237" s="41">
        <f t="shared" si="21"/>
        <v>0</v>
      </c>
      <c r="D237" s="10" t="s">
        <v>1334</v>
      </c>
      <c r="E237" s="10" t="s">
        <v>31</v>
      </c>
      <c r="F237" s="125">
        <v>42485</v>
      </c>
      <c r="G237" s="12"/>
      <c r="H237" s="125">
        <v>42514</v>
      </c>
      <c r="I237" s="16">
        <v>42499</v>
      </c>
      <c r="J237" s="2" t="str">
        <f t="shared" si="19"/>
        <v>Terminada</v>
      </c>
      <c r="K237" s="35">
        <f t="shared" si="20"/>
        <v>11</v>
      </c>
      <c r="L237" s="15" t="s">
        <v>145</v>
      </c>
      <c r="M237" s="18" t="s">
        <v>199</v>
      </c>
      <c r="N237" s="115" t="s">
        <v>147</v>
      </c>
      <c r="O237" s="17" t="s">
        <v>86</v>
      </c>
      <c r="P237" s="48" t="s">
        <v>1339</v>
      </c>
      <c r="Q237" s="55" t="s">
        <v>1630</v>
      </c>
      <c r="R237" s="89" t="s">
        <v>1583</v>
      </c>
      <c r="S237" s="89" t="s">
        <v>2120</v>
      </c>
      <c r="T237" s="89"/>
      <c r="U237" s="89"/>
      <c r="V237" s="15" t="s">
        <v>71</v>
      </c>
      <c r="W237" s="15" t="s">
        <v>50</v>
      </c>
      <c r="X237" s="15"/>
      <c r="Y237" s="11">
        <v>42485</v>
      </c>
      <c r="Z237" s="15" t="s">
        <v>1348</v>
      </c>
      <c r="AA237" s="17"/>
      <c r="AB237" s="15" t="s">
        <v>90</v>
      </c>
      <c r="AC237" s="15" t="s">
        <v>91</v>
      </c>
      <c r="AD237" s="17" t="s">
        <v>106</v>
      </c>
      <c r="AE237" s="15" t="s">
        <v>106</v>
      </c>
      <c r="AF237" s="17"/>
      <c r="AG237"/>
      <c r="AH237"/>
    </row>
    <row r="238" spans="1:34" s="6" customFormat="1" ht="135" x14ac:dyDescent="0.25">
      <c r="A238" s="5">
        <v>233</v>
      </c>
      <c r="B238" s="42">
        <f t="shared" si="18"/>
        <v>-1</v>
      </c>
      <c r="C238" s="41">
        <f t="shared" si="21"/>
        <v>0</v>
      </c>
      <c r="D238" s="10" t="s">
        <v>1335</v>
      </c>
      <c r="E238" s="10" t="s">
        <v>31</v>
      </c>
      <c r="F238" s="125">
        <v>42485</v>
      </c>
      <c r="G238" s="12"/>
      <c r="H238" s="125">
        <v>42514</v>
      </c>
      <c r="I238" s="16">
        <v>42488</v>
      </c>
      <c r="J238" s="2" t="str">
        <f t="shared" si="19"/>
        <v>Terminada</v>
      </c>
      <c r="K238" s="35">
        <f t="shared" si="20"/>
        <v>4</v>
      </c>
      <c r="L238" s="15" t="s">
        <v>1340</v>
      </c>
      <c r="M238" s="18" t="s">
        <v>1341</v>
      </c>
      <c r="N238" s="48" t="s">
        <v>1342</v>
      </c>
      <c r="O238" s="17" t="s">
        <v>86</v>
      </c>
      <c r="P238" s="144" t="s">
        <v>1343</v>
      </c>
      <c r="Q238" s="55" t="s">
        <v>1638</v>
      </c>
      <c r="R238" s="89" t="s">
        <v>1624</v>
      </c>
      <c r="S238" s="89" t="s">
        <v>2120</v>
      </c>
      <c r="T238" s="89"/>
      <c r="U238" s="89"/>
      <c r="V238" s="15" t="s">
        <v>76</v>
      </c>
      <c r="W238" s="15" t="s">
        <v>16</v>
      </c>
      <c r="X238" s="15"/>
      <c r="Y238" s="11">
        <v>42487</v>
      </c>
      <c r="Z238" s="15" t="s">
        <v>1375</v>
      </c>
      <c r="AA238" s="17" t="s">
        <v>106</v>
      </c>
      <c r="AB238" s="15" t="s">
        <v>90</v>
      </c>
      <c r="AC238" s="15" t="s">
        <v>91</v>
      </c>
      <c r="AD238" s="17" t="s">
        <v>106</v>
      </c>
      <c r="AE238" s="15" t="s">
        <v>106</v>
      </c>
      <c r="AF238" s="17"/>
      <c r="AG238"/>
      <c r="AH238"/>
    </row>
    <row r="239" spans="1:34" s="6" customFormat="1" ht="135" x14ac:dyDescent="0.25">
      <c r="A239" s="5">
        <v>234</v>
      </c>
      <c r="B239" s="42">
        <f t="shared" si="18"/>
        <v>-1</v>
      </c>
      <c r="C239" s="41">
        <f t="shared" si="21"/>
        <v>0</v>
      </c>
      <c r="D239" s="10" t="s">
        <v>1349</v>
      </c>
      <c r="E239" s="10" t="s">
        <v>31</v>
      </c>
      <c r="F239" s="125">
        <v>42485</v>
      </c>
      <c r="G239" s="12"/>
      <c r="H239" s="125">
        <v>42514</v>
      </c>
      <c r="I239" s="16">
        <v>42494</v>
      </c>
      <c r="J239" s="2" t="str">
        <f t="shared" si="19"/>
        <v>Terminada</v>
      </c>
      <c r="K239" s="35">
        <f t="shared" si="20"/>
        <v>8</v>
      </c>
      <c r="L239" s="15" t="s">
        <v>1350</v>
      </c>
      <c r="M239" s="18" t="s">
        <v>1351</v>
      </c>
      <c r="N239" s="55" t="s">
        <v>1352</v>
      </c>
      <c r="O239" s="17" t="s">
        <v>86</v>
      </c>
      <c r="P239" s="144" t="s">
        <v>1353</v>
      </c>
      <c r="Q239" s="55" t="s">
        <v>1591</v>
      </c>
      <c r="R239" s="89" t="s">
        <v>1593</v>
      </c>
      <c r="S239" s="89" t="s">
        <v>2120</v>
      </c>
      <c r="T239" s="89"/>
      <c r="U239" s="89"/>
      <c r="V239" s="15" t="s">
        <v>71</v>
      </c>
      <c r="W239" s="15" t="s">
        <v>17</v>
      </c>
      <c r="X239" s="15"/>
      <c r="Y239" s="11">
        <v>42487</v>
      </c>
      <c r="Z239" s="15" t="s">
        <v>1426</v>
      </c>
      <c r="AA239" s="15" t="s">
        <v>1427</v>
      </c>
      <c r="AB239" s="15" t="s">
        <v>501</v>
      </c>
      <c r="AC239" s="15" t="s">
        <v>91</v>
      </c>
      <c r="AD239" s="17" t="s">
        <v>106</v>
      </c>
      <c r="AE239" s="15" t="s">
        <v>106</v>
      </c>
      <c r="AF239" s="17"/>
      <c r="AG239"/>
      <c r="AH239"/>
    </row>
    <row r="240" spans="1:34" s="6" customFormat="1" ht="135" x14ac:dyDescent="0.25">
      <c r="A240" s="5">
        <v>235</v>
      </c>
      <c r="B240" s="42">
        <f t="shared" si="18"/>
        <v>-1</v>
      </c>
      <c r="C240" s="41">
        <f t="shared" si="21"/>
        <v>0</v>
      </c>
      <c r="D240" s="10" t="s">
        <v>1354</v>
      </c>
      <c r="E240" s="10" t="s">
        <v>31</v>
      </c>
      <c r="F240" s="125">
        <v>42485</v>
      </c>
      <c r="G240" s="12"/>
      <c r="H240" s="125">
        <v>42514</v>
      </c>
      <c r="I240" s="16">
        <v>42488</v>
      </c>
      <c r="J240" s="2" t="str">
        <f t="shared" si="19"/>
        <v>Terminada</v>
      </c>
      <c r="K240" s="35">
        <f t="shared" si="20"/>
        <v>4</v>
      </c>
      <c r="L240" s="15" t="s">
        <v>1356</v>
      </c>
      <c r="M240" s="18" t="s">
        <v>1357</v>
      </c>
      <c r="N240" s="48" t="s">
        <v>1358</v>
      </c>
      <c r="O240" s="17" t="s">
        <v>86</v>
      </c>
      <c r="P240" s="144" t="s">
        <v>1359</v>
      </c>
      <c r="Q240" s="55" t="s">
        <v>1638</v>
      </c>
      <c r="R240" s="89" t="s">
        <v>1624</v>
      </c>
      <c r="S240" s="89" t="s">
        <v>2120</v>
      </c>
      <c r="T240" s="89"/>
      <c r="U240" s="89"/>
      <c r="V240" s="15" t="s">
        <v>76</v>
      </c>
      <c r="W240" s="17" t="s">
        <v>16</v>
      </c>
      <c r="X240" s="17"/>
      <c r="Y240" s="16">
        <v>42487</v>
      </c>
      <c r="Z240" s="15" t="s">
        <v>1376</v>
      </c>
      <c r="AA240" s="17" t="s">
        <v>106</v>
      </c>
      <c r="AB240" s="15" t="s">
        <v>90</v>
      </c>
      <c r="AC240" s="15" t="s">
        <v>91</v>
      </c>
      <c r="AD240" s="17" t="s">
        <v>106</v>
      </c>
      <c r="AE240" s="15" t="s">
        <v>106</v>
      </c>
      <c r="AF240" s="17"/>
      <c r="AG240"/>
      <c r="AH240"/>
    </row>
    <row r="241" spans="1:34" s="6" customFormat="1" ht="135" x14ac:dyDescent="0.25">
      <c r="A241" s="5">
        <v>236</v>
      </c>
      <c r="B241" s="42">
        <f t="shared" si="18"/>
        <v>-1</v>
      </c>
      <c r="C241" s="41">
        <f t="shared" si="21"/>
        <v>0</v>
      </c>
      <c r="D241" s="10" t="s">
        <v>1355</v>
      </c>
      <c r="E241" s="10" t="s">
        <v>31</v>
      </c>
      <c r="F241" s="125">
        <v>42486</v>
      </c>
      <c r="G241" s="12"/>
      <c r="H241" s="125">
        <v>42515</v>
      </c>
      <c r="I241" s="16">
        <v>42494</v>
      </c>
      <c r="J241" s="2" t="str">
        <f t="shared" si="19"/>
        <v>Terminada</v>
      </c>
      <c r="K241" s="35">
        <f t="shared" si="20"/>
        <v>7</v>
      </c>
      <c r="L241" s="15" t="s">
        <v>1360</v>
      </c>
      <c r="M241" s="18" t="s">
        <v>1361</v>
      </c>
      <c r="N241" s="55" t="s">
        <v>1362</v>
      </c>
      <c r="O241" s="17" t="s">
        <v>86</v>
      </c>
      <c r="P241" s="48" t="s">
        <v>1363</v>
      </c>
      <c r="Q241" s="55" t="s">
        <v>1630</v>
      </c>
      <c r="R241" s="89" t="s">
        <v>1584</v>
      </c>
      <c r="S241" s="89" t="s">
        <v>2120</v>
      </c>
      <c r="T241" s="89"/>
      <c r="U241" s="89"/>
      <c r="V241" s="15" t="s">
        <v>71</v>
      </c>
      <c r="W241" s="17" t="s">
        <v>51</v>
      </c>
      <c r="X241" s="17"/>
      <c r="Y241" s="16">
        <v>42486</v>
      </c>
      <c r="Z241" s="15" t="s">
        <v>1377</v>
      </c>
      <c r="AA241" s="15" t="s">
        <v>1429</v>
      </c>
      <c r="AB241" s="15" t="s">
        <v>90</v>
      </c>
      <c r="AC241" s="15" t="s">
        <v>91</v>
      </c>
      <c r="AD241" s="17" t="s">
        <v>106</v>
      </c>
      <c r="AE241" s="15" t="s">
        <v>106</v>
      </c>
      <c r="AF241" s="17"/>
      <c r="AG241"/>
      <c r="AH241"/>
    </row>
    <row r="242" spans="1:34" s="6" customFormat="1" ht="120" x14ac:dyDescent="0.25">
      <c r="A242" s="5">
        <v>237</v>
      </c>
      <c r="B242" s="42">
        <f t="shared" si="18"/>
        <v>-1</v>
      </c>
      <c r="C242" s="41">
        <f t="shared" si="21"/>
        <v>0</v>
      </c>
      <c r="D242" s="10" t="s">
        <v>1378</v>
      </c>
      <c r="E242" s="10" t="s">
        <v>31</v>
      </c>
      <c r="F242" s="125">
        <v>42486</v>
      </c>
      <c r="G242" s="12"/>
      <c r="H242" s="125">
        <v>42515</v>
      </c>
      <c r="I242" s="16">
        <v>42488</v>
      </c>
      <c r="J242" s="2" t="str">
        <f t="shared" si="19"/>
        <v>Terminada</v>
      </c>
      <c r="K242" s="35">
        <f t="shared" si="20"/>
        <v>3</v>
      </c>
      <c r="L242" s="15" t="s">
        <v>1379</v>
      </c>
      <c r="M242" s="18" t="s">
        <v>1380</v>
      </c>
      <c r="N242" s="48" t="s">
        <v>1381</v>
      </c>
      <c r="O242" s="17" t="s">
        <v>86</v>
      </c>
      <c r="P242" s="144" t="s">
        <v>1382</v>
      </c>
      <c r="Q242" s="55" t="s">
        <v>1638</v>
      </c>
      <c r="R242" s="89" t="s">
        <v>1624</v>
      </c>
      <c r="S242" s="89" t="s">
        <v>2120</v>
      </c>
      <c r="T242" s="89"/>
      <c r="U242" s="89"/>
      <c r="V242" s="15" t="s">
        <v>76</v>
      </c>
      <c r="W242" s="15" t="s">
        <v>16</v>
      </c>
      <c r="X242" s="15"/>
      <c r="Y242" s="11">
        <v>42487</v>
      </c>
      <c r="Z242" s="15" t="s">
        <v>1383</v>
      </c>
      <c r="AA242" s="15" t="s">
        <v>106</v>
      </c>
      <c r="AB242" s="15" t="s">
        <v>90</v>
      </c>
      <c r="AC242" s="15" t="s">
        <v>91</v>
      </c>
      <c r="AD242" s="17" t="s">
        <v>106</v>
      </c>
      <c r="AE242" s="15" t="s">
        <v>106</v>
      </c>
      <c r="AF242" s="17"/>
      <c r="AG242"/>
      <c r="AH242"/>
    </row>
    <row r="243" spans="1:34" s="6" customFormat="1" ht="105" x14ac:dyDescent="0.25">
      <c r="A243" s="5">
        <v>238</v>
      </c>
      <c r="B243" s="42">
        <f t="shared" si="18"/>
        <v>-1</v>
      </c>
      <c r="C243" s="41">
        <f t="shared" si="21"/>
        <v>0</v>
      </c>
      <c r="D243" s="10" t="s">
        <v>1384</v>
      </c>
      <c r="E243" s="10" t="s">
        <v>31</v>
      </c>
      <c r="F243" s="125">
        <v>42486</v>
      </c>
      <c r="G243" s="12"/>
      <c r="H243" s="125">
        <v>42515</v>
      </c>
      <c r="I243" s="16">
        <v>42488</v>
      </c>
      <c r="J243" s="2" t="str">
        <f t="shared" si="19"/>
        <v>Terminada</v>
      </c>
      <c r="K243" s="35">
        <f t="shared" si="20"/>
        <v>3</v>
      </c>
      <c r="L243" s="15" t="s">
        <v>1385</v>
      </c>
      <c r="M243" s="18" t="s">
        <v>1386</v>
      </c>
      <c r="N243" s="55" t="s">
        <v>1387</v>
      </c>
      <c r="O243" s="17" t="s">
        <v>86</v>
      </c>
      <c r="P243" s="148" t="s">
        <v>1388</v>
      </c>
      <c r="Q243" s="15" t="s">
        <v>1638</v>
      </c>
      <c r="R243" s="89" t="s">
        <v>1624</v>
      </c>
      <c r="S243" s="89" t="s">
        <v>2120</v>
      </c>
      <c r="T243" s="89"/>
      <c r="U243" s="89"/>
      <c r="V243" s="15" t="s">
        <v>76</v>
      </c>
      <c r="W243" s="15" t="s">
        <v>16</v>
      </c>
      <c r="X243" s="15"/>
      <c r="Y243" s="16">
        <v>42487</v>
      </c>
      <c r="Z243" s="15" t="s">
        <v>1389</v>
      </c>
      <c r="AA243" s="15" t="s">
        <v>106</v>
      </c>
      <c r="AB243" s="15" t="s">
        <v>90</v>
      </c>
      <c r="AC243" s="15" t="s">
        <v>91</v>
      </c>
      <c r="AD243" s="17" t="s">
        <v>106</v>
      </c>
      <c r="AE243" s="15" t="s">
        <v>106</v>
      </c>
      <c r="AF243" s="17"/>
      <c r="AG243"/>
      <c r="AH243"/>
    </row>
    <row r="244" spans="1:34" s="6" customFormat="1" ht="120" x14ac:dyDescent="0.25">
      <c r="A244" s="5">
        <v>239</v>
      </c>
      <c r="B244" s="42">
        <f t="shared" si="18"/>
        <v>-1</v>
      </c>
      <c r="C244" s="41">
        <f t="shared" si="21"/>
        <v>0</v>
      </c>
      <c r="D244" s="10" t="s">
        <v>1396</v>
      </c>
      <c r="E244" s="10" t="s">
        <v>31</v>
      </c>
      <c r="F244" s="125">
        <v>42488</v>
      </c>
      <c r="G244" s="12"/>
      <c r="H244" s="125">
        <v>42517</v>
      </c>
      <c r="I244" s="16">
        <v>42510</v>
      </c>
      <c r="J244" s="2" t="str">
        <f t="shared" si="19"/>
        <v>Terminada</v>
      </c>
      <c r="K244" s="35">
        <f t="shared" si="20"/>
        <v>17</v>
      </c>
      <c r="L244" s="15" t="s">
        <v>1397</v>
      </c>
      <c r="M244" s="18" t="s">
        <v>1398</v>
      </c>
      <c r="N244" s="48" t="s">
        <v>1399</v>
      </c>
      <c r="O244" s="17" t="s">
        <v>86</v>
      </c>
      <c r="P244" s="144" t="s">
        <v>1400</v>
      </c>
      <c r="Q244" s="55" t="s">
        <v>1630</v>
      </c>
      <c r="R244" s="89" t="s">
        <v>1566</v>
      </c>
      <c r="S244" s="89" t="s">
        <v>2120</v>
      </c>
      <c r="T244" s="89"/>
      <c r="U244" s="89"/>
      <c r="V244" s="15" t="s">
        <v>71</v>
      </c>
      <c r="W244" s="15" t="s">
        <v>51</v>
      </c>
      <c r="X244" s="15"/>
      <c r="Y244" s="11">
        <v>42488</v>
      </c>
      <c r="Z244" s="15" t="s">
        <v>1642</v>
      </c>
      <c r="AA244" s="15" t="s">
        <v>1643</v>
      </c>
      <c r="AB244" s="15" t="s">
        <v>90</v>
      </c>
      <c r="AC244" s="15" t="s">
        <v>91</v>
      </c>
      <c r="AD244" s="17" t="s">
        <v>106</v>
      </c>
      <c r="AE244" s="15" t="s">
        <v>106</v>
      </c>
      <c r="AF244" s="17"/>
      <c r="AG244"/>
      <c r="AH244"/>
    </row>
    <row r="245" spans="1:34" s="6" customFormat="1" ht="120" x14ac:dyDescent="0.25">
      <c r="A245" s="5">
        <v>240</v>
      </c>
      <c r="B245" s="42">
        <f t="shared" si="18"/>
        <v>-1</v>
      </c>
      <c r="C245" s="41">
        <f t="shared" si="21"/>
        <v>0</v>
      </c>
      <c r="D245" s="10" t="s">
        <v>1401</v>
      </c>
      <c r="E245" s="10" t="s">
        <v>31</v>
      </c>
      <c r="F245" s="125">
        <v>42488</v>
      </c>
      <c r="G245" s="12"/>
      <c r="H245" s="125">
        <v>42517</v>
      </c>
      <c r="I245" s="16">
        <v>42494</v>
      </c>
      <c r="J245" s="2" t="str">
        <f t="shared" si="19"/>
        <v>Terminada</v>
      </c>
      <c r="K245" s="35">
        <f t="shared" si="20"/>
        <v>5</v>
      </c>
      <c r="L245" s="15" t="s">
        <v>1397</v>
      </c>
      <c r="M245" s="18" t="s">
        <v>1398</v>
      </c>
      <c r="N245" s="108" t="s">
        <v>1399</v>
      </c>
      <c r="O245" s="17" t="s">
        <v>86</v>
      </c>
      <c r="P245" s="134" t="s">
        <v>1402</v>
      </c>
      <c r="Q245" s="118" t="s">
        <v>1630</v>
      </c>
      <c r="R245" s="89" t="s">
        <v>1584</v>
      </c>
      <c r="S245" s="89" t="s">
        <v>2120</v>
      </c>
      <c r="T245" s="89"/>
      <c r="U245" s="89"/>
      <c r="V245" s="15" t="s">
        <v>71</v>
      </c>
      <c r="W245" s="15" t="s">
        <v>51</v>
      </c>
      <c r="X245" s="15"/>
      <c r="Y245" s="11">
        <v>42488</v>
      </c>
      <c r="Z245" s="15" t="s">
        <v>1432</v>
      </c>
      <c r="AA245" s="15" t="s">
        <v>1433</v>
      </c>
      <c r="AB245" s="15" t="s">
        <v>501</v>
      </c>
      <c r="AC245" s="15" t="s">
        <v>91</v>
      </c>
      <c r="AD245" s="17" t="s">
        <v>106</v>
      </c>
      <c r="AE245" s="15" t="s">
        <v>106</v>
      </c>
      <c r="AF245" s="17"/>
      <c r="AG245"/>
      <c r="AH245"/>
    </row>
    <row r="246" spans="1:34" s="6" customFormat="1" ht="120" x14ac:dyDescent="0.25">
      <c r="A246" s="5">
        <v>241</v>
      </c>
      <c r="B246" s="42">
        <f t="shared" si="18"/>
        <v>-1</v>
      </c>
      <c r="C246" s="41">
        <f t="shared" si="21"/>
        <v>0</v>
      </c>
      <c r="D246" s="10" t="s">
        <v>1403</v>
      </c>
      <c r="E246" s="10" t="s">
        <v>31</v>
      </c>
      <c r="F246" s="125">
        <v>42488</v>
      </c>
      <c r="G246" s="12"/>
      <c r="H246" s="125">
        <v>42517</v>
      </c>
      <c r="I246" s="16">
        <v>42494</v>
      </c>
      <c r="J246" s="2" t="str">
        <f t="shared" si="19"/>
        <v>Terminada</v>
      </c>
      <c r="K246" s="35">
        <f t="shared" si="20"/>
        <v>5</v>
      </c>
      <c r="L246" s="15" t="s">
        <v>1397</v>
      </c>
      <c r="M246" s="18" t="s">
        <v>1398</v>
      </c>
      <c r="N246" s="108" t="s">
        <v>1399</v>
      </c>
      <c r="O246" s="17" t="s">
        <v>86</v>
      </c>
      <c r="P246" s="151" t="s">
        <v>1402</v>
      </c>
      <c r="Q246" s="2" t="s">
        <v>1630</v>
      </c>
      <c r="R246" s="89" t="s">
        <v>1584</v>
      </c>
      <c r="S246" s="89" t="s">
        <v>2120</v>
      </c>
      <c r="T246" s="89"/>
      <c r="U246" s="89"/>
      <c r="V246" s="15" t="s">
        <v>71</v>
      </c>
      <c r="W246" s="15" t="s">
        <v>51</v>
      </c>
      <c r="X246" s="15"/>
      <c r="Y246" s="16">
        <v>42488</v>
      </c>
      <c r="Z246" s="15" t="s">
        <v>1430</v>
      </c>
      <c r="AA246" s="15" t="s">
        <v>1431</v>
      </c>
      <c r="AB246" s="15" t="s">
        <v>501</v>
      </c>
      <c r="AC246" s="15" t="s">
        <v>91</v>
      </c>
      <c r="AD246" s="17" t="s">
        <v>106</v>
      </c>
      <c r="AE246" s="15" t="s">
        <v>106</v>
      </c>
      <c r="AF246" s="17"/>
      <c r="AG246"/>
      <c r="AH246"/>
    </row>
    <row r="247" spans="1:34" s="6" customFormat="1" ht="120" x14ac:dyDescent="0.25">
      <c r="A247" s="5">
        <v>242</v>
      </c>
      <c r="B247" s="42">
        <f t="shared" si="18"/>
        <v>-1</v>
      </c>
      <c r="C247" s="41">
        <f t="shared" si="21"/>
        <v>0</v>
      </c>
      <c r="D247" s="10" t="s">
        <v>1404</v>
      </c>
      <c r="E247" s="10" t="s">
        <v>31</v>
      </c>
      <c r="F247" s="125">
        <v>42488</v>
      </c>
      <c r="G247" s="12"/>
      <c r="H247" s="125">
        <v>42517</v>
      </c>
      <c r="I247" s="16">
        <v>42517</v>
      </c>
      <c r="J247" s="2" t="str">
        <f t="shared" si="19"/>
        <v>Terminada</v>
      </c>
      <c r="K247" s="35">
        <f t="shared" si="20"/>
        <v>22</v>
      </c>
      <c r="L247" s="15" t="s">
        <v>164</v>
      </c>
      <c r="M247" s="18" t="s">
        <v>194</v>
      </c>
      <c r="N247" s="48" t="s">
        <v>166</v>
      </c>
      <c r="O247" s="17" t="s">
        <v>86</v>
      </c>
      <c r="P247" s="48" t="s">
        <v>1405</v>
      </c>
      <c r="Q247" s="55" t="s">
        <v>1630</v>
      </c>
      <c r="R247" s="89" t="s">
        <v>1584</v>
      </c>
      <c r="S247" s="107" t="s">
        <v>2119</v>
      </c>
      <c r="T247" s="107">
        <v>1</v>
      </c>
      <c r="U247" s="107">
        <v>1</v>
      </c>
      <c r="V247" s="15" t="s">
        <v>71</v>
      </c>
      <c r="W247" s="15" t="s">
        <v>51</v>
      </c>
      <c r="X247" s="15"/>
      <c r="Y247" s="11">
        <v>42488</v>
      </c>
      <c r="Z247" s="15" t="s">
        <v>1500</v>
      </c>
      <c r="AA247" s="15" t="s">
        <v>1696</v>
      </c>
      <c r="AB247" s="15" t="s">
        <v>501</v>
      </c>
      <c r="AC247" s="15" t="s">
        <v>91</v>
      </c>
      <c r="AD247" s="17" t="s">
        <v>106</v>
      </c>
      <c r="AE247" s="15" t="s">
        <v>106</v>
      </c>
      <c r="AF247" s="17"/>
      <c r="AG247"/>
      <c r="AH247"/>
    </row>
    <row r="248" spans="1:34" s="6" customFormat="1" ht="120" x14ac:dyDescent="0.25">
      <c r="A248" s="5">
        <v>243</v>
      </c>
      <c r="B248" s="42">
        <f t="shared" si="18"/>
        <v>-1</v>
      </c>
      <c r="C248" s="41">
        <f t="shared" si="21"/>
        <v>0</v>
      </c>
      <c r="D248" s="10" t="s">
        <v>1406</v>
      </c>
      <c r="E248" s="10" t="s">
        <v>31</v>
      </c>
      <c r="F248" s="125">
        <v>42488</v>
      </c>
      <c r="G248" s="12"/>
      <c r="H248" s="125">
        <v>42517</v>
      </c>
      <c r="I248" s="16">
        <v>42517</v>
      </c>
      <c r="J248" s="2" t="str">
        <f t="shared" si="19"/>
        <v>Terminada</v>
      </c>
      <c r="K248" s="35">
        <f t="shared" si="20"/>
        <v>22</v>
      </c>
      <c r="L248" s="15" t="s">
        <v>164</v>
      </c>
      <c r="M248" s="18" t="s">
        <v>194</v>
      </c>
      <c r="N248" s="55" t="s">
        <v>166</v>
      </c>
      <c r="O248" s="17" t="s">
        <v>86</v>
      </c>
      <c r="P248" s="144" t="s">
        <v>1408</v>
      </c>
      <c r="Q248" s="55" t="s">
        <v>1630</v>
      </c>
      <c r="R248" s="89" t="s">
        <v>1584</v>
      </c>
      <c r="S248" s="107" t="s">
        <v>2119</v>
      </c>
      <c r="T248" s="107">
        <v>1</v>
      </c>
      <c r="U248" s="107">
        <v>1</v>
      </c>
      <c r="V248" s="15" t="s">
        <v>71</v>
      </c>
      <c r="W248" s="15" t="s">
        <v>51</v>
      </c>
      <c r="X248" s="15"/>
      <c r="Y248" s="16">
        <v>42488</v>
      </c>
      <c r="Z248" s="15" t="s">
        <v>1371</v>
      </c>
      <c r="AA248" s="15" t="s">
        <v>1436</v>
      </c>
      <c r="AB248" s="15" t="s">
        <v>501</v>
      </c>
      <c r="AC248" s="15" t="s">
        <v>91</v>
      </c>
      <c r="AD248" s="17" t="s">
        <v>106</v>
      </c>
      <c r="AE248" s="15" t="s">
        <v>106</v>
      </c>
      <c r="AF248" s="17"/>
      <c r="AG248"/>
      <c r="AH248"/>
    </row>
    <row r="249" spans="1:34" s="6" customFormat="1" ht="135" x14ac:dyDescent="0.25">
      <c r="A249" s="5">
        <v>244</v>
      </c>
      <c r="B249" s="42">
        <f t="shared" si="18"/>
        <v>-1</v>
      </c>
      <c r="C249" s="41">
        <f t="shared" si="21"/>
        <v>0</v>
      </c>
      <c r="D249" s="10" t="s">
        <v>1407</v>
      </c>
      <c r="E249" s="10" t="s">
        <v>31</v>
      </c>
      <c r="F249" s="125">
        <v>42489</v>
      </c>
      <c r="G249" s="12"/>
      <c r="H249" s="125">
        <v>42506</v>
      </c>
      <c r="I249" s="16">
        <v>42494</v>
      </c>
      <c r="J249" s="2" t="str">
        <f t="shared" si="19"/>
        <v>Terminada</v>
      </c>
      <c r="K249" s="35">
        <f t="shared" si="20"/>
        <v>4</v>
      </c>
      <c r="L249" s="15" t="s">
        <v>1409</v>
      </c>
      <c r="M249" s="18" t="s">
        <v>1410</v>
      </c>
      <c r="N249" s="48" t="s">
        <v>1411</v>
      </c>
      <c r="O249" s="17" t="s">
        <v>86</v>
      </c>
      <c r="P249" s="48" t="s">
        <v>1412</v>
      </c>
      <c r="Q249" s="55" t="s">
        <v>1638</v>
      </c>
      <c r="R249" s="89" t="s">
        <v>1624</v>
      </c>
      <c r="S249" s="89" t="s">
        <v>2120</v>
      </c>
      <c r="T249" s="89"/>
      <c r="U249" s="89"/>
      <c r="V249" s="15" t="s">
        <v>76</v>
      </c>
      <c r="W249" s="17" t="s">
        <v>16</v>
      </c>
      <c r="X249" s="17"/>
      <c r="Y249" s="16">
        <v>42494</v>
      </c>
      <c r="Z249" s="15" t="s">
        <v>1456</v>
      </c>
      <c r="AA249" s="17" t="s">
        <v>106</v>
      </c>
      <c r="AB249" s="15" t="s">
        <v>90</v>
      </c>
      <c r="AC249" s="15" t="s">
        <v>91</v>
      </c>
      <c r="AD249" s="17" t="s">
        <v>106</v>
      </c>
      <c r="AE249" s="15" t="s">
        <v>106</v>
      </c>
      <c r="AF249" s="17"/>
      <c r="AG249"/>
      <c r="AH249"/>
    </row>
    <row r="250" spans="1:34" s="6" customFormat="1" ht="120" x14ac:dyDescent="0.25">
      <c r="A250" s="5">
        <v>245</v>
      </c>
      <c r="B250" s="42">
        <f t="shared" si="18"/>
        <v>-1</v>
      </c>
      <c r="C250" s="41">
        <f t="shared" si="21"/>
        <v>0</v>
      </c>
      <c r="D250" s="10" t="s">
        <v>1390</v>
      </c>
      <c r="E250" s="10" t="s">
        <v>32</v>
      </c>
      <c r="F250" s="125">
        <v>42492</v>
      </c>
      <c r="G250" s="12"/>
      <c r="H250" s="125">
        <v>42521</v>
      </c>
      <c r="I250" s="16">
        <v>42492</v>
      </c>
      <c r="J250" s="2" t="str">
        <f t="shared" si="19"/>
        <v>Terminada</v>
      </c>
      <c r="K250" s="35">
        <f t="shared" si="20"/>
        <v>1</v>
      </c>
      <c r="L250" s="15" t="s">
        <v>1391</v>
      </c>
      <c r="M250" s="18" t="s">
        <v>1392</v>
      </c>
      <c r="N250" s="55" t="s">
        <v>1393</v>
      </c>
      <c r="O250" s="17" t="s">
        <v>86</v>
      </c>
      <c r="P250" s="144" t="s">
        <v>1394</v>
      </c>
      <c r="Q250" s="55" t="s">
        <v>1638</v>
      </c>
      <c r="R250" s="89" t="s">
        <v>1623</v>
      </c>
      <c r="S250" s="89" t="s">
        <v>2120</v>
      </c>
      <c r="T250" s="89"/>
      <c r="U250" s="89"/>
      <c r="V250" s="15" t="s">
        <v>76</v>
      </c>
      <c r="W250" s="15" t="s">
        <v>16</v>
      </c>
      <c r="X250" s="15"/>
      <c r="Y250" s="11">
        <v>42492</v>
      </c>
      <c r="Z250" s="15" t="s">
        <v>1395</v>
      </c>
      <c r="AA250" s="17" t="s">
        <v>106</v>
      </c>
      <c r="AB250" s="15" t="s">
        <v>90</v>
      </c>
      <c r="AC250" s="15" t="s">
        <v>91</v>
      </c>
      <c r="AD250" s="17" t="s">
        <v>106</v>
      </c>
      <c r="AE250" s="15" t="s">
        <v>106</v>
      </c>
      <c r="AF250" s="17"/>
      <c r="AG250"/>
      <c r="AH250"/>
    </row>
    <row r="251" spans="1:34" s="6" customFormat="1" ht="135" x14ac:dyDescent="0.25">
      <c r="A251" s="5">
        <v>246</v>
      </c>
      <c r="B251" s="42">
        <f t="shared" si="18"/>
        <v>-1</v>
      </c>
      <c r="C251" s="41">
        <f t="shared" si="21"/>
        <v>0</v>
      </c>
      <c r="D251" s="10" t="s">
        <v>1413</v>
      </c>
      <c r="E251" s="10" t="s">
        <v>32</v>
      </c>
      <c r="F251" s="125">
        <v>42492</v>
      </c>
      <c r="G251" s="12"/>
      <c r="H251" s="125">
        <v>42522</v>
      </c>
      <c r="I251" s="16">
        <v>42502</v>
      </c>
      <c r="J251" s="2" t="str">
        <f t="shared" si="19"/>
        <v>Terminada</v>
      </c>
      <c r="K251" s="35">
        <f t="shared" si="20"/>
        <v>9</v>
      </c>
      <c r="L251" s="15" t="s">
        <v>1415</v>
      </c>
      <c r="M251" s="18" t="s">
        <v>1416</v>
      </c>
      <c r="N251" s="55" t="s">
        <v>1417</v>
      </c>
      <c r="O251" s="17" t="s">
        <v>86</v>
      </c>
      <c r="P251" s="48" t="s">
        <v>1418</v>
      </c>
      <c r="Q251" s="55" t="s">
        <v>1630</v>
      </c>
      <c r="R251" s="89" t="s">
        <v>1584</v>
      </c>
      <c r="S251" s="107" t="s">
        <v>2119</v>
      </c>
      <c r="T251" s="107">
        <v>2</v>
      </c>
      <c r="U251" s="107">
        <v>0</v>
      </c>
      <c r="V251" s="15" t="s">
        <v>71</v>
      </c>
      <c r="W251" s="15" t="s">
        <v>51</v>
      </c>
      <c r="X251" s="15"/>
      <c r="Y251" s="16">
        <v>42494</v>
      </c>
      <c r="Z251" s="15" t="s">
        <v>1428</v>
      </c>
      <c r="AA251" s="15" t="s">
        <v>1444</v>
      </c>
      <c r="AB251" s="15" t="s">
        <v>90</v>
      </c>
      <c r="AC251" s="15" t="s">
        <v>91</v>
      </c>
      <c r="AD251" s="17" t="s">
        <v>106</v>
      </c>
      <c r="AE251" s="15" t="s">
        <v>106</v>
      </c>
      <c r="AF251" s="17"/>
      <c r="AG251"/>
      <c r="AH251"/>
    </row>
    <row r="252" spans="1:34" s="6" customFormat="1" ht="135" x14ac:dyDescent="0.25">
      <c r="A252" s="5">
        <v>247</v>
      </c>
      <c r="B252" s="42">
        <f t="shared" si="18"/>
        <v>-1</v>
      </c>
      <c r="C252" s="41">
        <f t="shared" si="21"/>
        <v>0</v>
      </c>
      <c r="D252" s="10" t="s">
        <v>1414</v>
      </c>
      <c r="E252" s="10" t="s">
        <v>32</v>
      </c>
      <c r="F252" s="125">
        <v>42493</v>
      </c>
      <c r="G252" s="12"/>
      <c r="H252" s="125">
        <v>42522</v>
      </c>
      <c r="I252" s="16">
        <v>42494</v>
      </c>
      <c r="J252" s="2" t="str">
        <f t="shared" si="19"/>
        <v>Terminada</v>
      </c>
      <c r="K252" s="35">
        <f t="shared" si="20"/>
        <v>2</v>
      </c>
      <c r="L252" s="15" t="s">
        <v>1419</v>
      </c>
      <c r="M252" s="18" t="s">
        <v>1420</v>
      </c>
      <c r="N252" s="48" t="s">
        <v>1421</v>
      </c>
      <c r="O252" s="17" t="s">
        <v>86</v>
      </c>
      <c r="P252" s="144" t="s">
        <v>1422</v>
      </c>
      <c r="Q252" s="55" t="s">
        <v>1638</v>
      </c>
      <c r="R252" s="89" t="s">
        <v>1624</v>
      </c>
      <c r="S252" s="89" t="s">
        <v>2120</v>
      </c>
      <c r="T252" s="89"/>
      <c r="U252" s="89"/>
      <c r="V252" s="15" t="s">
        <v>76</v>
      </c>
      <c r="W252" s="17" t="s">
        <v>16</v>
      </c>
      <c r="X252" s="17"/>
      <c r="Y252" s="11">
        <v>42494</v>
      </c>
      <c r="Z252" s="15" t="s">
        <v>1457</v>
      </c>
      <c r="AA252" s="15" t="s">
        <v>106</v>
      </c>
      <c r="AB252" s="15" t="s">
        <v>90</v>
      </c>
      <c r="AC252" s="15" t="s">
        <v>91</v>
      </c>
      <c r="AD252" s="17" t="s">
        <v>106</v>
      </c>
      <c r="AE252" s="15" t="s">
        <v>106</v>
      </c>
      <c r="AF252" s="17"/>
      <c r="AG252"/>
      <c r="AH252"/>
    </row>
    <row r="253" spans="1:34" s="6" customFormat="1" ht="150" x14ac:dyDescent="0.25">
      <c r="A253" s="5">
        <v>248</v>
      </c>
      <c r="B253" s="42">
        <f t="shared" si="18"/>
        <v>-1</v>
      </c>
      <c r="C253" s="41">
        <f t="shared" si="21"/>
        <v>0</v>
      </c>
      <c r="D253" s="10" t="s">
        <v>1458</v>
      </c>
      <c r="E253" s="10" t="s">
        <v>32</v>
      </c>
      <c r="F253" s="125">
        <v>42494</v>
      </c>
      <c r="G253" s="12"/>
      <c r="H253" s="125">
        <v>42523</v>
      </c>
      <c r="I253" s="16">
        <v>42510</v>
      </c>
      <c r="J253" s="2" t="str">
        <f t="shared" si="19"/>
        <v>Terminada</v>
      </c>
      <c r="K253" s="35">
        <f t="shared" si="20"/>
        <v>13</v>
      </c>
      <c r="L253" s="15" t="s">
        <v>1480</v>
      </c>
      <c r="M253" s="18" t="s">
        <v>1481</v>
      </c>
      <c r="N253" s="55" t="s">
        <v>1482</v>
      </c>
      <c r="O253" s="17" t="s">
        <v>86</v>
      </c>
      <c r="P253" s="48" t="s">
        <v>1483</v>
      </c>
      <c r="Q253" s="55" t="s">
        <v>1630</v>
      </c>
      <c r="R253" s="89" t="s">
        <v>1584</v>
      </c>
      <c r="S253" s="89" t="s">
        <v>2120</v>
      </c>
      <c r="T253" s="89"/>
      <c r="U253" s="89"/>
      <c r="V253" s="15" t="s">
        <v>71</v>
      </c>
      <c r="W253" s="15" t="s">
        <v>17</v>
      </c>
      <c r="X253" s="15"/>
      <c r="Y253" s="16">
        <v>42499</v>
      </c>
      <c r="Z253" s="15" t="s">
        <v>1484</v>
      </c>
      <c r="AA253" s="15" t="s">
        <v>1645</v>
      </c>
      <c r="AB253" s="15" t="s">
        <v>90</v>
      </c>
      <c r="AC253" s="15" t="s">
        <v>91</v>
      </c>
      <c r="AD253" s="17" t="s">
        <v>106</v>
      </c>
      <c r="AE253" s="15" t="s">
        <v>106</v>
      </c>
      <c r="AF253" s="17"/>
      <c r="AG253"/>
      <c r="AH253"/>
    </row>
    <row r="254" spans="1:34" s="6" customFormat="1" ht="120" x14ac:dyDescent="0.25">
      <c r="A254" s="5">
        <v>249</v>
      </c>
      <c r="B254" s="42">
        <f t="shared" si="18"/>
        <v>-1</v>
      </c>
      <c r="C254" s="41">
        <f t="shared" si="21"/>
        <v>0</v>
      </c>
      <c r="D254" s="10" t="s">
        <v>1459</v>
      </c>
      <c r="E254" s="10" t="s">
        <v>32</v>
      </c>
      <c r="F254" s="125">
        <v>42494</v>
      </c>
      <c r="G254" s="12"/>
      <c r="H254" s="125">
        <v>42509</v>
      </c>
      <c r="I254" s="16">
        <v>42500</v>
      </c>
      <c r="J254" s="2" t="str">
        <f t="shared" si="19"/>
        <v>Terminada</v>
      </c>
      <c r="K254" s="35">
        <f t="shared" si="20"/>
        <v>5</v>
      </c>
      <c r="L254" s="15" t="s">
        <v>1485</v>
      </c>
      <c r="M254" s="18" t="s">
        <v>1486</v>
      </c>
      <c r="N254" s="48" t="s">
        <v>1487</v>
      </c>
      <c r="O254" s="17" t="s">
        <v>86</v>
      </c>
      <c r="P254" s="144" t="s">
        <v>1488</v>
      </c>
      <c r="Q254" s="55" t="s">
        <v>1638</v>
      </c>
      <c r="R254" s="89" t="s">
        <v>1624</v>
      </c>
      <c r="S254" s="89" t="s">
        <v>2120</v>
      </c>
      <c r="T254" s="89"/>
      <c r="U254" s="89"/>
      <c r="V254" s="15" t="s">
        <v>76</v>
      </c>
      <c r="W254" s="15" t="s">
        <v>16</v>
      </c>
      <c r="X254" s="15"/>
      <c r="Y254" s="16">
        <v>42499</v>
      </c>
      <c r="Z254" s="15" t="s">
        <v>1489</v>
      </c>
      <c r="AA254" s="15" t="s">
        <v>106</v>
      </c>
      <c r="AB254" s="15" t="s">
        <v>90</v>
      </c>
      <c r="AC254" s="15" t="s">
        <v>91</v>
      </c>
      <c r="AD254" s="17" t="s">
        <v>106</v>
      </c>
      <c r="AE254" s="15" t="s">
        <v>106</v>
      </c>
      <c r="AF254" s="17"/>
      <c r="AG254"/>
      <c r="AH254"/>
    </row>
    <row r="255" spans="1:34" s="6" customFormat="1" ht="120" x14ac:dyDescent="0.25">
      <c r="A255" s="5">
        <v>250</v>
      </c>
      <c r="B255" s="42">
        <f t="shared" si="18"/>
        <v>-1</v>
      </c>
      <c r="C255" s="41">
        <f t="shared" si="21"/>
        <v>0</v>
      </c>
      <c r="D255" s="10" t="s">
        <v>1460</v>
      </c>
      <c r="E255" s="10" t="s">
        <v>32</v>
      </c>
      <c r="F255" s="125">
        <v>42494</v>
      </c>
      <c r="G255" s="12"/>
      <c r="H255" s="125">
        <v>42509</v>
      </c>
      <c r="I255" s="16">
        <v>42509</v>
      </c>
      <c r="J255" s="2" t="str">
        <f t="shared" si="19"/>
        <v>Terminada</v>
      </c>
      <c r="K255" s="35">
        <f t="shared" si="20"/>
        <v>12</v>
      </c>
      <c r="L255" s="15" t="s">
        <v>1485</v>
      </c>
      <c r="M255" s="18" t="s">
        <v>1486</v>
      </c>
      <c r="N255" s="55" t="s">
        <v>1487</v>
      </c>
      <c r="O255" s="17" t="s">
        <v>86</v>
      </c>
      <c r="P255" s="48" t="s">
        <v>1501</v>
      </c>
      <c r="Q255" s="55" t="s">
        <v>1627</v>
      </c>
      <c r="R255" s="89" t="s">
        <v>1566</v>
      </c>
      <c r="S255" s="89" t="s">
        <v>2120</v>
      </c>
      <c r="T255" s="89"/>
      <c r="U255" s="89"/>
      <c r="V255" s="15" t="s">
        <v>71</v>
      </c>
      <c r="W255" s="15" t="s">
        <v>17</v>
      </c>
      <c r="X255" s="15"/>
      <c r="Y255" s="11">
        <v>42499</v>
      </c>
      <c r="Z255" s="15" t="s">
        <v>1502</v>
      </c>
      <c r="AA255" s="15" t="s">
        <v>1646</v>
      </c>
      <c r="AB255" s="15" t="s">
        <v>90</v>
      </c>
      <c r="AC255" s="15" t="s">
        <v>91</v>
      </c>
      <c r="AD255" s="17" t="s">
        <v>106</v>
      </c>
      <c r="AE255" s="15" t="s">
        <v>106</v>
      </c>
      <c r="AF255" s="17"/>
      <c r="AG255"/>
      <c r="AH255"/>
    </row>
    <row r="256" spans="1:34" s="6" customFormat="1" ht="120" x14ac:dyDescent="0.25">
      <c r="A256" s="5">
        <v>251</v>
      </c>
      <c r="B256" s="42">
        <f t="shared" si="18"/>
        <v>-1</v>
      </c>
      <c r="C256" s="41">
        <f t="shared" si="21"/>
        <v>0</v>
      </c>
      <c r="D256" s="10" t="s">
        <v>1437</v>
      </c>
      <c r="E256" s="10" t="s">
        <v>32</v>
      </c>
      <c r="F256" s="125">
        <v>42494</v>
      </c>
      <c r="G256" s="12"/>
      <c r="H256" s="125">
        <v>42523</v>
      </c>
      <c r="I256" s="16">
        <v>42515</v>
      </c>
      <c r="J256" s="2" t="str">
        <f t="shared" si="19"/>
        <v>Terminada</v>
      </c>
      <c r="K256" s="35">
        <f t="shared" si="20"/>
        <v>16</v>
      </c>
      <c r="L256" s="15" t="s">
        <v>83</v>
      </c>
      <c r="M256" s="18" t="s">
        <v>1438</v>
      </c>
      <c r="N256" s="112" t="s">
        <v>85</v>
      </c>
      <c r="O256" s="17" t="s">
        <v>86</v>
      </c>
      <c r="P256" s="144" t="s">
        <v>1439</v>
      </c>
      <c r="Q256" s="55" t="s">
        <v>1630</v>
      </c>
      <c r="R256" s="89" t="s">
        <v>1583</v>
      </c>
      <c r="S256" s="107" t="s">
        <v>2119</v>
      </c>
      <c r="T256" s="107">
        <v>1</v>
      </c>
      <c r="U256" s="107">
        <v>1</v>
      </c>
      <c r="V256" s="15" t="s">
        <v>71</v>
      </c>
      <c r="W256" s="15" t="s">
        <v>51</v>
      </c>
      <c r="X256" s="15"/>
      <c r="Y256" s="11">
        <v>42499</v>
      </c>
      <c r="Z256" s="15" t="s">
        <v>1440</v>
      </c>
      <c r="AA256" s="15" t="s">
        <v>1654</v>
      </c>
      <c r="AB256" s="15" t="s">
        <v>501</v>
      </c>
      <c r="AC256" s="15" t="s">
        <v>91</v>
      </c>
      <c r="AD256" s="17" t="s">
        <v>106</v>
      </c>
      <c r="AE256" s="15" t="s">
        <v>106</v>
      </c>
      <c r="AF256" s="17"/>
      <c r="AG256"/>
      <c r="AH256"/>
    </row>
    <row r="257" spans="1:34" s="6" customFormat="1" ht="120" x14ac:dyDescent="0.25">
      <c r="A257" s="5">
        <v>252</v>
      </c>
      <c r="B257" s="42">
        <f t="shared" si="18"/>
        <v>-1</v>
      </c>
      <c r="C257" s="41">
        <f t="shared" si="21"/>
        <v>0</v>
      </c>
      <c r="D257" s="10" t="s">
        <v>1461</v>
      </c>
      <c r="E257" s="10" t="s">
        <v>32</v>
      </c>
      <c r="F257" s="125">
        <v>42496</v>
      </c>
      <c r="G257" s="12"/>
      <c r="H257" s="125">
        <v>42524</v>
      </c>
      <c r="I257" s="16">
        <v>42524</v>
      </c>
      <c r="J257" s="2" t="str">
        <f t="shared" si="19"/>
        <v>Terminada</v>
      </c>
      <c r="K257" s="35">
        <f t="shared" si="20"/>
        <v>21</v>
      </c>
      <c r="L257" s="15" t="s">
        <v>1477</v>
      </c>
      <c r="M257" s="18" t="s">
        <v>1478</v>
      </c>
      <c r="N257" s="55" t="s">
        <v>1479</v>
      </c>
      <c r="O257" s="17" t="s">
        <v>86</v>
      </c>
      <c r="P257" s="48" t="s">
        <v>1503</v>
      </c>
      <c r="Q257" s="55" t="s">
        <v>1630</v>
      </c>
      <c r="R257" s="89" t="s">
        <v>1584</v>
      </c>
      <c r="S257" s="89" t="s">
        <v>2120</v>
      </c>
      <c r="T257" s="89"/>
      <c r="U257" s="89"/>
      <c r="V257" s="15" t="s">
        <v>71</v>
      </c>
      <c r="W257" s="15" t="s">
        <v>17</v>
      </c>
      <c r="X257" s="15"/>
      <c r="Y257" s="16">
        <v>42499</v>
      </c>
      <c r="Z257" s="15" t="s">
        <v>1504</v>
      </c>
      <c r="AA257" s="15" t="s">
        <v>1741</v>
      </c>
      <c r="AB257" s="15" t="s">
        <v>501</v>
      </c>
      <c r="AC257" s="15" t="s">
        <v>91</v>
      </c>
      <c r="AD257" s="17" t="s">
        <v>106</v>
      </c>
      <c r="AE257" s="15" t="s">
        <v>106</v>
      </c>
      <c r="AF257" s="17"/>
      <c r="AG257"/>
      <c r="AH257"/>
    </row>
    <row r="258" spans="1:34" s="6" customFormat="1" ht="120" x14ac:dyDescent="0.25">
      <c r="A258" s="5">
        <v>253</v>
      </c>
      <c r="B258" s="42">
        <f t="shared" si="18"/>
        <v>-1</v>
      </c>
      <c r="C258" s="41">
        <f t="shared" si="21"/>
        <v>0</v>
      </c>
      <c r="D258" s="10" t="s">
        <v>1462</v>
      </c>
      <c r="E258" s="10" t="s">
        <v>32</v>
      </c>
      <c r="F258" s="125">
        <v>42496</v>
      </c>
      <c r="G258" s="12"/>
      <c r="H258" s="125">
        <v>42524</v>
      </c>
      <c r="I258" s="16">
        <v>42508</v>
      </c>
      <c r="J258" s="2" t="str">
        <f t="shared" si="19"/>
        <v>Terminada</v>
      </c>
      <c r="K258" s="35">
        <f t="shared" si="20"/>
        <v>9</v>
      </c>
      <c r="L258" s="15" t="s">
        <v>1505</v>
      </c>
      <c r="M258" s="18" t="s">
        <v>1506</v>
      </c>
      <c r="N258" s="48" t="s">
        <v>1507</v>
      </c>
      <c r="O258" s="17" t="s">
        <v>86</v>
      </c>
      <c r="P258" s="144" t="s">
        <v>1508</v>
      </c>
      <c r="Q258" s="55" t="s">
        <v>1630</v>
      </c>
      <c r="R258" s="89" t="s">
        <v>1583</v>
      </c>
      <c r="S258" s="89" t="s">
        <v>2120</v>
      </c>
      <c r="T258" s="89"/>
      <c r="U258" s="89"/>
      <c r="V258" s="15" t="s">
        <v>71</v>
      </c>
      <c r="W258" s="15" t="s">
        <v>53</v>
      </c>
      <c r="X258" s="15"/>
      <c r="Y258" s="11">
        <v>42499</v>
      </c>
      <c r="Z258" s="15" t="s">
        <v>1509</v>
      </c>
      <c r="AA258" s="15" t="s">
        <v>1555</v>
      </c>
      <c r="AB258" s="15" t="s">
        <v>501</v>
      </c>
      <c r="AC258" s="15" t="s">
        <v>91</v>
      </c>
      <c r="AD258" s="17" t="s">
        <v>106</v>
      </c>
      <c r="AE258" s="15" t="s">
        <v>106</v>
      </c>
      <c r="AF258" s="17"/>
      <c r="AG258"/>
      <c r="AH258"/>
    </row>
    <row r="259" spans="1:34" s="6" customFormat="1" ht="120" x14ac:dyDescent="0.25">
      <c r="A259" s="5">
        <v>254</v>
      </c>
      <c r="B259" s="42">
        <f t="shared" si="18"/>
        <v>-1</v>
      </c>
      <c r="C259" s="41">
        <f t="shared" si="21"/>
        <v>0</v>
      </c>
      <c r="D259" s="10" t="s">
        <v>1463</v>
      </c>
      <c r="E259" s="10" t="s">
        <v>32</v>
      </c>
      <c r="F259" s="125">
        <v>42496</v>
      </c>
      <c r="G259" s="12"/>
      <c r="H259" s="125">
        <v>42510</v>
      </c>
      <c r="I259" s="16">
        <v>42502</v>
      </c>
      <c r="J259" s="2" t="str">
        <f t="shared" si="19"/>
        <v>Terminada</v>
      </c>
      <c r="K259" s="35">
        <f t="shared" si="20"/>
        <v>5</v>
      </c>
      <c r="L259" s="15" t="s">
        <v>1490</v>
      </c>
      <c r="M259" s="18" t="s">
        <v>1491</v>
      </c>
      <c r="N259" s="55" t="s">
        <v>1492</v>
      </c>
      <c r="O259" s="17" t="s">
        <v>86</v>
      </c>
      <c r="P259" s="48" t="s">
        <v>1493</v>
      </c>
      <c r="Q259" s="55" t="s">
        <v>1638</v>
      </c>
      <c r="R259" s="89" t="s">
        <v>1624</v>
      </c>
      <c r="S259" s="89" t="s">
        <v>2120</v>
      </c>
      <c r="T259" s="89"/>
      <c r="U259" s="89"/>
      <c r="V259" s="15" t="s">
        <v>76</v>
      </c>
      <c r="W259" s="15" t="s">
        <v>16</v>
      </c>
      <c r="X259" s="15"/>
      <c r="Y259" s="16">
        <v>42501</v>
      </c>
      <c r="Z259" s="15" t="s">
        <v>1494</v>
      </c>
      <c r="AA259" s="15" t="s">
        <v>106</v>
      </c>
      <c r="AB259" s="15" t="s">
        <v>90</v>
      </c>
      <c r="AC259" s="15" t="s">
        <v>91</v>
      </c>
      <c r="AD259" s="17" t="s">
        <v>106</v>
      </c>
      <c r="AE259" s="15" t="s">
        <v>106</v>
      </c>
      <c r="AF259" s="17"/>
      <c r="AG259"/>
      <c r="AH259"/>
    </row>
    <row r="260" spans="1:34" s="6" customFormat="1" ht="120" x14ac:dyDescent="0.25">
      <c r="A260" s="5">
        <v>255</v>
      </c>
      <c r="B260" s="42">
        <f t="shared" si="18"/>
        <v>-1</v>
      </c>
      <c r="C260" s="41">
        <f t="shared" si="21"/>
        <v>0</v>
      </c>
      <c r="D260" s="10" t="s">
        <v>1464</v>
      </c>
      <c r="E260" s="10" t="s">
        <v>32</v>
      </c>
      <c r="F260" s="125">
        <v>42499</v>
      </c>
      <c r="G260" s="12"/>
      <c r="H260" s="125">
        <v>42527</v>
      </c>
      <c r="I260" s="16">
        <v>42522</v>
      </c>
      <c r="J260" s="2" t="str">
        <f t="shared" si="19"/>
        <v>Terminada</v>
      </c>
      <c r="K260" s="35">
        <f t="shared" si="20"/>
        <v>18</v>
      </c>
      <c r="L260" s="15" t="s">
        <v>1510</v>
      </c>
      <c r="M260" s="18" t="s">
        <v>1511</v>
      </c>
      <c r="N260" s="87" t="s">
        <v>1512</v>
      </c>
      <c r="O260" s="17" t="s">
        <v>86</v>
      </c>
      <c r="P260" s="144" t="s">
        <v>1513</v>
      </c>
      <c r="Q260" s="55" t="s">
        <v>1630</v>
      </c>
      <c r="R260" s="89" t="s">
        <v>1584</v>
      </c>
      <c r="S260" s="89" t="s">
        <v>2120</v>
      </c>
      <c r="T260" s="89"/>
      <c r="U260" s="89"/>
      <c r="V260" s="15" t="s">
        <v>71</v>
      </c>
      <c r="W260" s="15" t="s">
        <v>51</v>
      </c>
      <c r="X260" s="15"/>
      <c r="Y260" s="16">
        <v>42501</v>
      </c>
      <c r="Z260" s="15" t="s">
        <v>1446</v>
      </c>
      <c r="AA260" s="15" t="s">
        <v>1730</v>
      </c>
      <c r="AB260" s="15" t="s">
        <v>90</v>
      </c>
      <c r="AC260" s="15" t="s">
        <v>91</v>
      </c>
      <c r="AD260" s="17" t="s">
        <v>106</v>
      </c>
      <c r="AE260" s="15" t="s">
        <v>106</v>
      </c>
      <c r="AF260" s="17"/>
      <c r="AG260"/>
      <c r="AH260"/>
    </row>
    <row r="261" spans="1:34" s="6" customFormat="1" ht="120" x14ac:dyDescent="0.25">
      <c r="A261" s="5">
        <v>256</v>
      </c>
      <c r="B261" s="42">
        <f t="shared" si="18"/>
        <v>-1</v>
      </c>
      <c r="C261" s="41">
        <f t="shared" si="21"/>
        <v>0</v>
      </c>
      <c r="D261" s="10" t="s">
        <v>1465</v>
      </c>
      <c r="E261" s="10" t="s">
        <v>32</v>
      </c>
      <c r="F261" s="125">
        <v>42499</v>
      </c>
      <c r="G261" s="12"/>
      <c r="H261" s="125">
        <v>42527</v>
      </c>
      <c r="I261" s="16">
        <v>42522</v>
      </c>
      <c r="J261" s="2" t="str">
        <f t="shared" si="19"/>
        <v>Terminada</v>
      </c>
      <c r="K261" s="35">
        <f t="shared" si="20"/>
        <v>18</v>
      </c>
      <c r="L261" s="15" t="s">
        <v>1510</v>
      </c>
      <c r="M261" s="18" t="s">
        <v>1511</v>
      </c>
      <c r="N261" s="108" t="s">
        <v>1512</v>
      </c>
      <c r="O261" s="17" t="s">
        <v>86</v>
      </c>
      <c r="P261" s="144" t="s">
        <v>1514</v>
      </c>
      <c r="Q261" s="55" t="s">
        <v>1630</v>
      </c>
      <c r="R261" s="89" t="s">
        <v>1584</v>
      </c>
      <c r="S261" s="89" t="s">
        <v>2120</v>
      </c>
      <c r="T261" s="89"/>
      <c r="U261" s="89"/>
      <c r="V261" s="15" t="s">
        <v>71</v>
      </c>
      <c r="W261" s="15" t="s">
        <v>51</v>
      </c>
      <c r="X261" s="15"/>
      <c r="Y261" s="11">
        <v>42501</v>
      </c>
      <c r="Z261" s="15" t="s">
        <v>1447</v>
      </c>
      <c r="AA261" s="15" t="s">
        <v>1693</v>
      </c>
      <c r="AB261" s="15" t="s">
        <v>90</v>
      </c>
      <c r="AC261" s="15" t="s">
        <v>91</v>
      </c>
      <c r="AD261" s="17" t="s">
        <v>106</v>
      </c>
      <c r="AE261" s="15" t="s">
        <v>106</v>
      </c>
      <c r="AF261" s="17"/>
      <c r="AG261"/>
      <c r="AH261"/>
    </row>
    <row r="262" spans="1:34" s="6" customFormat="1" ht="120" x14ac:dyDescent="0.25">
      <c r="A262" s="5">
        <v>257</v>
      </c>
      <c r="B262" s="42">
        <f t="shared" ref="B262:B275" si="22">IF(D262="",0,IF(I262&lt;&gt;"",-1,IF(H262&lt;$AH$5,100,0)))</f>
        <v>-1</v>
      </c>
      <c r="C262" s="41">
        <f t="shared" si="21"/>
        <v>0</v>
      </c>
      <c r="D262" s="10" t="s">
        <v>1466</v>
      </c>
      <c r="E262" s="10" t="s">
        <v>32</v>
      </c>
      <c r="F262" s="125">
        <v>42499</v>
      </c>
      <c r="G262" s="12"/>
      <c r="H262" s="125">
        <v>42527</v>
      </c>
      <c r="I262" s="16">
        <v>42522</v>
      </c>
      <c r="J262" s="2" t="str">
        <f t="shared" si="19"/>
        <v>Terminada</v>
      </c>
      <c r="K262" s="35">
        <f t="shared" si="20"/>
        <v>18</v>
      </c>
      <c r="L262" s="15" t="s">
        <v>1510</v>
      </c>
      <c r="M262" s="18" t="s">
        <v>1511</v>
      </c>
      <c r="N262" s="108" t="s">
        <v>1512</v>
      </c>
      <c r="O262" s="17" t="s">
        <v>86</v>
      </c>
      <c r="P262" s="144" t="s">
        <v>1515</v>
      </c>
      <c r="Q262" s="55" t="s">
        <v>1630</v>
      </c>
      <c r="R262" s="89" t="s">
        <v>1584</v>
      </c>
      <c r="S262" s="89" t="s">
        <v>2120</v>
      </c>
      <c r="T262" s="89"/>
      <c r="U262" s="89"/>
      <c r="V262" s="15" t="s">
        <v>71</v>
      </c>
      <c r="W262" s="15" t="s">
        <v>50</v>
      </c>
      <c r="X262" s="15"/>
      <c r="Y262" s="16">
        <v>42501</v>
      </c>
      <c r="Z262" s="15" t="s">
        <v>1639</v>
      </c>
      <c r="AA262" s="15" t="s">
        <v>1694</v>
      </c>
      <c r="AB262" s="15" t="s">
        <v>90</v>
      </c>
      <c r="AC262" s="15" t="s">
        <v>91</v>
      </c>
      <c r="AD262" s="17" t="s">
        <v>106</v>
      </c>
      <c r="AE262" s="15" t="s">
        <v>106</v>
      </c>
      <c r="AF262" s="17"/>
      <c r="AG262"/>
      <c r="AH262"/>
    </row>
    <row r="263" spans="1:34" s="6" customFormat="1" ht="120" x14ac:dyDescent="0.25">
      <c r="A263" s="5">
        <v>258</v>
      </c>
      <c r="B263" s="42">
        <f t="shared" si="22"/>
        <v>-1</v>
      </c>
      <c r="C263" s="41">
        <f t="shared" si="21"/>
        <v>0</v>
      </c>
      <c r="D263" s="10" t="s">
        <v>1467</v>
      </c>
      <c r="E263" s="10" t="s">
        <v>32</v>
      </c>
      <c r="F263" s="125">
        <v>42499</v>
      </c>
      <c r="G263" s="12"/>
      <c r="H263" s="125">
        <v>42527</v>
      </c>
      <c r="I263" s="16">
        <v>42522</v>
      </c>
      <c r="J263" s="2" t="str">
        <f t="shared" ref="J263:J326" si="23">IF(I263&lt;&gt;"","Terminada","Pendiente")</f>
        <v>Terminada</v>
      </c>
      <c r="K263" s="35">
        <f t="shared" si="20"/>
        <v>18</v>
      </c>
      <c r="L263" s="15" t="s">
        <v>1510</v>
      </c>
      <c r="M263" s="18" t="s">
        <v>1511</v>
      </c>
      <c r="N263" s="108" t="s">
        <v>1512</v>
      </c>
      <c r="O263" s="17" t="s">
        <v>86</v>
      </c>
      <c r="P263" s="48" t="s">
        <v>1516</v>
      </c>
      <c r="Q263" s="55" t="s">
        <v>1630</v>
      </c>
      <c r="R263" s="89" t="s">
        <v>1584</v>
      </c>
      <c r="S263" s="89" t="s">
        <v>2120</v>
      </c>
      <c r="T263" s="89"/>
      <c r="U263" s="89"/>
      <c r="V263" s="15" t="s">
        <v>71</v>
      </c>
      <c r="W263" s="15" t="s">
        <v>51</v>
      </c>
      <c r="X263" s="15"/>
      <c r="Y263" s="11">
        <v>42501</v>
      </c>
      <c r="Z263" s="15" t="s">
        <v>1448</v>
      </c>
      <c r="AA263" s="15" t="s">
        <v>1695</v>
      </c>
      <c r="AB263" s="15" t="s">
        <v>90</v>
      </c>
      <c r="AC263" s="15" t="s">
        <v>91</v>
      </c>
      <c r="AD263" s="17" t="s">
        <v>106</v>
      </c>
      <c r="AE263" s="15" t="s">
        <v>106</v>
      </c>
      <c r="AF263" s="17"/>
      <c r="AG263"/>
      <c r="AH263"/>
    </row>
    <row r="264" spans="1:34" s="6" customFormat="1" ht="120" x14ac:dyDescent="0.25">
      <c r="A264" s="5">
        <v>259</v>
      </c>
      <c r="B264" s="42">
        <f t="shared" si="22"/>
        <v>-1</v>
      </c>
      <c r="C264" s="41">
        <f t="shared" si="21"/>
        <v>0</v>
      </c>
      <c r="D264" s="10" t="s">
        <v>1468</v>
      </c>
      <c r="E264" s="10" t="s">
        <v>32</v>
      </c>
      <c r="F264" s="125">
        <v>42499</v>
      </c>
      <c r="G264" s="12"/>
      <c r="H264" s="125">
        <v>42527</v>
      </c>
      <c r="I264" s="16">
        <v>42522</v>
      </c>
      <c r="J264" s="2" t="str">
        <f t="shared" si="23"/>
        <v>Terminada</v>
      </c>
      <c r="K264" s="35">
        <f t="shared" si="20"/>
        <v>18</v>
      </c>
      <c r="L264" s="15" t="s">
        <v>1510</v>
      </c>
      <c r="M264" s="18" t="s">
        <v>1511</v>
      </c>
      <c r="N264" s="108" t="s">
        <v>1512</v>
      </c>
      <c r="O264" s="17" t="s">
        <v>86</v>
      </c>
      <c r="P264" s="144" t="s">
        <v>1517</v>
      </c>
      <c r="Q264" s="55" t="s">
        <v>1630</v>
      </c>
      <c r="R264" s="89" t="s">
        <v>1584</v>
      </c>
      <c r="S264" s="89" t="s">
        <v>2120</v>
      </c>
      <c r="T264" s="89"/>
      <c r="U264" s="89"/>
      <c r="V264" s="15" t="s">
        <v>71</v>
      </c>
      <c r="W264" s="22" t="s">
        <v>51</v>
      </c>
      <c r="X264" s="22"/>
      <c r="Y264" s="14">
        <v>42501</v>
      </c>
      <c r="Z264" s="22" t="s">
        <v>1449</v>
      </c>
      <c r="AA264" s="15" t="s">
        <v>1692</v>
      </c>
      <c r="AB264" s="15" t="s">
        <v>501</v>
      </c>
      <c r="AC264" s="15" t="s">
        <v>91</v>
      </c>
      <c r="AD264" s="17" t="s">
        <v>106</v>
      </c>
      <c r="AE264" s="15" t="s">
        <v>106</v>
      </c>
      <c r="AF264" s="17"/>
      <c r="AG264"/>
      <c r="AH264"/>
    </row>
    <row r="265" spans="1:34" s="6" customFormat="1" ht="135" x14ac:dyDescent="0.25">
      <c r="A265" s="5">
        <v>260</v>
      </c>
      <c r="B265" s="42">
        <f t="shared" si="22"/>
        <v>-1</v>
      </c>
      <c r="C265" s="41">
        <f t="shared" si="21"/>
        <v>0</v>
      </c>
      <c r="D265" s="10" t="s">
        <v>1469</v>
      </c>
      <c r="E265" s="10" t="s">
        <v>32</v>
      </c>
      <c r="F265" s="125">
        <v>42499</v>
      </c>
      <c r="G265" s="12"/>
      <c r="H265" s="125">
        <v>42527</v>
      </c>
      <c r="I265" s="16">
        <v>42514</v>
      </c>
      <c r="J265" s="2" t="str">
        <f t="shared" si="23"/>
        <v>Terminada</v>
      </c>
      <c r="K265" s="35">
        <f t="shared" si="20"/>
        <v>12</v>
      </c>
      <c r="L265" s="15" t="s">
        <v>1518</v>
      </c>
      <c r="M265" s="18" t="s">
        <v>1519</v>
      </c>
      <c r="N265" s="48" t="s">
        <v>1520</v>
      </c>
      <c r="O265" s="17" t="s">
        <v>86</v>
      </c>
      <c r="P265" s="144" t="s">
        <v>1521</v>
      </c>
      <c r="Q265" s="55" t="s">
        <v>1631</v>
      </c>
      <c r="R265" s="89" t="s">
        <v>1588</v>
      </c>
      <c r="S265" s="89" t="s">
        <v>2120</v>
      </c>
      <c r="T265" s="89"/>
      <c r="U265" s="89"/>
      <c r="V265" s="15" t="s">
        <v>71</v>
      </c>
      <c r="W265" s="15" t="s">
        <v>17</v>
      </c>
      <c r="X265" s="15"/>
      <c r="Y265" s="16">
        <v>42501</v>
      </c>
      <c r="Z265" s="15" t="s">
        <v>1451</v>
      </c>
      <c r="AA265" s="15" t="s">
        <v>1657</v>
      </c>
      <c r="AB265" s="15" t="s">
        <v>501</v>
      </c>
      <c r="AC265" s="15" t="s">
        <v>91</v>
      </c>
      <c r="AD265" s="17" t="s">
        <v>106</v>
      </c>
      <c r="AE265" s="15" t="s">
        <v>106</v>
      </c>
      <c r="AF265" s="17"/>
      <c r="AG265"/>
      <c r="AH265"/>
    </row>
    <row r="266" spans="1:34" s="6" customFormat="1" ht="120" x14ac:dyDescent="0.25">
      <c r="A266" s="5">
        <v>261</v>
      </c>
      <c r="B266" s="42">
        <f t="shared" si="22"/>
        <v>-1</v>
      </c>
      <c r="C266" s="41">
        <f t="shared" si="21"/>
        <v>0</v>
      </c>
      <c r="D266" s="10" t="s">
        <v>1470</v>
      </c>
      <c r="E266" s="10" t="s">
        <v>32</v>
      </c>
      <c r="F266" s="125">
        <v>42499</v>
      </c>
      <c r="G266" s="12"/>
      <c r="H266" s="125">
        <v>42527</v>
      </c>
      <c r="I266" s="16">
        <v>42510</v>
      </c>
      <c r="J266" s="2" t="str">
        <f t="shared" si="23"/>
        <v>Terminada</v>
      </c>
      <c r="K266" s="35">
        <f t="shared" si="20"/>
        <v>10</v>
      </c>
      <c r="L266" s="15" t="s">
        <v>1522</v>
      </c>
      <c r="M266" s="18" t="s">
        <v>1523</v>
      </c>
      <c r="N266" s="55" t="s">
        <v>1524</v>
      </c>
      <c r="O266" s="17" t="s">
        <v>86</v>
      </c>
      <c r="P266" s="48" t="s">
        <v>1525</v>
      </c>
      <c r="Q266" s="55" t="s">
        <v>1591</v>
      </c>
      <c r="R266" s="89" t="s">
        <v>1592</v>
      </c>
      <c r="S266" s="89" t="s">
        <v>2120</v>
      </c>
      <c r="T266" s="89"/>
      <c r="U266" s="89"/>
      <c r="V266" s="15" t="s">
        <v>71</v>
      </c>
      <c r="W266" s="15" t="s">
        <v>17</v>
      </c>
      <c r="X266" s="15"/>
      <c r="Y266" s="16">
        <v>42501</v>
      </c>
      <c r="Z266" s="15" t="s">
        <v>1452</v>
      </c>
      <c r="AA266" s="15" t="s">
        <v>1644</v>
      </c>
      <c r="AB266" s="15" t="s">
        <v>90</v>
      </c>
      <c r="AC266" s="15" t="s">
        <v>91</v>
      </c>
      <c r="AD266" s="17" t="s">
        <v>106</v>
      </c>
      <c r="AE266" s="15" t="s">
        <v>106</v>
      </c>
      <c r="AF266" s="17"/>
      <c r="AG266"/>
      <c r="AH266"/>
    </row>
    <row r="267" spans="1:34" s="6" customFormat="1" ht="135" x14ac:dyDescent="0.25">
      <c r="A267" s="133">
        <v>262</v>
      </c>
      <c r="B267" s="154">
        <f t="shared" si="22"/>
        <v>-1</v>
      </c>
      <c r="C267" s="155">
        <f t="shared" si="21"/>
        <v>0</v>
      </c>
      <c r="D267" s="110" t="s">
        <v>1471</v>
      </c>
      <c r="E267" s="10" t="s">
        <v>32</v>
      </c>
      <c r="F267" s="125">
        <v>42500</v>
      </c>
      <c r="G267" s="12"/>
      <c r="H267" s="125">
        <v>42528</v>
      </c>
      <c r="I267" s="16">
        <v>42527</v>
      </c>
      <c r="J267" s="2" t="str">
        <f t="shared" si="23"/>
        <v>Terminada</v>
      </c>
      <c r="K267" s="35">
        <f t="shared" si="20"/>
        <v>20</v>
      </c>
      <c r="L267" s="15" t="s">
        <v>1526</v>
      </c>
      <c r="M267" s="18" t="s">
        <v>1527</v>
      </c>
      <c r="N267" s="55" t="s">
        <v>1528</v>
      </c>
      <c r="O267" s="17" t="s">
        <v>86</v>
      </c>
      <c r="P267" s="144" t="s">
        <v>1529</v>
      </c>
      <c r="Q267" s="55" t="s">
        <v>1630</v>
      </c>
      <c r="R267" s="89" t="s">
        <v>1584</v>
      </c>
      <c r="S267" s="107" t="s">
        <v>2119</v>
      </c>
      <c r="T267" s="107">
        <v>4</v>
      </c>
      <c r="U267" s="107">
        <v>4</v>
      </c>
      <c r="V267" s="15" t="s">
        <v>71</v>
      </c>
      <c r="W267" s="22" t="s">
        <v>51</v>
      </c>
      <c r="X267" s="22"/>
      <c r="Y267" s="14">
        <v>42501</v>
      </c>
      <c r="Z267" s="15" t="s">
        <v>1450</v>
      </c>
      <c r="AA267" s="15" t="s">
        <v>1743</v>
      </c>
      <c r="AB267" s="15" t="s">
        <v>501</v>
      </c>
      <c r="AC267" s="15" t="s">
        <v>91</v>
      </c>
      <c r="AD267" s="17" t="s">
        <v>106</v>
      </c>
      <c r="AE267" s="15" t="s">
        <v>106</v>
      </c>
      <c r="AF267" s="15"/>
      <c r="AG267"/>
      <c r="AH267"/>
    </row>
    <row r="268" spans="1:34" s="6" customFormat="1" ht="105" x14ac:dyDescent="0.25">
      <c r="A268" s="5">
        <v>263</v>
      </c>
      <c r="B268" s="42">
        <f t="shared" si="22"/>
        <v>-1</v>
      </c>
      <c r="C268" s="41">
        <f t="shared" si="21"/>
        <v>0</v>
      </c>
      <c r="D268" s="10" t="s">
        <v>1472</v>
      </c>
      <c r="E268" s="10" t="s">
        <v>32</v>
      </c>
      <c r="F268" s="125">
        <v>42501</v>
      </c>
      <c r="G268" s="12"/>
      <c r="H268" s="125">
        <v>42529</v>
      </c>
      <c r="I268" s="16">
        <v>42502</v>
      </c>
      <c r="J268" s="2" t="str">
        <f t="shared" si="23"/>
        <v>Terminada</v>
      </c>
      <c r="K268" s="35">
        <f t="shared" si="20"/>
        <v>2</v>
      </c>
      <c r="L268" s="15" t="s">
        <v>1495</v>
      </c>
      <c r="M268" s="18" t="s">
        <v>1496</v>
      </c>
      <c r="N268" s="48" t="s">
        <v>1497</v>
      </c>
      <c r="O268" s="17" t="s">
        <v>86</v>
      </c>
      <c r="P268" s="148" t="s">
        <v>1498</v>
      </c>
      <c r="Q268" s="15" t="s">
        <v>1638</v>
      </c>
      <c r="R268" s="89" t="s">
        <v>1624</v>
      </c>
      <c r="S268" s="89" t="s">
        <v>2120</v>
      </c>
      <c r="T268" s="89"/>
      <c r="U268" s="89"/>
      <c r="V268" s="15" t="s">
        <v>76</v>
      </c>
      <c r="W268" s="17" t="s">
        <v>16</v>
      </c>
      <c r="X268" s="17"/>
      <c r="Y268" s="16">
        <v>42501</v>
      </c>
      <c r="Z268" s="15" t="s">
        <v>1499</v>
      </c>
      <c r="AA268" s="17" t="s">
        <v>106</v>
      </c>
      <c r="AB268" s="15" t="s">
        <v>90</v>
      </c>
      <c r="AC268" s="15" t="s">
        <v>91</v>
      </c>
      <c r="AD268" s="17" t="s">
        <v>106</v>
      </c>
      <c r="AE268" s="15" t="s">
        <v>106</v>
      </c>
      <c r="AF268" s="17"/>
      <c r="AG268"/>
      <c r="AH268"/>
    </row>
    <row r="269" spans="1:34" s="6" customFormat="1" ht="120" x14ac:dyDescent="0.25">
      <c r="A269" s="5">
        <v>264</v>
      </c>
      <c r="B269" s="42">
        <f t="shared" si="22"/>
        <v>-1</v>
      </c>
      <c r="C269" s="41">
        <f t="shared" si="21"/>
        <v>0</v>
      </c>
      <c r="D269" s="10" t="s">
        <v>1473</v>
      </c>
      <c r="E269" s="10" t="s">
        <v>32</v>
      </c>
      <c r="F269" s="125">
        <v>42501</v>
      </c>
      <c r="G269" s="12"/>
      <c r="H269" s="125">
        <v>42529</v>
      </c>
      <c r="I269" s="16">
        <v>42520</v>
      </c>
      <c r="J269" s="2" t="str">
        <f t="shared" si="23"/>
        <v>Terminada</v>
      </c>
      <c r="K269" s="35">
        <f t="shared" si="20"/>
        <v>14</v>
      </c>
      <c r="L269" s="15" t="s">
        <v>1530</v>
      </c>
      <c r="M269" s="18" t="s">
        <v>1531</v>
      </c>
      <c r="N269" s="115" t="s">
        <v>1532</v>
      </c>
      <c r="O269" s="17" t="s">
        <v>86</v>
      </c>
      <c r="P269" s="48" t="s">
        <v>1533</v>
      </c>
      <c r="Q269" s="55" t="s">
        <v>1630</v>
      </c>
      <c r="R269" s="89" t="s">
        <v>1584</v>
      </c>
      <c r="S269" s="89" t="s">
        <v>2120</v>
      </c>
      <c r="T269" s="89"/>
      <c r="U269" s="89"/>
      <c r="V269" s="15" t="s">
        <v>71</v>
      </c>
      <c r="W269" s="15" t="s">
        <v>78</v>
      </c>
      <c r="X269" s="15"/>
      <c r="Y269" s="11">
        <v>42502</v>
      </c>
      <c r="Z269" s="15" t="s">
        <v>1453</v>
      </c>
      <c r="AA269" s="15"/>
      <c r="AB269" s="15"/>
      <c r="AC269" s="15" t="s">
        <v>91</v>
      </c>
      <c r="AD269" s="17" t="s">
        <v>106</v>
      </c>
      <c r="AE269" s="15" t="s">
        <v>106</v>
      </c>
      <c r="AF269" s="17"/>
      <c r="AG269"/>
      <c r="AH269"/>
    </row>
    <row r="270" spans="1:34" s="6" customFormat="1" ht="135" x14ac:dyDescent="0.25">
      <c r="A270" s="5">
        <v>265</v>
      </c>
      <c r="B270" s="42">
        <f t="shared" si="22"/>
        <v>-1</v>
      </c>
      <c r="C270" s="41">
        <f t="shared" si="21"/>
        <v>0</v>
      </c>
      <c r="D270" s="10" t="s">
        <v>1474</v>
      </c>
      <c r="E270" s="10" t="s">
        <v>32</v>
      </c>
      <c r="F270" s="125">
        <v>42501</v>
      </c>
      <c r="G270" s="12"/>
      <c r="H270" s="125">
        <v>42529</v>
      </c>
      <c r="I270" s="16">
        <v>42510</v>
      </c>
      <c r="J270" s="2" t="str">
        <f t="shared" si="23"/>
        <v>Terminada</v>
      </c>
      <c r="K270" s="35">
        <f t="shared" si="20"/>
        <v>8</v>
      </c>
      <c r="L270" s="15" t="s">
        <v>1534</v>
      </c>
      <c r="M270" s="18" t="s">
        <v>1535</v>
      </c>
      <c r="N270" s="48" t="s">
        <v>1536</v>
      </c>
      <c r="O270" s="17" t="s">
        <v>86</v>
      </c>
      <c r="P270" s="144" t="s">
        <v>1537</v>
      </c>
      <c r="Q270" s="55" t="s">
        <v>1630</v>
      </c>
      <c r="R270" s="89" t="s">
        <v>1566</v>
      </c>
      <c r="S270" s="89" t="s">
        <v>2120</v>
      </c>
      <c r="T270" s="89"/>
      <c r="U270" s="89"/>
      <c r="V270" s="15" t="s">
        <v>71</v>
      </c>
      <c r="W270" s="15" t="s">
        <v>51</v>
      </c>
      <c r="X270" s="15"/>
      <c r="Y270" s="11">
        <v>42502</v>
      </c>
      <c r="Z270" s="15" t="s">
        <v>1454</v>
      </c>
      <c r="AA270" s="15" t="s">
        <v>1640</v>
      </c>
      <c r="AB270" s="15"/>
      <c r="AC270" s="15" t="s">
        <v>91</v>
      </c>
      <c r="AD270" s="17" t="s">
        <v>106</v>
      </c>
      <c r="AE270" s="15" t="s">
        <v>106</v>
      </c>
      <c r="AF270" s="17"/>
      <c r="AG270"/>
      <c r="AH270"/>
    </row>
    <row r="271" spans="1:34" s="6" customFormat="1" ht="135" x14ac:dyDescent="0.25">
      <c r="A271" s="5">
        <v>266</v>
      </c>
      <c r="B271" s="42">
        <f t="shared" si="22"/>
        <v>-1</v>
      </c>
      <c r="C271" s="41">
        <f t="shared" si="21"/>
        <v>0</v>
      </c>
      <c r="D271" s="10" t="s">
        <v>1475</v>
      </c>
      <c r="E271" s="10" t="s">
        <v>32</v>
      </c>
      <c r="F271" s="125">
        <v>42501</v>
      </c>
      <c r="G271" s="12"/>
      <c r="H271" s="125">
        <v>42529</v>
      </c>
      <c r="I271" s="16">
        <v>42510</v>
      </c>
      <c r="J271" s="2" t="str">
        <f t="shared" si="23"/>
        <v>Terminada</v>
      </c>
      <c r="K271" s="35">
        <f t="shared" si="20"/>
        <v>8</v>
      </c>
      <c r="L271" s="15" t="s">
        <v>1534</v>
      </c>
      <c r="M271" s="18" t="s">
        <v>1535</v>
      </c>
      <c r="N271" s="55" t="s">
        <v>1536</v>
      </c>
      <c r="O271" s="17" t="s">
        <v>86</v>
      </c>
      <c r="P271" s="48" t="s">
        <v>1538</v>
      </c>
      <c r="Q271" s="55" t="s">
        <v>1630</v>
      </c>
      <c r="R271" s="89" t="s">
        <v>1566</v>
      </c>
      <c r="S271" s="89" t="s">
        <v>2120</v>
      </c>
      <c r="T271" s="89"/>
      <c r="U271" s="89"/>
      <c r="V271" s="15" t="s">
        <v>71</v>
      </c>
      <c r="W271" s="15" t="s">
        <v>51</v>
      </c>
      <c r="X271" s="15"/>
      <c r="Y271" s="16">
        <v>42502</v>
      </c>
      <c r="Z271" s="15" t="s">
        <v>1539</v>
      </c>
      <c r="AA271" s="15" t="s">
        <v>1641</v>
      </c>
      <c r="AB271" s="15" t="s">
        <v>90</v>
      </c>
      <c r="AC271" s="15" t="s">
        <v>91</v>
      </c>
      <c r="AD271" s="17" t="s">
        <v>106</v>
      </c>
      <c r="AE271" s="15" t="s">
        <v>106</v>
      </c>
      <c r="AF271" s="17"/>
      <c r="AG271"/>
      <c r="AH271"/>
    </row>
    <row r="272" spans="1:34" s="6" customFormat="1" ht="135" x14ac:dyDescent="0.25">
      <c r="A272" s="5">
        <v>267</v>
      </c>
      <c r="B272" s="42">
        <f t="shared" si="22"/>
        <v>-1</v>
      </c>
      <c r="C272" s="41">
        <f t="shared" si="21"/>
        <v>0</v>
      </c>
      <c r="D272" s="10" t="s">
        <v>1476</v>
      </c>
      <c r="E272" s="10" t="s">
        <v>32</v>
      </c>
      <c r="F272" s="125">
        <v>42501</v>
      </c>
      <c r="G272" s="12"/>
      <c r="H272" s="125">
        <v>42529</v>
      </c>
      <c r="I272" s="16">
        <v>42515</v>
      </c>
      <c r="J272" s="2" t="str">
        <f t="shared" si="23"/>
        <v>Terminada</v>
      </c>
      <c r="K272" s="35">
        <f t="shared" si="20"/>
        <v>11</v>
      </c>
      <c r="L272" s="15" t="s">
        <v>1540</v>
      </c>
      <c r="M272" s="18" t="s">
        <v>1541</v>
      </c>
      <c r="N272" s="55" t="s">
        <v>1542</v>
      </c>
      <c r="O272" s="17" t="s">
        <v>86</v>
      </c>
      <c r="P272" s="144" t="s">
        <v>1543</v>
      </c>
      <c r="Q272" s="55" t="s">
        <v>1591</v>
      </c>
      <c r="R272" s="89" t="s">
        <v>1593</v>
      </c>
      <c r="S272" s="89" t="s">
        <v>2120</v>
      </c>
      <c r="T272" s="89"/>
      <c r="U272" s="89"/>
      <c r="V272" s="15" t="s">
        <v>71</v>
      </c>
      <c r="W272" s="15" t="s">
        <v>17</v>
      </c>
      <c r="X272" s="15"/>
      <c r="Y272" s="11">
        <v>42502</v>
      </c>
      <c r="Z272" s="15" t="s">
        <v>1544</v>
      </c>
      <c r="AA272" s="15" t="s">
        <v>1663</v>
      </c>
      <c r="AB272" s="15" t="s">
        <v>501</v>
      </c>
      <c r="AC272" s="15" t="s">
        <v>91</v>
      </c>
      <c r="AD272" s="17" t="s">
        <v>106</v>
      </c>
      <c r="AE272" s="15" t="s">
        <v>106</v>
      </c>
      <c r="AF272" s="17"/>
      <c r="AG272"/>
      <c r="AH272"/>
    </row>
    <row r="273" spans="1:34" s="6" customFormat="1" ht="150" x14ac:dyDescent="0.25">
      <c r="A273" s="5">
        <v>268</v>
      </c>
      <c r="B273" s="42">
        <f t="shared" si="22"/>
        <v>-1</v>
      </c>
      <c r="C273" s="41">
        <f t="shared" si="21"/>
        <v>0</v>
      </c>
      <c r="D273" s="10" t="s">
        <v>1545</v>
      </c>
      <c r="E273" s="10" t="s">
        <v>32</v>
      </c>
      <c r="F273" s="125">
        <v>42507</v>
      </c>
      <c r="G273" s="12"/>
      <c r="H273" s="125">
        <v>42535</v>
      </c>
      <c r="I273" s="16">
        <v>42514</v>
      </c>
      <c r="J273" s="2" t="str">
        <f t="shared" si="23"/>
        <v>Terminada</v>
      </c>
      <c r="K273" s="35">
        <f t="shared" si="20"/>
        <v>6</v>
      </c>
      <c r="L273" s="15" t="s">
        <v>1547</v>
      </c>
      <c r="M273" s="18" t="s">
        <v>1548</v>
      </c>
      <c r="N273" s="55" t="s">
        <v>1549</v>
      </c>
      <c r="O273" s="17" t="s">
        <v>86</v>
      </c>
      <c r="P273" s="48" t="s">
        <v>1550</v>
      </c>
      <c r="Q273" s="55" t="s">
        <v>1591</v>
      </c>
      <c r="R273" s="89" t="s">
        <v>1566</v>
      </c>
      <c r="S273" s="89" t="s">
        <v>2120</v>
      </c>
      <c r="T273" s="89"/>
      <c r="U273" s="89"/>
      <c r="V273" s="15" t="s">
        <v>69</v>
      </c>
      <c r="W273" s="15" t="s">
        <v>17</v>
      </c>
      <c r="X273" s="15"/>
      <c r="Y273" s="11"/>
      <c r="Z273" s="15"/>
      <c r="AA273" s="15"/>
      <c r="AB273" s="15"/>
      <c r="AC273" s="15" t="s">
        <v>91</v>
      </c>
      <c r="AD273" s="17" t="s">
        <v>106</v>
      </c>
      <c r="AE273" s="15" t="s">
        <v>106</v>
      </c>
      <c r="AF273" s="17"/>
      <c r="AG273"/>
      <c r="AH273"/>
    </row>
    <row r="274" spans="1:34" s="6" customFormat="1" ht="135" x14ac:dyDescent="0.25">
      <c r="A274" s="5">
        <v>269</v>
      </c>
      <c r="B274" s="42">
        <f t="shared" si="22"/>
        <v>-1</v>
      </c>
      <c r="C274" s="41">
        <f t="shared" si="21"/>
        <v>0</v>
      </c>
      <c r="D274" s="10" t="s">
        <v>1546</v>
      </c>
      <c r="E274" s="10" t="s">
        <v>32</v>
      </c>
      <c r="F274" s="125">
        <v>42507</v>
      </c>
      <c r="G274" s="12"/>
      <c r="H274" s="125">
        <v>42535</v>
      </c>
      <c r="I274" s="16">
        <v>42521</v>
      </c>
      <c r="J274" s="2" t="str">
        <f t="shared" si="23"/>
        <v>Terminada</v>
      </c>
      <c r="K274" s="35">
        <f t="shared" si="20"/>
        <v>11</v>
      </c>
      <c r="L274" s="15" t="s">
        <v>1551</v>
      </c>
      <c r="M274" s="18" t="s">
        <v>1552</v>
      </c>
      <c r="N274" s="106" t="s">
        <v>1553</v>
      </c>
      <c r="O274" s="17" t="s">
        <v>86</v>
      </c>
      <c r="P274" s="144" t="s">
        <v>1554</v>
      </c>
      <c r="Q274" s="55" t="s">
        <v>1630</v>
      </c>
      <c r="R274" s="89" t="s">
        <v>1584</v>
      </c>
      <c r="S274" s="107" t="s">
        <v>2119</v>
      </c>
      <c r="T274" s="107">
        <v>1</v>
      </c>
      <c r="U274" s="107">
        <v>0</v>
      </c>
      <c r="V274" s="15" t="s">
        <v>71</v>
      </c>
      <c r="W274" s="15" t="s">
        <v>51</v>
      </c>
      <c r="X274" s="15"/>
      <c r="Y274" s="11">
        <v>42507</v>
      </c>
      <c r="Z274" s="15" t="s">
        <v>1698</v>
      </c>
      <c r="AA274" s="15" t="s">
        <v>1699</v>
      </c>
      <c r="AB274" s="15" t="s">
        <v>90</v>
      </c>
      <c r="AC274" s="15" t="s">
        <v>91</v>
      </c>
      <c r="AD274" s="17" t="s">
        <v>106</v>
      </c>
      <c r="AE274" s="15" t="s">
        <v>106</v>
      </c>
      <c r="AF274" s="17"/>
      <c r="AG274"/>
      <c r="AH274"/>
    </row>
    <row r="275" spans="1:34" s="6" customFormat="1" ht="135" x14ac:dyDescent="0.25">
      <c r="A275" s="5">
        <v>270</v>
      </c>
      <c r="B275" s="42">
        <f t="shared" si="22"/>
        <v>-1</v>
      </c>
      <c r="C275" s="41">
        <f t="shared" si="21"/>
        <v>0</v>
      </c>
      <c r="D275" s="10" t="s">
        <v>1556</v>
      </c>
      <c r="E275" s="10" t="s">
        <v>32</v>
      </c>
      <c r="F275" s="125">
        <v>42508</v>
      </c>
      <c r="G275" s="12"/>
      <c r="H275" s="125">
        <v>42536</v>
      </c>
      <c r="I275" s="16">
        <v>42520</v>
      </c>
      <c r="J275" s="2" t="str">
        <f t="shared" si="23"/>
        <v>Terminada</v>
      </c>
      <c r="K275" s="35">
        <f t="shared" si="20"/>
        <v>9</v>
      </c>
      <c r="L275" s="15" t="s">
        <v>1557</v>
      </c>
      <c r="M275" s="18" t="s">
        <v>1558</v>
      </c>
      <c r="N275" s="55" t="s">
        <v>1559</v>
      </c>
      <c r="O275" s="17" t="s">
        <v>86</v>
      </c>
      <c r="P275" s="144" t="s">
        <v>1560</v>
      </c>
      <c r="Q275" s="55" t="s">
        <v>1630</v>
      </c>
      <c r="R275" s="89" t="s">
        <v>1584</v>
      </c>
      <c r="S275" s="89" t="s">
        <v>2120</v>
      </c>
      <c r="T275" s="89"/>
      <c r="U275" s="89"/>
      <c r="V275" s="15" t="s">
        <v>71</v>
      </c>
      <c r="W275" s="17" t="s">
        <v>51</v>
      </c>
      <c r="X275" s="17"/>
      <c r="Y275" s="11">
        <v>42508</v>
      </c>
      <c r="Z275" s="15" t="s">
        <v>1561</v>
      </c>
      <c r="AA275" s="15" t="s">
        <v>1691</v>
      </c>
      <c r="AB275" s="15" t="s">
        <v>501</v>
      </c>
      <c r="AC275" s="15" t="s">
        <v>91</v>
      </c>
      <c r="AD275" s="17" t="s">
        <v>106</v>
      </c>
      <c r="AE275" s="15" t="s">
        <v>106</v>
      </c>
      <c r="AF275" s="17"/>
      <c r="AG275"/>
      <c r="AH275"/>
    </row>
    <row r="276" spans="1:34" ht="120" x14ac:dyDescent="0.25">
      <c r="A276" s="5">
        <v>271</v>
      </c>
      <c r="B276" s="42">
        <v>0</v>
      </c>
      <c r="C276" s="41">
        <f t="shared" si="21"/>
        <v>0</v>
      </c>
      <c r="D276" s="10" t="s">
        <v>1647</v>
      </c>
      <c r="E276" s="10" t="s">
        <v>32</v>
      </c>
      <c r="F276" s="125">
        <v>42509</v>
      </c>
      <c r="G276" s="12"/>
      <c r="H276" s="125">
        <v>42537</v>
      </c>
      <c r="I276" s="16">
        <v>42510</v>
      </c>
      <c r="J276" s="2" t="str">
        <f t="shared" si="23"/>
        <v>Terminada</v>
      </c>
      <c r="K276" s="35">
        <f t="shared" si="20"/>
        <v>2</v>
      </c>
      <c r="L276" s="45" t="s">
        <v>1650</v>
      </c>
      <c r="M276" s="43" t="s">
        <v>1651</v>
      </c>
      <c r="N276" s="55" t="s">
        <v>1652</v>
      </c>
      <c r="O276" s="15" t="s">
        <v>86</v>
      </c>
      <c r="P276" s="55" t="s">
        <v>1653</v>
      </c>
      <c r="Q276" s="55" t="s">
        <v>1635</v>
      </c>
      <c r="R276" s="89" t="s">
        <v>1606</v>
      </c>
      <c r="S276" s="89" t="s">
        <v>2120</v>
      </c>
      <c r="T276" s="89"/>
      <c r="U276" s="89"/>
      <c r="V276" s="15" t="s">
        <v>76</v>
      </c>
      <c r="W276" s="15" t="s">
        <v>16</v>
      </c>
      <c r="X276" s="15"/>
      <c r="Y276" s="11">
        <v>42509</v>
      </c>
      <c r="Z276" s="15" t="s">
        <v>1659</v>
      </c>
      <c r="AA276" s="15" t="s">
        <v>106</v>
      </c>
      <c r="AB276" s="15" t="s">
        <v>107</v>
      </c>
      <c r="AC276" s="15" t="s">
        <v>91</v>
      </c>
      <c r="AD276" s="17" t="s">
        <v>106</v>
      </c>
      <c r="AE276" s="15" t="s">
        <v>106</v>
      </c>
      <c r="AF276" s="19"/>
    </row>
    <row r="277" spans="1:34" ht="120" x14ac:dyDescent="0.25">
      <c r="A277" s="5">
        <v>272</v>
      </c>
      <c r="B277" s="42">
        <f t="shared" ref="B277:B308" si="24">IF(D277="",0,IF(I277&lt;&gt;"",-1,IF(H277&lt;$AH$5,100,0)))</f>
        <v>-1</v>
      </c>
      <c r="C277" s="41">
        <f t="shared" si="21"/>
        <v>0</v>
      </c>
      <c r="D277" s="10" t="s">
        <v>1648</v>
      </c>
      <c r="E277" s="10" t="s">
        <v>32</v>
      </c>
      <c r="F277" s="125">
        <v>42509</v>
      </c>
      <c r="G277" s="12"/>
      <c r="H277" s="125">
        <v>42537</v>
      </c>
      <c r="I277" s="16">
        <v>42510</v>
      </c>
      <c r="J277" s="2" t="str">
        <f t="shared" si="23"/>
        <v>Terminada</v>
      </c>
      <c r="K277" s="35">
        <f t="shared" si="20"/>
        <v>2</v>
      </c>
      <c r="L277" s="45" t="s">
        <v>1650</v>
      </c>
      <c r="M277" s="43" t="s">
        <v>1651</v>
      </c>
      <c r="N277" s="48" t="s">
        <v>1652</v>
      </c>
      <c r="O277" s="17" t="s">
        <v>86</v>
      </c>
      <c r="P277" s="55" t="s">
        <v>1653</v>
      </c>
      <c r="Q277" s="55" t="s">
        <v>1635</v>
      </c>
      <c r="R277" s="89" t="s">
        <v>1606</v>
      </c>
      <c r="S277" s="89" t="s">
        <v>2120</v>
      </c>
      <c r="T277" s="89"/>
      <c r="U277" s="89"/>
      <c r="V277" s="15" t="s">
        <v>76</v>
      </c>
      <c r="W277" s="15" t="s">
        <v>16</v>
      </c>
      <c r="X277" s="15"/>
      <c r="Y277" s="16">
        <v>42509</v>
      </c>
      <c r="Z277" s="15" t="s">
        <v>1660</v>
      </c>
      <c r="AA277" s="17" t="s">
        <v>106</v>
      </c>
      <c r="AB277" s="15" t="s">
        <v>107</v>
      </c>
      <c r="AC277" s="15" t="s">
        <v>91</v>
      </c>
      <c r="AD277" s="17" t="s">
        <v>106</v>
      </c>
      <c r="AE277" s="15" t="s">
        <v>106</v>
      </c>
      <c r="AF277" s="19"/>
    </row>
    <row r="278" spans="1:34" ht="120" x14ac:dyDescent="0.25">
      <c r="A278" s="5">
        <v>273</v>
      </c>
      <c r="B278" s="42">
        <f t="shared" si="24"/>
        <v>-1</v>
      </c>
      <c r="C278" s="41">
        <f t="shared" si="21"/>
        <v>0</v>
      </c>
      <c r="D278" s="10" t="s">
        <v>1649</v>
      </c>
      <c r="E278" s="10" t="s">
        <v>32</v>
      </c>
      <c r="F278" s="125">
        <v>42509</v>
      </c>
      <c r="G278" s="12"/>
      <c r="H278" s="125">
        <v>42537</v>
      </c>
      <c r="I278" s="16">
        <v>42510</v>
      </c>
      <c r="J278" s="2" t="str">
        <f t="shared" si="23"/>
        <v>Terminada</v>
      </c>
      <c r="K278" s="35">
        <f t="shared" si="20"/>
        <v>2</v>
      </c>
      <c r="L278" s="45" t="s">
        <v>1650</v>
      </c>
      <c r="M278" s="43" t="s">
        <v>1651</v>
      </c>
      <c r="N278" s="55" t="s">
        <v>1652</v>
      </c>
      <c r="O278" s="17" t="s">
        <v>86</v>
      </c>
      <c r="P278" s="48" t="s">
        <v>1653</v>
      </c>
      <c r="Q278" s="55" t="s">
        <v>1635</v>
      </c>
      <c r="R278" s="89" t="s">
        <v>1606</v>
      </c>
      <c r="S278" s="89" t="s">
        <v>2120</v>
      </c>
      <c r="T278" s="89"/>
      <c r="U278" s="89"/>
      <c r="V278" s="15" t="s">
        <v>76</v>
      </c>
      <c r="W278" s="15" t="s">
        <v>16</v>
      </c>
      <c r="X278" s="15"/>
      <c r="Y278" s="11">
        <v>42509</v>
      </c>
      <c r="Z278" s="15" t="s">
        <v>1661</v>
      </c>
      <c r="AA278" s="15" t="s">
        <v>106</v>
      </c>
      <c r="AB278" s="15" t="s">
        <v>107</v>
      </c>
      <c r="AC278" s="15" t="s">
        <v>91</v>
      </c>
      <c r="AD278" s="17" t="s">
        <v>106</v>
      </c>
      <c r="AE278" s="15" t="s">
        <v>106</v>
      </c>
      <c r="AF278" s="19"/>
    </row>
    <row r="279" spans="1:34" ht="120" x14ac:dyDescent="0.25">
      <c r="A279" s="5">
        <v>274</v>
      </c>
      <c r="B279" s="42">
        <f t="shared" si="24"/>
        <v>-1</v>
      </c>
      <c r="C279" s="41">
        <f t="shared" si="21"/>
        <v>0</v>
      </c>
      <c r="D279" s="10" t="s">
        <v>1655</v>
      </c>
      <c r="E279" s="10" t="s">
        <v>32</v>
      </c>
      <c r="F279" s="125">
        <v>42513</v>
      </c>
      <c r="G279" s="12"/>
      <c r="H279" s="125">
        <v>42541</v>
      </c>
      <c r="I279" s="16">
        <v>42520</v>
      </c>
      <c r="J279" s="2" t="str">
        <f t="shared" si="23"/>
        <v>Terminada</v>
      </c>
      <c r="K279" s="35">
        <f t="shared" ref="K279:K342" si="25">IF(I279&lt;&gt;"",(NETWORKDAYS(F279,I279)),0)</f>
        <v>6</v>
      </c>
      <c r="L279" s="45" t="s">
        <v>1650</v>
      </c>
      <c r="M279" s="43" t="s">
        <v>1651</v>
      </c>
      <c r="N279" s="55" t="s">
        <v>1652</v>
      </c>
      <c r="O279" s="15" t="s">
        <v>86</v>
      </c>
      <c r="P279" s="55" t="s">
        <v>1656</v>
      </c>
      <c r="Q279" s="55" t="s">
        <v>1630</v>
      </c>
      <c r="R279" s="89" t="s">
        <v>1584</v>
      </c>
      <c r="S279" s="89" t="s">
        <v>2120</v>
      </c>
      <c r="T279" s="89"/>
      <c r="U279" s="89"/>
      <c r="V279" s="15" t="s">
        <v>69</v>
      </c>
      <c r="W279" s="15" t="s">
        <v>51</v>
      </c>
      <c r="X279" s="15"/>
      <c r="Y279" s="16">
        <v>42514</v>
      </c>
      <c r="Z279" s="15" t="s">
        <v>1658</v>
      </c>
      <c r="AA279" s="15" t="s">
        <v>1697</v>
      </c>
      <c r="AB279" s="15" t="s">
        <v>501</v>
      </c>
      <c r="AC279" s="15" t="s">
        <v>91</v>
      </c>
      <c r="AD279" s="17" t="s">
        <v>106</v>
      </c>
      <c r="AE279" s="15" t="s">
        <v>106</v>
      </c>
      <c r="AF279" s="19"/>
    </row>
    <row r="280" spans="1:34" ht="120" x14ac:dyDescent="0.25">
      <c r="A280" s="5">
        <v>275</v>
      </c>
      <c r="B280" s="42">
        <f t="shared" si="24"/>
        <v>-1</v>
      </c>
      <c r="C280" s="41">
        <f t="shared" si="21"/>
        <v>0</v>
      </c>
      <c r="D280" s="10" t="s">
        <v>1664</v>
      </c>
      <c r="E280" s="10" t="s">
        <v>32</v>
      </c>
      <c r="F280" s="125">
        <v>42514</v>
      </c>
      <c r="G280" s="12"/>
      <c r="H280" s="125">
        <v>42542</v>
      </c>
      <c r="I280" s="16">
        <v>42515</v>
      </c>
      <c r="J280" s="2" t="str">
        <f t="shared" si="23"/>
        <v>Terminada</v>
      </c>
      <c r="K280" s="35">
        <f t="shared" si="25"/>
        <v>2</v>
      </c>
      <c r="L280" s="45" t="s">
        <v>1666</v>
      </c>
      <c r="M280" s="43" t="s">
        <v>1667</v>
      </c>
      <c r="N280" s="48" t="s">
        <v>1668</v>
      </c>
      <c r="O280" s="17" t="s">
        <v>86</v>
      </c>
      <c r="P280" s="48" t="s">
        <v>1669</v>
      </c>
      <c r="Q280" s="55" t="s">
        <v>1638</v>
      </c>
      <c r="R280" s="89" t="s">
        <v>1624</v>
      </c>
      <c r="S280" s="89" t="s">
        <v>2120</v>
      </c>
      <c r="T280" s="89"/>
      <c r="U280" s="89"/>
      <c r="V280" s="15" t="s">
        <v>76</v>
      </c>
      <c r="W280" s="15" t="s">
        <v>16</v>
      </c>
      <c r="X280" s="15"/>
      <c r="Y280" s="11">
        <v>42515</v>
      </c>
      <c r="Z280" s="15" t="s">
        <v>1674</v>
      </c>
      <c r="AA280" s="15" t="s">
        <v>106</v>
      </c>
      <c r="AB280" s="15" t="s">
        <v>107</v>
      </c>
      <c r="AC280" s="15" t="s">
        <v>91</v>
      </c>
      <c r="AD280" s="17" t="s">
        <v>106</v>
      </c>
      <c r="AE280" s="15" t="s">
        <v>106</v>
      </c>
      <c r="AF280" s="19"/>
    </row>
    <row r="281" spans="1:34" ht="135" x14ac:dyDescent="0.25">
      <c r="A281" s="5">
        <v>276</v>
      </c>
      <c r="B281" s="42">
        <f t="shared" si="24"/>
        <v>-1</v>
      </c>
      <c r="C281" s="41">
        <f t="shared" si="21"/>
        <v>0</v>
      </c>
      <c r="D281" s="10" t="s">
        <v>1665</v>
      </c>
      <c r="E281" s="10" t="s">
        <v>32</v>
      </c>
      <c r="F281" s="125">
        <v>42515</v>
      </c>
      <c r="G281" s="12"/>
      <c r="H281" s="125">
        <v>42543</v>
      </c>
      <c r="I281" s="16">
        <v>42543</v>
      </c>
      <c r="J281" s="2" t="str">
        <f t="shared" si="23"/>
        <v>Terminada</v>
      </c>
      <c r="K281" s="35">
        <f t="shared" si="25"/>
        <v>21</v>
      </c>
      <c r="L281" s="44" t="s">
        <v>1670</v>
      </c>
      <c r="M281" s="49" t="s">
        <v>1671</v>
      </c>
      <c r="N281" s="55" t="s">
        <v>1672</v>
      </c>
      <c r="O281" s="15" t="s">
        <v>86</v>
      </c>
      <c r="P281" s="55" t="s">
        <v>1673</v>
      </c>
      <c r="Q281" s="55" t="s">
        <v>1630</v>
      </c>
      <c r="R281" s="89" t="s">
        <v>1584</v>
      </c>
      <c r="S281" s="107" t="s">
        <v>2119</v>
      </c>
      <c r="T281" s="107">
        <v>215</v>
      </c>
      <c r="U281" s="107">
        <v>118</v>
      </c>
      <c r="V281" s="15" t="s">
        <v>71</v>
      </c>
      <c r="W281" s="15" t="s">
        <v>51</v>
      </c>
      <c r="X281" s="15"/>
      <c r="Y281" s="11">
        <v>42515</v>
      </c>
      <c r="Z281" s="15" t="s">
        <v>1916</v>
      </c>
      <c r="AA281" s="15" t="s">
        <v>1974</v>
      </c>
      <c r="AB281" s="15" t="s">
        <v>501</v>
      </c>
      <c r="AC281" s="15" t="s">
        <v>91</v>
      </c>
      <c r="AD281" s="17" t="s">
        <v>106</v>
      </c>
      <c r="AE281" s="15" t="s">
        <v>106</v>
      </c>
      <c r="AF281" s="19"/>
    </row>
    <row r="282" spans="1:34" ht="225" x14ac:dyDescent="0.25">
      <c r="A282" s="5">
        <v>277</v>
      </c>
      <c r="B282" s="42">
        <f t="shared" si="24"/>
        <v>-1</v>
      </c>
      <c r="C282" s="41">
        <f t="shared" si="21"/>
        <v>0</v>
      </c>
      <c r="D282" s="10" t="s">
        <v>1675</v>
      </c>
      <c r="E282" s="10" t="s">
        <v>32</v>
      </c>
      <c r="F282" s="125">
        <v>42515</v>
      </c>
      <c r="G282" s="12"/>
      <c r="H282" s="125">
        <v>42543</v>
      </c>
      <c r="I282" s="16">
        <v>42523</v>
      </c>
      <c r="J282" s="2" t="str">
        <f t="shared" si="23"/>
        <v>Terminada</v>
      </c>
      <c r="K282" s="35">
        <f t="shared" si="25"/>
        <v>7</v>
      </c>
      <c r="L282" s="44" t="s">
        <v>1676</v>
      </c>
      <c r="M282" s="49" t="s">
        <v>1677</v>
      </c>
      <c r="N282" s="48" t="s">
        <v>1678</v>
      </c>
      <c r="O282" s="17" t="s">
        <v>86</v>
      </c>
      <c r="P282" s="48" t="s">
        <v>1679</v>
      </c>
      <c r="Q282" s="55" t="s">
        <v>1630</v>
      </c>
      <c r="R282" s="89" t="s">
        <v>1584</v>
      </c>
      <c r="S282" s="89" t="s">
        <v>2120</v>
      </c>
      <c r="T282" s="89"/>
      <c r="U282" s="89"/>
      <c r="V282" s="15" t="s">
        <v>71</v>
      </c>
      <c r="W282" s="15" t="s">
        <v>51</v>
      </c>
      <c r="X282" s="15"/>
      <c r="Y282" s="11">
        <v>42516</v>
      </c>
      <c r="Z282" s="15" t="s">
        <v>1686</v>
      </c>
      <c r="AA282" s="15" t="s">
        <v>1737</v>
      </c>
      <c r="AB282" s="15" t="s">
        <v>501</v>
      </c>
      <c r="AC282" s="15" t="s">
        <v>91</v>
      </c>
      <c r="AD282" s="17" t="s">
        <v>106</v>
      </c>
      <c r="AE282" s="15" t="s">
        <v>106</v>
      </c>
      <c r="AF282" s="19"/>
    </row>
    <row r="283" spans="1:34" ht="120" x14ac:dyDescent="0.25">
      <c r="A283" s="5">
        <v>278</v>
      </c>
      <c r="B283" s="42">
        <f t="shared" si="24"/>
        <v>-1</v>
      </c>
      <c r="C283" s="41">
        <f t="shared" si="21"/>
        <v>0</v>
      </c>
      <c r="D283" s="10" t="s">
        <v>1680</v>
      </c>
      <c r="E283" s="10" t="s">
        <v>32</v>
      </c>
      <c r="F283" s="125">
        <v>42516</v>
      </c>
      <c r="G283" s="12"/>
      <c r="H283" s="125">
        <v>42544</v>
      </c>
      <c r="I283" s="16">
        <v>42522</v>
      </c>
      <c r="J283" s="2" t="str">
        <f t="shared" si="23"/>
        <v>Terminada</v>
      </c>
      <c r="K283" s="35">
        <f t="shared" si="25"/>
        <v>5</v>
      </c>
      <c r="L283" s="45" t="s">
        <v>1682</v>
      </c>
      <c r="M283" s="49" t="s">
        <v>1683</v>
      </c>
      <c r="N283" s="55" t="s">
        <v>1684</v>
      </c>
      <c r="O283" s="17" t="s">
        <v>86</v>
      </c>
      <c r="P283" s="55" t="s">
        <v>1685</v>
      </c>
      <c r="Q283" s="55" t="s">
        <v>68</v>
      </c>
      <c r="R283" s="89" t="s">
        <v>1569</v>
      </c>
      <c r="S283" s="89" t="s">
        <v>2120</v>
      </c>
      <c r="T283" s="89"/>
      <c r="U283" s="89"/>
      <c r="V283" s="15" t="s">
        <v>73</v>
      </c>
      <c r="W283" s="15" t="s">
        <v>17</v>
      </c>
      <c r="X283" s="15"/>
      <c r="Y283" s="11">
        <v>42516</v>
      </c>
      <c r="Z283" s="15" t="s">
        <v>1687</v>
      </c>
      <c r="AA283" s="15" t="s">
        <v>1731</v>
      </c>
      <c r="AB283" s="15" t="s">
        <v>501</v>
      </c>
      <c r="AC283" s="15" t="s">
        <v>91</v>
      </c>
      <c r="AD283" s="17" t="s">
        <v>106</v>
      </c>
      <c r="AE283" s="15" t="s">
        <v>106</v>
      </c>
      <c r="AF283" s="19"/>
    </row>
    <row r="284" spans="1:34" ht="120" x14ac:dyDescent="0.25">
      <c r="A284" s="5">
        <v>279</v>
      </c>
      <c r="B284" s="50">
        <f t="shared" si="24"/>
        <v>-1</v>
      </c>
      <c r="C284" s="51">
        <f t="shared" si="21"/>
        <v>0</v>
      </c>
      <c r="D284" s="52" t="s">
        <v>1681</v>
      </c>
      <c r="E284" s="10" t="s">
        <v>32</v>
      </c>
      <c r="F284" s="125">
        <v>42516</v>
      </c>
      <c r="G284" s="12"/>
      <c r="H284" s="125">
        <v>42544</v>
      </c>
      <c r="I284" s="11">
        <v>42544</v>
      </c>
      <c r="J284" s="2" t="str">
        <f t="shared" si="23"/>
        <v>Terminada</v>
      </c>
      <c r="K284" s="35">
        <f t="shared" si="25"/>
        <v>21</v>
      </c>
      <c r="L284" s="45" t="s">
        <v>83</v>
      </c>
      <c r="M284" s="49" t="s">
        <v>1438</v>
      </c>
      <c r="N284" s="48" t="s">
        <v>85</v>
      </c>
      <c r="O284" s="15" t="s">
        <v>86</v>
      </c>
      <c r="P284" s="48" t="s">
        <v>1688</v>
      </c>
      <c r="Q284" s="58" t="s">
        <v>1630</v>
      </c>
      <c r="R284" s="89" t="s">
        <v>1584</v>
      </c>
      <c r="S284" s="107" t="s">
        <v>2119</v>
      </c>
      <c r="T284" s="107">
        <v>1</v>
      </c>
      <c r="U284" s="107">
        <v>1</v>
      </c>
      <c r="V284" s="15" t="s">
        <v>71</v>
      </c>
      <c r="W284" s="15" t="s">
        <v>51</v>
      </c>
      <c r="X284" s="15"/>
      <c r="Y284" s="11">
        <v>42516</v>
      </c>
      <c r="Z284" s="15" t="s">
        <v>1689</v>
      </c>
      <c r="AA284" s="15" t="s">
        <v>1761</v>
      </c>
      <c r="AB284" s="15" t="s">
        <v>501</v>
      </c>
      <c r="AC284" s="15" t="s">
        <v>91</v>
      </c>
      <c r="AD284" s="17" t="s">
        <v>106</v>
      </c>
      <c r="AE284" s="15" t="s">
        <v>106</v>
      </c>
      <c r="AF284" s="19"/>
    </row>
    <row r="285" spans="1:34" ht="120" x14ac:dyDescent="0.25">
      <c r="A285" s="5">
        <v>280</v>
      </c>
      <c r="B285" s="42">
        <f t="shared" si="24"/>
        <v>-1</v>
      </c>
      <c r="C285" s="41">
        <f t="shared" si="21"/>
        <v>0</v>
      </c>
      <c r="D285" s="10" t="s">
        <v>1700</v>
      </c>
      <c r="E285" s="10" t="s">
        <v>32</v>
      </c>
      <c r="F285" s="125">
        <v>42517</v>
      </c>
      <c r="G285" s="12"/>
      <c r="H285" s="125">
        <v>42545</v>
      </c>
      <c r="I285" s="16">
        <v>42527</v>
      </c>
      <c r="J285" s="2" t="str">
        <f t="shared" si="23"/>
        <v>Terminada</v>
      </c>
      <c r="K285" s="35">
        <f t="shared" si="25"/>
        <v>7</v>
      </c>
      <c r="L285" s="45" t="s">
        <v>1704</v>
      </c>
      <c r="M285" s="49" t="s">
        <v>1705</v>
      </c>
      <c r="N285" s="55" t="s">
        <v>1706</v>
      </c>
      <c r="O285" s="15" t="s">
        <v>86</v>
      </c>
      <c r="P285" s="55" t="s">
        <v>1707</v>
      </c>
      <c r="Q285" s="55" t="s">
        <v>1630</v>
      </c>
      <c r="R285" s="89" t="s">
        <v>1566</v>
      </c>
      <c r="S285" s="89" t="s">
        <v>2120</v>
      </c>
      <c r="T285" s="89"/>
      <c r="U285" s="89"/>
      <c r="V285" s="15" t="s">
        <v>71</v>
      </c>
      <c r="W285" s="15" t="s">
        <v>51</v>
      </c>
      <c r="X285" s="15"/>
      <c r="Y285" s="11">
        <v>42520</v>
      </c>
      <c r="Z285" s="15" t="s">
        <v>1708</v>
      </c>
      <c r="AA285" s="15" t="s">
        <v>1748</v>
      </c>
      <c r="AB285" s="15" t="s">
        <v>501</v>
      </c>
      <c r="AC285" s="15" t="s">
        <v>91</v>
      </c>
      <c r="AD285" s="17" t="s">
        <v>106</v>
      </c>
      <c r="AE285" s="15" t="s">
        <v>106</v>
      </c>
      <c r="AF285" s="19"/>
    </row>
    <row r="286" spans="1:34" ht="135" x14ac:dyDescent="0.25">
      <c r="A286" s="5">
        <v>281</v>
      </c>
      <c r="B286" s="42">
        <f t="shared" si="24"/>
        <v>-1</v>
      </c>
      <c r="C286" s="41">
        <f t="shared" si="21"/>
        <v>0</v>
      </c>
      <c r="D286" s="10" t="s">
        <v>1701</v>
      </c>
      <c r="E286" s="10" t="s">
        <v>32</v>
      </c>
      <c r="F286" s="125">
        <v>42517</v>
      </c>
      <c r="G286" s="12"/>
      <c r="H286" s="125">
        <v>42545</v>
      </c>
      <c r="I286" s="16">
        <v>42521</v>
      </c>
      <c r="J286" s="2" t="str">
        <f t="shared" si="23"/>
        <v>Terminada</v>
      </c>
      <c r="K286" s="35">
        <f t="shared" si="25"/>
        <v>3</v>
      </c>
      <c r="L286" s="45" t="s">
        <v>1709</v>
      </c>
      <c r="M286" s="49" t="s">
        <v>1710</v>
      </c>
      <c r="N286" s="48" t="s">
        <v>1711</v>
      </c>
      <c r="O286" s="15" t="s">
        <v>86</v>
      </c>
      <c r="P286" s="48" t="s">
        <v>1712</v>
      </c>
      <c r="Q286" s="55" t="s">
        <v>1638</v>
      </c>
      <c r="R286" s="89" t="s">
        <v>1624</v>
      </c>
      <c r="S286" s="89" t="s">
        <v>2120</v>
      </c>
      <c r="T286" s="89"/>
      <c r="U286" s="89"/>
      <c r="V286" s="15" t="s">
        <v>76</v>
      </c>
      <c r="W286" s="15" t="s">
        <v>16</v>
      </c>
      <c r="X286" s="15"/>
      <c r="Y286" s="16">
        <v>42520</v>
      </c>
      <c r="Z286" s="15" t="s">
        <v>1729</v>
      </c>
      <c r="AA286" s="15" t="s">
        <v>106</v>
      </c>
      <c r="AB286" s="15" t="s">
        <v>90</v>
      </c>
      <c r="AC286" s="15" t="s">
        <v>91</v>
      </c>
      <c r="AD286" s="17" t="s">
        <v>106</v>
      </c>
      <c r="AE286" s="15" t="s">
        <v>106</v>
      </c>
      <c r="AF286" s="19"/>
    </row>
    <row r="287" spans="1:34" ht="225" x14ac:dyDescent="0.25">
      <c r="A287" s="5">
        <v>282</v>
      </c>
      <c r="B287" s="42">
        <f t="shared" si="24"/>
        <v>-1</v>
      </c>
      <c r="C287" s="41">
        <f t="shared" si="21"/>
        <v>0</v>
      </c>
      <c r="D287" s="10" t="s">
        <v>1702</v>
      </c>
      <c r="E287" s="10" t="s">
        <v>32</v>
      </c>
      <c r="F287" s="125">
        <v>42520</v>
      </c>
      <c r="G287" s="12"/>
      <c r="H287" s="125">
        <v>42548</v>
      </c>
      <c r="I287" s="16">
        <v>42538</v>
      </c>
      <c r="J287" s="2" t="str">
        <f t="shared" si="23"/>
        <v>Terminada</v>
      </c>
      <c r="K287" s="35">
        <f t="shared" si="25"/>
        <v>15</v>
      </c>
      <c r="L287" s="45" t="s">
        <v>1713</v>
      </c>
      <c r="M287" s="18" t="s">
        <v>1714</v>
      </c>
      <c r="N287" s="55" t="s">
        <v>1715</v>
      </c>
      <c r="O287" s="15" t="s">
        <v>86</v>
      </c>
      <c r="P287" s="144" t="s">
        <v>1716</v>
      </c>
      <c r="Q287" s="55" t="s">
        <v>1630</v>
      </c>
      <c r="R287" s="89" t="s">
        <v>1583</v>
      </c>
      <c r="S287" s="89" t="s">
        <v>2120</v>
      </c>
      <c r="T287" s="89"/>
      <c r="U287" s="89"/>
      <c r="V287" s="15" t="s">
        <v>71</v>
      </c>
      <c r="W287" s="15" t="s">
        <v>17</v>
      </c>
      <c r="X287" s="15"/>
      <c r="Y287" s="11">
        <v>42520</v>
      </c>
      <c r="Z287" s="15" t="s">
        <v>1727</v>
      </c>
      <c r="AA287" s="15" t="s">
        <v>1794</v>
      </c>
      <c r="AB287" s="15" t="s">
        <v>501</v>
      </c>
      <c r="AC287" s="15" t="s">
        <v>91</v>
      </c>
      <c r="AD287" s="17" t="s">
        <v>106</v>
      </c>
      <c r="AE287" s="15" t="s">
        <v>106</v>
      </c>
      <c r="AF287" s="19"/>
    </row>
    <row r="288" spans="1:34" ht="135" x14ac:dyDescent="0.25">
      <c r="A288" s="5">
        <v>283</v>
      </c>
      <c r="B288" s="42">
        <f t="shared" si="24"/>
        <v>-1</v>
      </c>
      <c r="C288" s="41">
        <f t="shared" si="21"/>
        <v>0</v>
      </c>
      <c r="D288" s="10" t="s">
        <v>1703</v>
      </c>
      <c r="E288" s="10" t="s">
        <v>32</v>
      </c>
      <c r="F288" s="125">
        <v>42520</v>
      </c>
      <c r="G288" s="12"/>
      <c r="H288" s="125">
        <v>42548</v>
      </c>
      <c r="I288" s="16">
        <v>42531</v>
      </c>
      <c r="J288" s="2" t="str">
        <f t="shared" si="23"/>
        <v>Terminada</v>
      </c>
      <c r="K288" s="35">
        <f t="shared" si="25"/>
        <v>10</v>
      </c>
      <c r="L288" s="45" t="s">
        <v>1717</v>
      </c>
      <c r="M288" s="49" t="s">
        <v>1718</v>
      </c>
      <c r="N288" s="48" t="s">
        <v>1719</v>
      </c>
      <c r="O288" s="15" t="s">
        <v>86</v>
      </c>
      <c r="P288" s="48" t="s">
        <v>1720</v>
      </c>
      <c r="Q288" s="55" t="s">
        <v>1630</v>
      </c>
      <c r="R288" s="89" t="s">
        <v>1584</v>
      </c>
      <c r="S288" s="107" t="s">
        <v>2119</v>
      </c>
      <c r="T288" s="107">
        <v>2</v>
      </c>
      <c r="U288" s="107">
        <v>0</v>
      </c>
      <c r="V288" s="15" t="s">
        <v>71</v>
      </c>
      <c r="W288" s="15" t="s">
        <v>51</v>
      </c>
      <c r="X288" s="15"/>
      <c r="Y288" s="11">
        <v>42520</v>
      </c>
      <c r="Z288" s="15" t="s">
        <v>1721</v>
      </c>
      <c r="AA288" s="15" t="s">
        <v>1762</v>
      </c>
      <c r="AB288" s="15" t="s">
        <v>90</v>
      </c>
      <c r="AC288" s="15" t="s">
        <v>91</v>
      </c>
      <c r="AD288" s="17" t="s">
        <v>106</v>
      </c>
      <c r="AE288" s="15" t="s">
        <v>106</v>
      </c>
      <c r="AF288" s="19"/>
    </row>
    <row r="289" spans="1:32" ht="135" x14ac:dyDescent="0.25">
      <c r="A289" s="5">
        <v>284</v>
      </c>
      <c r="B289" s="42">
        <f t="shared" si="24"/>
        <v>-1</v>
      </c>
      <c r="C289" s="41">
        <f t="shared" si="21"/>
        <v>0</v>
      </c>
      <c r="D289" s="10" t="s">
        <v>1722</v>
      </c>
      <c r="E289" s="10" t="s">
        <v>32</v>
      </c>
      <c r="F289" s="125">
        <v>42520</v>
      </c>
      <c r="G289" s="12"/>
      <c r="H289" s="125">
        <v>42548</v>
      </c>
      <c r="I289" s="16">
        <v>42521</v>
      </c>
      <c r="J289" s="2" t="str">
        <f t="shared" si="23"/>
        <v>Terminada</v>
      </c>
      <c r="K289" s="35">
        <f t="shared" si="25"/>
        <v>2</v>
      </c>
      <c r="L289" s="45" t="s">
        <v>1723</v>
      </c>
      <c r="M289" s="49" t="s">
        <v>1724</v>
      </c>
      <c r="N289" s="55" t="s">
        <v>1725</v>
      </c>
      <c r="O289" s="15" t="s">
        <v>86</v>
      </c>
      <c r="P289" s="144" t="s">
        <v>1726</v>
      </c>
      <c r="Q289" s="55" t="s">
        <v>1630</v>
      </c>
      <c r="R289" s="89" t="s">
        <v>1584</v>
      </c>
      <c r="S289" s="89" t="s">
        <v>2120</v>
      </c>
      <c r="T289" s="89"/>
      <c r="U289" s="89"/>
      <c r="V289" s="15" t="s">
        <v>71</v>
      </c>
      <c r="W289" s="15" t="s">
        <v>16</v>
      </c>
      <c r="X289" s="15"/>
      <c r="Y289" s="16">
        <v>42521</v>
      </c>
      <c r="Z289" s="15" t="s">
        <v>1728</v>
      </c>
      <c r="AA289" s="15" t="s">
        <v>106</v>
      </c>
      <c r="AB289" s="15" t="s">
        <v>90</v>
      </c>
      <c r="AC289" s="15" t="s">
        <v>91</v>
      </c>
      <c r="AD289" s="17" t="s">
        <v>106</v>
      </c>
      <c r="AE289" s="15" t="s">
        <v>106</v>
      </c>
      <c r="AF289" s="19"/>
    </row>
    <row r="290" spans="1:32" ht="135" x14ac:dyDescent="0.25">
      <c r="A290" s="5">
        <v>285</v>
      </c>
      <c r="B290" s="42">
        <f t="shared" si="24"/>
        <v>-1</v>
      </c>
      <c r="C290" s="41">
        <f t="shared" si="21"/>
        <v>0</v>
      </c>
      <c r="D290" s="10" t="s">
        <v>1732</v>
      </c>
      <c r="E290" s="10" t="s">
        <v>33</v>
      </c>
      <c r="F290" s="125">
        <v>42522</v>
      </c>
      <c r="G290" s="12"/>
      <c r="H290" s="125">
        <v>42550</v>
      </c>
      <c r="I290" s="16">
        <v>42531</v>
      </c>
      <c r="J290" s="2" t="str">
        <f t="shared" si="23"/>
        <v>Terminada</v>
      </c>
      <c r="K290" s="35">
        <f t="shared" si="25"/>
        <v>8</v>
      </c>
      <c r="L290" s="45" t="s">
        <v>1733</v>
      </c>
      <c r="M290" s="49" t="s">
        <v>1734</v>
      </c>
      <c r="N290" s="48" t="s">
        <v>1735</v>
      </c>
      <c r="O290" s="17" t="s">
        <v>86</v>
      </c>
      <c r="P290" s="48" t="s">
        <v>1736</v>
      </c>
      <c r="Q290" s="55" t="s">
        <v>1630</v>
      </c>
      <c r="R290" s="89" t="s">
        <v>1584</v>
      </c>
      <c r="S290" s="89" t="s">
        <v>2120</v>
      </c>
      <c r="T290" s="89"/>
      <c r="U290" s="89"/>
      <c r="V290" s="15" t="s">
        <v>71</v>
      </c>
      <c r="W290" s="15" t="s">
        <v>50</v>
      </c>
      <c r="X290" s="15"/>
      <c r="Y290" s="11">
        <v>42523</v>
      </c>
      <c r="Z290" s="15" t="s">
        <v>1738</v>
      </c>
      <c r="AA290" s="15" t="s">
        <v>1763</v>
      </c>
      <c r="AB290" s="15" t="s">
        <v>501</v>
      </c>
      <c r="AC290" s="15" t="s">
        <v>91</v>
      </c>
      <c r="AD290" s="17" t="s">
        <v>106</v>
      </c>
      <c r="AE290" s="15" t="s">
        <v>106</v>
      </c>
      <c r="AF290" s="19"/>
    </row>
    <row r="291" spans="1:32" ht="120" x14ac:dyDescent="0.25">
      <c r="A291" s="5">
        <v>286</v>
      </c>
      <c r="B291" s="42">
        <f t="shared" si="24"/>
        <v>-1</v>
      </c>
      <c r="C291" s="41">
        <f t="shared" si="21"/>
        <v>0</v>
      </c>
      <c r="D291" s="10" t="s">
        <v>1739</v>
      </c>
      <c r="E291" s="10" t="s">
        <v>33</v>
      </c>
      <c r="F291" s="125">
        <v>42524</v>
      </c>
      <c r="G291" s="12"/>
      <c r="H291" s="125">
        <v>42552</v>
      </c>
      <c r="I291" s="16">
        <v>42537</v>
      </c>
      <c r="J291" s="2" t="str">
        <f t="shared" si="23"/>
        <v>Terminada</v>
      </c>
      <c r="K291" s="35">
        <f t="shared" si="25"/>
        <v>10</v>
      </c>
      <c r="L291" s="45" t="s">
        <v>1704</v>
      </c>
      <c r="M291" s="49" t="s">
        <v>1705</v>
      </c>
      <c r="N291" s="55" t="s">
        <v>1706</v>
      </c>
      <c r="O291" s="17" t="s">
        <v>86</v>
      </c>
      <c r="P291" s="55" t="s">
        <v>1740</v>
      </c>
      <c r="Q291" s="55" t="s">
        <v>1628</v>
      </c>
      <c r="R291" s="89" t="s">
        <v>1578</v>
      </c>
      <c r="S291" s="89" t="s">
        <v>2120</v>
      </c>
      <c r="T291" s="89"/>
      <c r="U291" s="89"/>
      <c r="V291" s="15" t="s">
        <v>71</v>
      </c>
      <c r="W291" s="15" t="s">
        <v>17</v>
      </c>
      <c r="X291" s="15"/>
      <c r="Y291" s="11">
        <v>42524</v>
      </c>
      <c r="Z291" s="15" t="s">
        <v>1742</v>
      </c>
      <c r="AA291" s="15" t="s">
        <v>1795</v>
      </c>
      <c r="AB291" s="15" t="s">
        <v>501</v>
      </c>
      <c r="AC291" s="15" t="s">
        <v>91</v>
      </c>
      <c r="AD291" s="17" t="s">
        <v>106</v>
      </c>
      <c r="AE291" s="15" t="s">
        <v>106</v>
      </c>
      <c r="AF291" s="19"/>
    </row>
    <row r="292" spans="1:32" ht="135" x14ac:dyDescent="0.25">
      <c r="A292" s="5">
        <v>287</v>
      </c>
      <c r="B292" s="42">
        <f t="shared" si="24"/>
        <v>-1</v>
      </c>
      <c r="C292" s="41">
        <f t="shared" si="21"/>
        <v>0</v>
      </c>
      <c r="D292" s="10" t="s">
        <v>1744</v>
      </c>
      <c r="E292" s="10" t="s">
        <v>33</v>
      </c>
      <c r="F292" s="125">
        <v>42527</v>
      </c>
      <c r="G292" s="12"/>
      <c r="H292" s="125">
        <v>42555</v>
      </c>
      <c r="I292" s="16">
        <v>42528</v>
      </c>
      <c r="J292" s="2" t="str">
        <f t="shared" si="23"/>
        <v>Terminada</v>
      </c>
      <c r="K292" s="35">
        <f t="shared" si="25"/>
        <v>2</v>
      </c>
      <c r="L292" s="45" t="s">
        <v>145</v>
      </c>
      <c r="M292" s="49" t="s">
        <v>199</v>
      </c>
      <c r="N292" s="55" t="s">
        <v>147</v>
      </c>
      <c r="O292" s="17" t="s">
        <v>86</v>
      </c>
      <c r="P292" s="48" t="s">
        <v>1746</v>
      </c>
      <c r="Q292" s="55" t="s">
        <v>1630</v>
      </c>
      <c r="R292" s="89" t="s">
        <v>1583</v>
      </c>
      <c r="S292" s="89" t="s">
        <v>2120</v>
      </c>
      <c r="T292" s="89"/>
      <c r="U292" s="89"/>
      <c r="V292" s="15" t="s">
        <v>71</v>
      </c>
      <c r="W292" s="15" t="s">
        <v>16</v>
      </c>
      <c r="X292" s="15"/>
      <c r="Y292" s="11">
        <v>42527</v>
      </c>
      <c r="Z292" s="15" t="s">
        <v>1759</v>
      </c>
      <c r="AA292" s="15" t="s">
        <v>106</v>
      </c>
      <c r="AB292" s="15" t="s">
        <v>107</v>
      </c>
      <c r="AC292" s="15" t="s">
        <v>91</v>
      </c>
      <c r="AD292" s="17" t="s">
        <v>106</v>
      </c>
      <c r="AE292" s="15" t="s">
        <v>106</v>
      </c>
      <c r="AF292" s="19"/>
    </row>
    <row r="293" spans="1:32" ht="135" x14ac:dyDescent="0.25">
      <c r="A293" s="5">
        <v>288</v>
      </c>
      <c r="B293" s="42">
        <f t="shared" si="24"/>
        <v>-1</v>
      </c>
      <c r="C293" s="41">
        <f t="shared" si="21"/>
        <v>0</v>
      </c>
      <c r="D293" s="10" t="s">
        <v>1745</v>
      </c>
      <c r="E293" s="10" t="s">
        <v>33</v>
      </c>
      <c r="F293" s="125">
        <v>42527</v>
      </c>
      <c r="G293" s="12"/>
      <c r="H293" s="125">
        <v>42555</v>
      </c>
      <c r="I293" s="16">
        <v>42530</v>
      </c>
      <c r="J293" s="2" t="str">
        <f t="shared" si="23"/>
        <v>Terminada</v>
      </c>
      <c r="K293" s="35">
        <f t="shared" si="25"/>
        <v>4</v>
      </c>
      <c r="L293" s="56" t="s">
        <v>145</v>
      </c>
      <c r="M293" s="49" t="s">
        <v>199</v>
      </c>
      <c r="N293" s="55" t="s">
        <v>147</v>
      </c>
      <c r="O293" s="17" t="s">
        <v>86</v>
      </c>
      <c r="P293" s="55" t="s">
        <v>1747</v>
      </c>
      <c r="Q293" s="55" t="s">
        <v>1631</v>
      </c>
      <c r="R293" s="89" t="s">
        <v>1583</v>
      </c>
      <c r="S293" s="89" t="s">
        <v>2120</v>
      </c>
      <c r="T293" s="89"/>
      <c r="U293" s="89"/>
      <c r="V293" s="15" t="s">
        <v>71</v>
      </c>
      <c r="W293" s="15" t="s">
        <v>57</v>
      </c>
      <c r="X293" s="15"/>
      <c r="Y293" s="11">
        <v>42558</v>
      </c>
      <c r="Z293" s="15" t="s">
        <v>1752</v>
      </c>
      <c r="AA293" s="15" t="s">
        <v>1760</v>
      </c>
      <c r="AB293" s="15" t="s">
        <v>90</v>
      </c>
      <c r="AC293" s="15" t="s">
        <v>91</v>
      </c>
      <c r="AD293" s="17" t="s">
        <v>106</v>
      </c>
      <c r="AE293" s="15" t="s">
        <v>106</v>
      </c>
      <c r="AF293" s="19"/>
    </row>
    <row r="294" spans="1:32" ht="120" x14ac:dyDescent="0.25">
      <c r="A294" s="5">
        <v>289</v>
      </c>
      <c r="B294" s="42">
        <f t="shared" si="24"/>
        <v>-1</v>
      </c>
      <c r="C294" s="41">
        <f t="shared" si="21"/>
        <v>0</v>
      </c>
      <c r="D294" s="10" t="s">
        <v>1753</v>
      </c>
      <c r="E294" s="10" t="s">
        <v>33</v>
      </c>
      <c r="F294" s="125">
        <v>42527</v>
      </c>
      <c r="G294" s="12"/>
      <c r="H294" s="125">
        <v>42541</v>
      </c>
      <c r="I294" s="16">
        <v>42528</v>
      </c>
      <c r="J294" s="2" t="str">
        <f t="shared" si="23"/>
        <v>Terminada</v>
      </c>
      <c r="K294" s="35">
        <f t="shared" si="25"/>
        <v>2</v>
      </c>
      <c r="L294" s="45" t="s">
        <v>1754</v>
      </c>
      <c r="M294" s="49" t="s">
        <v>1755</v>
      </c>
      <c r="N294" s="55" t="s">
        <v>1756</v>
      </c>
      <c r="O294" s="17" t="s">
        <v>86</v>
      </c>
      <c r="P294" s="48" t="s">
        <v>1757</v>
      </c>
      <c r="Q294" s="55" t="s">
        <v>1633</v>
      </c>
      <c r="R294" s="89" t="s">
        <v>1599</v>
      </c>
      <c r="S294" s="89" t="s">
        <v>2120</v>
      </c>
      <c r="T294" s="89"/>
      <c r="U294" s="89"/>
      <c r="V294" s="15" t="s">
        <v>76</v>
      </c>
      <c r="W294" s="15" t="s">
        <v>16</v>
      </c>
      <c r="X294" s="15"/>
      <c r="Y294" s="11">
        <v>42528</v>
      </c>
      <c r="Z294" s="15" t="s">
        <v>1758</v>
      </c>
      <c r="AA294" s="15" t="s">
        <v>106</v>
      </c>
      <c r="AB294" s="15" t="s">
        <v>90</v>
      </c>
      <c r="AC294" s="15" t="s">
        <v>91</v>
      </c>
      <c r="AD294" s="17" t="s">
        <v>106</v>
      </c>
      <c r="AE294" s="15" t="s">
        <v>106</v>
      </c>
      <c r="AF294" s="19"/>
    </row>
    <row r="295" spans="1:32" ht="270" x14ac:dyDescent="0.25">
      <c r="A295" s="5">
        <v>290</v>
      </c>
      <c r="B295" s="42">
        <f t="shared" si="24"/>
        <v>-1</v>
      </c>
      <c r="C295" s="41">
        <f t="shared" si="21"/>
        <v>0</v>
      </c>
      <c r="D295" s="10" t="s">
        <v>1749</v>
      </c>
      <c r="E295" s="10" t="s">
        <v>33</v>
      </c>
      <c r="F295" s="125">
        <v>42527</v>
      </c>
      <c r="G295" s="12"/>
      <c r="H295" s="125">
        <v>42555</v>
      </c>
      <c r="I295" s="16">
        <v>42555</v>
      </c>
      <c r="J295" s="2" t="str">
        <f t="shared" si="23"/>
        <v>Terminada</v>
      </c>
      <c r="K295" s="35">
        <f t="shared" si="25"/>
        <v>21</v>
      </c>
      <c r="L295" s="45" t="s">
        <v>531</v>
      </c>
      <c r="M295" s="156" t="s">
        <v>912</v>
      </c>
      <c r="N295" s="48" t="s">
        <v>533</v>
      </c>
      <c r="O295" s="17" t="s">
        <v>86</v>
      </c>
      <c r="P295" s="55" t="s">
        <v>1750</v>
      </c>
      <c r="Q295" s="55" t="s">
        <v>1630</v>
      </c>
      <c r="R295" s="89" t="s">
        <v>1584</v>
      </c>
      <c r="S295" s="89" t="s">
        <v>2120</v>
      </c>
      <c r="T295" s="89"/>
      <c r="U295" s="89"/>
      <c r="V295" s="15"/>
      <c r="W295" s="15" t="s">
        <v>51</v>
      </c>
      <c r="X295" s="15"/>
      <c r="Y295" s="16">
        <v>42528</v>
      </c>
      <c r="Z295" s="15" t="s">
        <v>1751</v>
      </c>
      <c r="AA295" s="15" t="s">
        <v>1923</v>
      </c>
      <c r="AB295" s="15" t="s">
        <v>501</v>
      </c>
      <c r="AC295" s="15" t="s">
        <v>91</v>
      </c>
      <c r="AD295" s="17" t="s">
        <v>106</v>
      </c>
      <c r="AE295" s="15" t="s">
        <v>106</v>
      </c>
      <c r="AF295" s="19"/>
    </row>
    <row r="296" spans="1:32" ht="120" x14ac:dyDescent="0.25">
      <c r="A296" s="5">
        <v>291</v>
      </c>
      <c r="B296" s="42">
        <f t="shared" si="24"/>
        <v>-1</v>
      </c>
      <c r="C296" s="41">
        <f t="shared" si="21"/>
        <v>0</v>
      </c>
      <c r="D296" s="10" t="s">
        <v>1764</v>
      </c>
      <c r="E296" s="10" t="s">
        <v>33</v>
      </c>
      <c r="F296" s="125">
        <v>42530</v>
      </c>
      <c r="G296" s="12"/>
      <c r="H296" s="125">
        <v>42544</v>
      </c>
      <c r="I296" s="16">
        <v>42531</v>
      </c>
      <c r="J296" s="2" t="str">
        <f t="shared" si="23"/>
        <v>Terminada</v>
      </c>
      <c r="K296" s="35">
        <f t="shared" si="25"/>
        <v>2</v>
      </c>
      <c r="L296" s="56" t="s">
        <v>1765</v>
      </c>
      <c r="M296" s="49" t="s">
        <v>1766</v>
      </c>
      <c r="N296" s="55" t="s">
        <v>1767</v>
      </c>
      <c r="O296" s="17" t="s">
        <v>86</v>
      </c>
      <c r="P296" s="144" t="s">
        <v>1768</v>
      </c>
      <c r="Q296" s="55" t="s">
        <v>1638</v>
      </c>
      <c r="R296" s="89" t="s">
        <v>1624</v>
      </c>
      <c r="S296" s="89" t="s">
        <v>2120</v>
      </c>
      <c r="T296" s="89"/>
      <c r="U296" s="89"/>
      <c r="V296" s="15"/>
      <c r="W296" s="15" t="s">
        <v>16</v>
      </c>
      <c r="X296" s="15"/>
      <c r="Y296" s="16">
        <v>42531</v>
      </c>
      <c r="Z296" s="15" t="s">
        <v>1769</v>
      </c>
      <c r="AA296" s="17" t="s">
        <v>106</v>
      </c>
      <c r="AB296" s="15" t="s">
        <v>90</v>
      </c>
      <c r="AC296" s="15" t="s">
        <v>91</v>
      </c>
      <c r="AD296" s="17" t="s">
        <v>106</v>
      </c>
      <c r="AE296" s="15" t="s">
        <v>106</v>
      </c>
      <c r="AF296" s="19"/>
    </row>
    <row r="297" spans="1:32" ht="135" x14ac:dyDescent="0.25">
      <c r="A297" s="5">
        <v>292</v>
      </c>
      <c r="B297" s="42">
        <f t="shared" si="24"/>
        <v>-1</v>
      </c>
      <c r="C297" s="41">
        <f t="shared" si="21"/>
        <v>0</v>
      </c>
      <c r="D297" s="10" t="s">
        <v>1770</v>
      </c>
      <c r="E297" s="10" t="s">
        <v>33</v>
      </c>
      <c r="F297" s="125">
        <v>42534</v>
      </c>
      <c r="G297" s="12"/>
      <c r="H297" s="125">
        <v>42548</v>
      </c>
      <c r="I297" s="16">
        <v>42534</v>
      </c>
      <c r="J297" s="2" t="str">
        <f t="shared" si="23"/>
        <v>Terminada</v>
      </c>
      <c r="K297" s="35">
        <f t="shared" si="25"/>
        <v>1</v>
      </c>
      <c r="L297" s="45" t="s">
        <v>1771</v>
      </c>
      <c r="M297" s="49" t="s">
        <v>1772</v>
      </c>
      <c r="N297" s="48" t="s">
        <v>1773</v>
      </c>
      <c r="O297" s="17" t="s">
        <v>86</v>
      </c>
      <c r="P297" s="55" t="s">
        <v>1774</v>
      </c>
      <c r="Q297" s="55" t="s">
        <v>1638</v>
      </c>
      <c r="R297" s="89" t="s">
        <v>1624</v>
      </c>
      <c r="S297" s="89" t="s">
        <v>2120</v>
      </c>
      <c r="T297" s="89"/>
      <c r="U297" s="89"/>
      <c r="V297" s="15"/>
      <c r="W297" s="15" t="s">
        <v>16</v>
      </c>
      <c r="X297" s="15"/>
      <c r="Y297" s="16">
        <v>42534</v>
      </c>
      <c r="Z297" s="15" t="s">
        <v>1781</v>
      </c>
      <c r="AA297" s="15" t="s">
        <v>106</v>
      </c>
      <c r="AB297" s="15" t="s">
        <v>90</v>
      </c>
      <c r="AC297" s="15" t="s">
        <v>91</v>
      </c>
      <c r="AD297" s="17" t="s">
        <v>106</v>
      </c>
      <c r="AE297" s="15" t="s">
        <v>106</v>
      </c>
      <c r="AF297" s="19"/>
    </row>
    <row r="298" spans="1:32" ht="135" x14ac:dyDescent="0.25">
      <c r="A298" s="5">
        <v>293</v>
      </c>
      <c r="B298" s="42">
        <f t="shared" si="24"/>
        <v>-1</v>
      </c>
      <c r="C298" s="41">
        <f t="shared" ref="C298:C361" si="26">IF(D298="",1,IF(I298&lt;&gt;"",0,IF((H298-18)&lt;=$AH$5,100,1)))</f>
        <v>0</v>
      </c>
      <c r="D298" s="10" t="s">
        <v>1775</v>
      </c>
      <c r="E298" s="10" t="s">
        <v>33</v>
      </c>
      <c r="F298" s="125">
        <v>42534</v>
      </c>
      <c r="G298" s="12"/>
      <c r="H298" s="125">
        <v>42562</v>
      </c>
      <c r="I298" s="16">
        <v>42558</v>
      </c>
      <c r="J298" s="2" t="str">
        <f t="shared" si="23"/>
        <v>Terminada</v>
      </c>
      <c r="K298" s="35">
        <f t="shared" si="25"/>
        <v>19</v>
      </c>
      <c r="L298" s="45" t="s">
        <v>1776</v>
      </c>
      <c r="M298" s="49" t="s">
        <v>1777</v>
      </c>
      <c r="N298" s="55" t="s">
        <v>1778</v>
      </c>
      <c r="O298" s="17" t="s">
        <v>86</v>
      </c>
      <c r="P298" s="48" t="s">
        <v>1779</v>
      </c>
      <c r="Q298" s="55" t="s">
        <v>1630</v>
      </c>
      <c r="R298" s="89" t="s">
        <v>1584</v>
      </c>
      <c r="S298" s="89" t="s">
        <v>2120</v>
      </c>
      <c r="T298" s="89"/>
      <c r="U298" s="89"/>
      <c r="V298" s="15" t="s">
        <v>71</v>
      </c>
      <c r="W298" s="15" t="s">
        <v>51</v>
      </c>
      <c r="X298" s="15"/>
      <c r="Y298" s="16">
        <v>42534</v>
      </c>
      <c r="Z298" s="15" t="s">
        <v>1780</v>
      </c>
      <c r="AA298" s="15" t="s">
        <v>1944</v>
      </c>
      <c r="AB298" s="15" t="s">
        <v>501</v>
      </c>
      <c r="AC298" s="15" t="s">
        <v>91</v>
      </c>
      <c r="AD298" s="17" t="s">
        <v>106</v>
      </c>
      <c r="AE298" s="15" t="s">
        <v>106</v>
      </c>
      <c r="AF298" s="19"/>
    </row>
    <row r="299" spans="1:32" ht="120" x14ac:dyDescent="0.25">
      <c r="A299" s="5">
        <v>294</v>
      </c>
      <c r="B299" s="42">
        <f t="shared" si="24"/>
        <v>-1</v>
      </c>
      <c r="C299" s="41">
        <f t="shared" si="26"/>
        <v>0</v>
      </c>
      <c r="D299" s="10" t="s">
        <v>1782</v>
      </c>
      <c r="E299" s="10" t="s">
        <v>33</v>
      </c>
      <c r="F299" s="125">
        <v>42535</v>
      </c>
      <c r="G299" s="12"/>
      <c r="H299" s="125">
        <v>42563</v>
      </c>
      <c r="I299" s="16">
        <v>42535</v>
      </c>
      <c r="J299" s="2" t="str">
        <f t="shared" si="23"/>
        <v>Terminada</v>
      </c>
      <c r="K299" s="35">
        <f t="shared" si="25"/>
        <v>1</v>
      </c>
      <c r="L299" s="44" t="s">
        <v>1783</v>
      </c>
      <c r="M299" s="49" t="s">
        <v>1784</v>
      </c>
      <c r="N299" s="48" t="s">
        <v>1785</v>
      </c>
      <c r="O299" s="15" t="s">
        <v>86</v>
      </c>
      <c r="P299" s="55" t="s">
        <v>1786</v>
      </c>
      <c r="Q299" s="55" t="s">
        <v>1638</v>
      </c>
      <c r="R299" s="89" t="s">
        <v>1624</v>
      </c>
      <c r="S299" s="89" t="s">
        <v>2120</v>
      </c>
      <c r="T299" s="89"/>
      <c r="U299" s="89"/>
      <c r="V299" s="15" t="s">
        <v>71</v>
      </c>
      <c r="W299" s="15" t="s">
        <v>16</v>
      </c>
      <c r="X299" s="15"/>
      <c r="Y299" s="11">
        <v>42535</v>
      </c>
      <c r="Z299" s="15" t="s">
        <v>1792</v>
      </c>
      <c r="AA299" s="15" t="s">
        <v>106</v>
      </c>
      <c r="AB299" s="15" t="s">
        <v>90</v>
      </c>
      <c r="AC299" s="15" t="s">
        <v>91</v>
      </c>
      <c r="AD299" s="17" t="s">
        <v>106</v>
      </c>
      <c r="AE299" s="15" t="s">
        <v>106</v>
      </c>
      <c r="AF299" s="19"/>
    </row>
    <row r="300" spans="1:32" ht="120" x14ac:dyDescent="0.25">
      <c r="A300" s="5">
        <v>295</v>
      </c>
      <c r="B300" s="42">
        <f t="shared" si="24"/>
        <v>-1</v>
      </c>
      <c r="C300" s="41">
        <f t="shared" si="26"/>
        <v>0</v>
      </c>
      <c r="D300" s="10" t="s">
        <v>1787</v>
      </c>
      <c r="E300" s="10" t="s">
        <v>33</v>
      </c>
      <c r="F300" s="125">
        <v>42535</v>
      </c>
      <c r="G300" s="12"/>
      <c r="H300" s="125">
        <v>42563</v>
      </c>
      <c r="I300" s="16">
        <v>42563</v>
      </c>
      <c r="J300" s="2" t="str">
        <f t="shared" si="23"/>
        <v>Terminada</v>
      </c>
      <c r="K300" s="35">
        <f t="shared" si="25"/>
        <v>21</v>
      </c>
      <c r="L300" s="44" t="s">
        <v>1788</v>
      </c>
      <c r="M300" s="49" t="s">
        <v>1789</v>
      </c>
      <c r="N300" s="55" t="s">
        <v>1790</v>
      </c>
      <c r="O300" s="17" t="s">
        <v>86</v>
      </c>
      <c r="P300" s="48" t="s">
        <v>1791</v>
      </c>
      <c r="Q300" s="55" t="s">
        <v>1630</v>
      </c>
      <c r="R300" s="89" t="s">
        <v>1584</v>
      </c>
      <c r="S300" s="107" t="s">
        <v>2119</v>
      </c>
      <c r="T300" s="107">
        <v>1</v>
      </c>
      <c r="U300" s="107">
        <v>1</v>
      </c>
      <c r="V300" s="15" t="s">
        <v>71</v>
      </c>
      <c r="W300" s="15" t="s">
        <v>51</v>
      </c>
      <c r="X300" s="15"/>
      <c r="Y300" s="11">
        <v>42525</v>
      </c>
      <c r="Z300" s="15" t="s">
        <v>1793</v>
      </c>
      <c r="AA300" s="15" t="s">
        <v>1905</v>
      </c>
      <c r="AB300" s="15" t="s">
        <v>501</v>
      </c>
      <c r="AC300" s="15" t="s">
        <v>91</v>
      </c>
      <c r="AD300" s="17" t="s">
        <v>106</v>
      </c>
      <c r="AE300" s="15" t="s">
        <v>106</v>
      </c>
      <c r="AF300" s="19"/>
    </row>
    <row r="301" spans="1:32" ht="120" x14ac:dyDescent="0.25">
      <c r="A301" s="5">
        <v>296</v>
      </c>
      <c r="B301" s="42">
        <f t="shared" si="24"/>
        <v>-1</v>
      </c>
      <c r="C301" s="41">
        <f t="shared" si="26"/>
        <v>0</v>
      </c>
      <c r="D301" s="10" t="s">
        <v>1796</v>
      </c>
      <c r="E301" s="10" t="s">
        <v>33</v>
      </c>
      <c r="F301" s="125">
        <v>42536</v>
      </c>
      <c r="G301" s="12"/>
      <c r="H301" s="125">
        <v>42564</v>
      </c>
      <c r="I301" s="16">
        <v>42549</v>
      </c>
      <c r="J301" s="2" t="str">
        <f t="shared" si="23"/>
        <v>Terminada</v>
      </c>
      <c r="K301" s="35">
        <f t="shared" si="25"/>
        <v>10</v>
      </c>
      <c r="L301" s="44" t="s">
        <v>1798</v>
      </c>
      <c r="M301" s="113" t="s">
        <v>1799</v>
      </c>
      <c r="N301" s="48" t="s">
        <v>1800</v>
      </c>
      <c r="O301" s="17" t="s">
        <v>86</v>
      </c>
      <c r="P301" s="55" t="s">
        <v>1801</v>
      </c>
      <c r="Q301" s="55" t="s">
        <v>1630</v>
      </c>
      <c r="R301" s="89" t="s">
        <v>1584</v>
      </c>
      <c r="S301" s="89" t="s">
        <v>2120</v>
      </c>
      <c r="T301" s="89"/>
      <c r="U301" s="89"/>
      <c r="V301" s="15" t="s">
        <v>71</v>
      </c>
      <c r="W301" s="15" t="s">
        <v>53</v>
      </c>
      <c r="X301" s="15"/>
      <c r="Y301" s="16">
        <v>42537</v>
      </c>
      <c r="Z301" s="15" t="s">
        <v>1802</v>
      </c>
      <c r="AA301" s="15" t="s">
        <v>1867</v>
      </c>
      <c r="AB301" s="15" t="s">
        <v>90</v>
      </c>
      <c r="AC301" s="15" t="s">
        <v>91</v>
      </c>
      <c r="AD301" s="17" t="s">
        <v>106</v>
      </c>
      <c r="AE301" s="15" t="s">
        <v>106</v>
      </c>
      <c r="AF301" s="19"/>
    </row>
    <row r="302" spans="1:32" ht="135" x14ac:dyDescent="0.25">
      <c r="A302" s="5">
        <v>297</v>
      </c>
      <c r="B302" s="42">
        <f t="shared" si="24"/>
        <v>-1</v>
      </c>
      <c r="C302" s="41">
        <f t="shared" si="26"/>
        <v>0</v>
      </c>
      <c r="D302" s="10" t="s">
        <v>1797</v>
      </c>
      <c r="E302" s="10" t="s">
        <v>33</v>
      </c>
      <c r="F302" s="125">
        <v>42537</v>
      </c>
      <c r="G302" s="12"/>
      <c r="H302" s="125">
        <v>42565</v>
      </c>
      <c r="I302" s="16">
        <v>42543</v>
      </c>
      <c r="J302" s="2" t="str">
        <f t="shared" si="23"/>
        <v>Terminada</v>
      </c>
      <c r="K302" s="35">
        <f t="shared" si="25"/>
        <v>5</v>
      </c>
      <c r="L302" s="44" t="s">
        <v>1803</v>
      </c>
      <c r="M302" s="49" t="s">
        <v>1804</v>
      </c>
      <c r="N302" s="108" t="s">
        <v>1805</v>
      </c>
      <c r="O302" s="17" t="s">
        <v>86</v>
      </c>
      <c r="P302" s="55" t="s">
        <v>1806</v>
      </c>
      <c r="Q302" s="55" t="s">
        <v>1630</v>
      </c>
      <c r="R302" s="89" t="s">
        <v>1584</v>
      </c>
      <c r="S302" s="107" t="s">
        <v>2119</v>
      </c>
      <c r="T302" s="107">
        <v>3</v>
      </c>
      <c r="U302" s="107">
        <v>0</v>
      </c>
      <c r="V302" s="15" t="s">
        <v>71</v>
      </c>
      <c r="W302" s="15" t="s">
        <v>51</v>
      </c>
      <c r="X302" s="15"/>
      <c r="Y302" s="16">
        <v>42537</v>
      </c>
      <c r="Z302" s="15" t="s">
        <v>1807</v>
      </c>
      <c r="AA302" s="15" t="s">
        <v>1859</v>
      </c>
      <c r="AB302" s="15" t="s">
        <v>90</v>
      </c>
      <c r="AC302" s="15" t="s">
        <v>91</v>
      </c>
      <c r="AD302" s="17" t="s">
        <v>106</v>
      </c>
      <c r="AE302" s="15" t="s">
        <v>106</v>
      </c>
      <c r="AF302" s="19"/>
    </row>
    <row r="303" spans="1:32" ht="135" x14ac:dyDescent="0.25">
      <c r="A303" s="5">
        <v>298</v>
      </c>
      <c r="B303" s="42">
        <f t="shared" si="24"/>
        <v>-1</v>
      </c>
      <c r="C303" s="41">
        <f t="shared" si="26"/>
        <v>0</v>
      </c>
      <c r="D303" s="10" t="s">
        <v>1808</v>
      </c>
      <c r="E303" s="10" t="s">
        <v>33</v>
      </c>
      <c r="F303" s="125">
        <v>42537</v>
      </c>
      <c r="G303" s="12"/>
      <c r="H303" s="125">
        <v>42565</v>
      </c>
      <c r="I303" s="16">
        <v>42544</v>
      </c>
      <c r="J303" s="2" t="str">
        <f t="shared" si="23"/>
        <v>Terminada</v>
      </c>
      <c r="K303" s="35">
        <f t="shared" si="25"/>
        <v>6</v>
      </c>
      <c r="L303" s="45" t="s">
        <v>1232</v>
      </c>
      <c r="M303" s="49" t="s">
        <v>1234</v>
      </c>
      <c r="N303" s="55" t="s">
        <v>1235</v>
      </c>
      <c r="O303" s="17" t="s">
        <v>86</v>
      </c>
      <c r="P303" s="48" t="s">
        <v>1809</v>
      </c>
      <c r="Q303" s="55" t="s">
        <v>1630</v>
      </c>
      <c r="R303" s="89" t="s">
        <v>1584</v>
      </c>
      <c r="S303" s="107" t="s">
        <v>2119</v>
      </c>
      <c r="T303" s="107">
        <v>1</v>
      </c>
      <c r="U303" s="107">
        <v>0</v>
      </c>
      <c r="V303" s="15" t="s">
        <v>71</v>
      </c>
      <c r="W303" s="15" t="s">
        <v>51</v>
      </c>
      <c r="X303" s="15"/>
      <c r="Y303" s="16">
        <v>42537</v>
      </c>
      <c r="Z303" s="15" t="s">
        <v>1814</v>
      </c>
      <c r="AA303" s="15" t="s">
        <v>1863</v>
      </c>
      <c r="AB303" s="15" t="s">
        <v>90</v>
      </c>
      <c r="AC303" s="15" t="s">
        <v>91</v>
      </c>
      <c r="AD303" s="17" t="s">
        <v>106</v>
      </c>
      <c r="AE303" s="15" t="s">
        <v>106</v>
      </c>
      <c r="AF303" s="19"/>
    </row>
    <row r="304" spans="1:32" ht="135" x14ac:dyDescent="0.25">
      <c r="A304" s="5">
        <v>299</v>
      </c>
      <c r="B304" s="42">
        <f t="shared" si="24"/>
        <v>-1</v>
      </c>
      <c r="C304" s="41">
        <f t="shared" si="26"/>
        <v>0</v>
      </c>
      <c r="D304" s="10" t="s">
        <v>1810</v>
      </c>
      <c r="E304" s="10" t="s">
        <v>33</v>
      </c>
      <c r="F304" s="125">
        <v>42537</v>
      </c>
      <c r="G304" s="12"/>
      <c r="H304" s="125">
        <v>42565</v>
      </c>
      <c r="I304" s="16">
        <v>42544</v>
      </c>
      <c r="J304" s="2" t="str">
        <f t="shared" si="23"/>
        <v>Terminada</v>
      </c>
      <c r="K304" s="35">
        <f t="shared" si="25"/>
        <v>6</v>
      </c>
      <c r="L304" s="45" t="s">
        <v>1232</v>
      </c>
      <c r="M304" s="49" t="s">
        <v>1234</v>
      </c>
      <c r="N304" s="55" t="s">
        <v>1235</v>
      </c>
      <c r="O304" s="17" t="s">
        <v>86</v>
      </c>
      <c r="P304" s="55" t="s">
        <v>1812</v>
      </c>
      <c r="Q304" s="55" t="s">
        <v>1630</v>
      </c>
      <c r="R304" s="89" t="s">
        <v>1584</v>
      </c>
      <c r="S304" s="107" t="s">
        <v>2119</v>
      </c>
      <c r="T304" s="107">
        <v>1</v>
      </c>
      <c r="U304" s="107">
        <v>0</v>
      </c>
      <c r="V304" s="15" t="s">
        <v>71</v>
      </c>
      <c r="W304" s="15" t="s">
        <v>51</v>
      </c>
      <c r="X304" s="15"/>
      <c r="Y304" s="11">
        <v>42537</v>
      </c>
      <c r="Z304" s="15" t="s">
        <v>1815</v>
      </c>
      <c r="AA304" s="15" t="s">
        <v>1864</v>
      </c>
      <c r="AB304" s="15" t="s">
        <v>90</v>
      </c>
      <c r="AC304" s="15" t="s">
        <v>91</v>
      </c>
      <c r="AD304" s="17" t="s">
        <v>106</v>
      </c>
      <c r="AE304" s="15" t="s">
        <v>106</v>
      </c>
      <c r="AF304" s="19"/>
    </row>
    <row r="305" spans="1:32" ht="135" x14ac:dyDescent="0.25">
      <c r="A305" s="5">
        <v>300</v>
      </c>
      <c r="B305" s="42">
        <f t="shared" si="24"/>
        <v>-1</v>
      </c>
      <c r="C305" s="41">
        <f t="shared" si="26"/>
        <v>0</v>
      </c>
      <c r="D305" s="10" t="s">
        <v>1811</v>
      </c>
      <c r="E305" s="10" t="s">
        <v>33</v>
      </c>
      <c r="F305" s="125">
        <v>42537</v>
      </c>
      <c r="G305" s="12"/>
      <c r="H305" s="125">
        <v>42565</v>
      </c>
      <c r="I305" s="16">
        <v>42549</v>
      </c>
      <c r="J305" s="2" t="str">
        <f t="shared" si="23"/>
        <v>Terminada</v>
      </c>
      <c r="K305" s="35">
        <f t="shared" si="25"/>
        <v>9</v>
      </c>
      <c r="L305" s="45" t="s">
        <v>1232</v>
      </c>
      <c r="M305" s="49" t="s">
        <v>1234</v>
      </c>
      <c r="N305" s="55" t="s">
        <v>1235</v>
      </c>
      <c r="O305" s="17" t="s">
        <v>86</v>
      </c>
      <c r="P305" s="48" t="s">
        <v>1813</v>
      </c>
      <c r="Q305" s="55" t="s">
        <v>1630</v>
      </c>
      <c r="R305" s="89" t="s">
        <v>1584</v>
      </c>
      <c r="S305" s="107" t="s">
        <v>2119</v>
      </c>
      <c r="T305" s="107">
        <v>1</v>
      </c>
      <c r="U305" s="107">
        <v>0</v>
      </c>
      <c r="V305" s="15" t="s">
        <v>71</v>
      </c>
      <c r="W305" s="15" t="s">
        <v>51</v>
      </c>
      <c r="X305" s="15"/>
      <c r="Y305" s="11">
        <v>42537</v>
      </c>
      <c r="Z305" s="15" t="s">
        <v>1816</v>
      </c>
      <c r="AA305" s="15" t="s">
        <v>1865</v>
      </c>
      <c r="AB305" s="15" t="s">
        <v>90</v>
      </c>
      <c r="AC305" s="15" t="s">
        <v>91</v>
      </c>
      <c r="AD305" s="17" t="s">
        <v>106</v>
      </c>
      <c r="AE305" s="15" t="s">
        <v>106</v>
      </c>
      <c r="AF305" s="19"/>
    </row>
    <row r="306" spans="1:32" ht="120" x14ac:dyDescent="0.25">
      <c r="A306" s="5">
        <v>301</v>
      </c>
      <c r="B306" s="42">
        <f t="shared" si="24"/>
        <v>-1</v>
      </c>
      <c r="C306" s="41">
        <f t="shared" si="26"/>
        <v>0</v>
      </c>
      <c r="D306" s="10" t="s">
        <v>1817</v>
      </c>
      <c r="E306" s="10" t="s">
        <v>33</v>
      </c>
      <c r="F306" s="125">
        <v>42538</v>
      </c>
      <c r="G306" s="12"/>
      <c r="H306" s="125">
        <v>42566</v>
      </c>
      <c r="I306" s="16">
        <v>42549</v>
      </c>
      <c r="J306" s="2" t="str">
        <f t="shared" si="23"/>
        <v>Terminada</v>
      </c>
      <c r="K306" s="35">
        <f t="shared" si="25"/>
        <v>8</v>
      </c>
      <c r="L306" s="45" t="s">
        <v>1820</v>
      </c>
      <c r="M306" s="49" t="s">
        <v>1821</v>
      </c>
      <c r="N306" s="48" t="s">
        <v>1822</v>
      </c>
      <c r="O306" s="17" t="s">
        <v>86</v>
      </c>
      <c r="P306" s="55" t="s">
        <v>1823</v>
      </c>
      <c r="Q306" s="55" t="s">
        <v>1630</v>
      </c>
      <c r="R306" s="89" t="s">
        <v>1583</v>
      </c>
      <c r="S306" s="89" t="s">
        <v>2120</v>
      </c>
      <c r="T306" s="89"/>
      <c r="U306" s="89"/>
      <c r="V306" s="15" t="s">
        <v>71</v>
      </c>
      <c r="W306" s="15" t="s">
        <v>53</v>
      </c>
      <c r="X306" s="15"/>
      <c r="Y306" s="11">
        <v>42541</v>
      </c>
      <c r="Z306" s="15" t="s">
        <v>1830</v>
      </c>
      <c r="AA306" s="15" t="s">
        <v>1866</v>
      </c>
      <c r="AB306" s="15" t="s">
        <v>501</v>
      </c>
      <c r="AC306" s="15" t="s">
        <v>91</v>
      </c>
      <c r="AD306" s="17" t="s">
        <v>106</v>
      </c>
      <c r="AE306" s="15" t="s">
        <v>106</v>
      </c>
      <c r="AF306" s="19"/>
    </row>
    <row r="307" spans="1:32" ht="135" x14ac:dyDescent="0.25">
      <c r="A307" s="5">
        <v>302</v>
      </c>
      <c r="B307" s="42">
        <f t="shared" si="24"/>
        <v>-1</v>
      </c>
      <c r="C307" s="41">
        <f t="shared" si="26"/>
        <v>0</v>
      </c>
      <c r="D307" s="10" t="s">
        <v>1818</v>
      </c>
      <c r="E307" s="10" t="s">
        <v>33</v>
      </c>
      <c r="F307" s="125">
        <v>42541</v>
      </c>
      <c r="G307" s="12"/>
      <c r="H307" s="125">
        <v>42555</v>
      </c>
      <c r="I307" s="16">
        <v>42541</v>
      </c>
      <c r="J307" s="2" t="str">
        <f t="shared" si="23"/>
        <v>Terminada</v>
      </c>
      <c r="K307" s="35">
        <f t="shared" si="25"/>
        <v>1</v>
      </c>
      <c r="L307" s="45" t="s">
        <v>1824</v>
      </c>
      <c r="M307" s="60" t="s">
        <v>1826</v>
      </c>
      <c r="N307" s="55" t="s">
        <v>1827</v>
      </c>
      <c r="O307" s="17" t="s">
        <v>86</v>
      </c>
      <c r="P307" s="87" t="s">
        <v>1825</v>
      </c>
      <c r="Q307" s="55" t="s">
        <v>1638</v>
      </c>
      <c r="R307" s="89" t="s">
        <v>1624</v>
      </c>
      <c r="S307" s="89" t="s">
        <v>2120</v>
      </c>
      <c r="T307" s="89"/>
      <c r="U307" s="89"/>
      <c r="V307" s="15" t="s">
        <v>76</v>
      </c>
      <c r="W307" s="15" t="s">
        <v>16</v>
      </c>
      <c r="X307" s="15"/>
      <c r="Y307" s="16">
        <v>42541</v>
      </c>
      <c r="Z307" s="15" t="s">
        <v>1831</v>
      </c>
      <c r="AA307" s="15" t="s">
        <v>106</v>
      </c>
      <c r="AB307" s="15" t="s">
        <v>90</v>
      </c>
      <c r="AC307" s="15" t="s">
        <v>91</v>
      </c>
      <c r="AD307" s="17" t="s">
        <v>106</v>
      </c>
      <c r="AE307" s="15" t="s">
        <v>106</v>
      </c>
      <c r="AF307" s="19"/>
    </row>
    <row r="308" spans="1:32" ht="135" x14ac:dyDescent="0.25">
      <c r="A308" s="5">
        <v>303</v>
      </c>
      <c r="B308" s="42">
        <f t="shared" si="24"/>
        <v>-1</v>
      </c>
      <c r="C308" s="41">
        <f t="shared" si="26"/>
        <v>0</v>
      </c>
      <c r="D308" s="10" t="s">
        <v>1819</v>
      </c>
      <c r="E308" s="10" t="s">
        <v>33</v>
      </c>
      <c r="F308" s="125">
        <v>42541</v>
      </c>
      <c r="G308" s="12"/>
      <c r="H308" s="125">
        <v>42583</v>
      </c>
      <c r="I308" s="16">
        <v>42583</v>
      </c>
      <c r="J308" s="2" t="str">
        <f t="shared" si="23"/>
        <v>Terminada</v>
      </c>
      <c r="K308" s="35">
        <f t="shared" si="25"/>
        <v>31</v>
      </c>
      <c r="L308" s="56" t="s">
        <v>1803</v>
      </c>
      <c r="M308" s="49" t="s">
        <v>1804</v>
      </c>
      <c r="N308" s="55" t="s">
        <v>1805</v>
      </c>
      <c r="O308" s="17" t="s">
        <v>86</v>
      </c>
      <c r="P308" s="55" t="s">
        <v>1828</v>
      </c>
      <c r="Q308" s="55" t="s">
        <v>1630</v>
      </c>
      <c r="R308" s="89" t="s">
        <v>1584</v>
      </c>
      <c r="S308" s="107" t="s">
        <v>2119</v>
      </c>
      <c r="T308" s="107">
        <v>1</v>
      </c>
      <c r="U308" s="107">
        <v>1</v>
      </c>
      <c r="V308" s="15" t="s">
        <v>71</v>
      </c>
      <c r="W308" s="15" t="s">
        <v>51</v>
      </c>
      <c r="X308" s="15"/>
      <c r="Y308" s="11">
        <v>42541</v>
      </c>
      <c r="Z308" s="15" t="s">
        <v>1829</v>
      </c>
      <c r="AA308" s="15" t="s">
        <v>1975</v>
      </c>
      <c r="AB308" s="15" t="s">
        <v>501</v>
      </c>
      <c r="AC308" s="15" t="s">
        <v>91</v>
      </c>
      <c r="AD308" s="17" t="s">
        <v>106</v>
      </c>
      <c r="AE308" s="15" t="s">
        <v>106</v>
      </c>
      <c r="AF308" s="19"/>
    </row>
    <row r="309" spans="1:32" ht="135" x14ac:dyDescent="0.25">
      <c r="A309" s="5">
        <v>304</v>
      </c>
      <c r="B309" s="42">
        <f t="shared" ref="B309:B340" si="27">IF(D309="",0,IF(I309&lt;&gt;"",-1,IF(H309&lt;$AH$5,100,0)))</f>
        <v>-1</v>
      </c>
      <c r="C309" s="41">
        <f t="shared" si="26"/>
        <v>0</v>
      </c>
      <c r="D309" s="10" t="s">
        <v>1832</v>
      </c>
      <c r="E309" s="10" t="s">
        <v>33</v>
      </c>
      <c r="F309" s="125">
        <v>42541</v>
      </c>
      <c r="G309" s="12"/>
      <c r="H309" s="125">
        <v>42583</v>
      </c>
      <c r="I309" s="16">
        <v>42558</v>
      </c>
      <c r="J309" s="2" t="str">
        <f t="shared" si="23"/>
        <v>Terminada</v>
      </c>
      <c r="K309" s="35">
        <f t="shared" si="25"/>
        <v>14</v>
      </c>
      <c r="L309" s="45" t="s">
        <v>1833</v>
      </c>
      <c r="M309" s="49" t="s">
        <v>1834</v>
      </c>
      <c r="N309" s="48" t="s">
        <v>1835</v>
      </c>
      <c r="O309" s="17" t="s">
        <v>86</v>
      </c>
      <c r="P309" s="55" t="s">
        <v>1836</v>
      </c>
      <c r="Q309" s="55" t="s">
        <v>1630</v>
      </c>
      <c r="R309" s="89" t="s">
        <v>1566</v>
      </c>
      <c r="S309" s="89" t="s">
        <v>2120</v>
      </c>
      <c r="T309" s="89"/>
      <c r="U309" s="89"/>
      <c r="V309" s="15" t="s">
        <v>71</v>
      </c>
      <c r="W309" s="15" t="s">
        <v>51</v>
      </c>
      <c r="X309" s="15"/>
      <c r="Y309" s="11">
        <v>42541</v>
      </c>
      <c r="Z309" s="15" t="s">
        <v>1837</v>
      </c>
      <c r="AA309" s="15" t="s">
        <v>1943</v>
      </c>
      <c r="AB309" s="15" t="s">
        <v>501</v>
      </c>
      <c r="AC309" s="15" t="s">
        <v>91</v>
      </c>
      <c r="AD309" s="17" t="s">
        <v>106</v>
      </c>
      <c r="AE309" s="15" t="s">
        <v>106</v>
      </c>
      <c r="AF309" s="19"/>
    </row>
    <row r="310" spans="1:32" ht="135" x14ac:dyDescent="0.25">
      <c r="A310" s="5">
        <v>305</v>
      </c>
      <c r="B310" s="42">
        <f t="shared" si="27"/>
        <v>-1</v>
      </c>
      <c r="C310" s="41">
        <f t="shared" si="26"/>
        <v>0</v>
      </c>
      <c r="D310" s="10" t="s">
        <v>1838</v>
      </c>
      <c r="E310" s="10" t="s">
        <v>33</v>
      </c>
      <c r="F310" s="125">
        <v>42542</v>
      </c>
      <c r="G310" s="12"/>
      <c r="H310" s="125">
        <v>42584</v>
      </c>
      <c r="I310" s="16">
        <v>42544</v>
      </c>
      <c r="J310" s="2" t="str">
        <f t="shared" si="23"/>
        <v>Terminada</v>
      </c>
      <c r="K310" s="35">
        <f t="shared" si="25"/>
        <v>3</v>
      </c>
      <c r="L310" s="44" t="s">
        <v>1839</v>
      </c>
      <c r="M310" s="18" t="s">
        <v>1840</v>
      </c>
      <c r="N310" s="55" t="s">
        <v>1841</v>
      </c>
      <c r="O310" s="17" t="s">
        <v>86</v>
      </c>
      <c r="P310" s="48" t="s">
        <v>1842</v>
      </c>
      <c r="Q310" s="55" t="s">
        <v>1638</v>
      </c>
      <c r="R310" s="89" t="s">
        <v>1624</v>
      </c>
      <c r="S310" s="89" t="s">
        <v>2120</v>
      </c>
      <c r="T310" s="89"/>
      <c r="U310" s="89"/>
      <c r="V310" s="15" t="s">
        <v>76</v>
      </c>
      <c r="W310" s="15" t="s">
        <v>16</v>
      </c>
      <c r="X310" s="15"/>
      <c r="Y310" s="11">
        <v>42543</v>
      </c>
      <c r="Z310" s="15" t="s">
        <v>1868</v>
      </c>
      <c r="AA310" s="15" t="s">
        <v>106</v>
      </c>
      <c r="AB310" s="15" t="s">
        <v>90</v>
      </c>
      <c r="AC310" s="15" t="s">
        <v>91</v>
      </c>
      <c r="AD310" s="17" t="s">
        <v>106</v>
      </c>
      <c r="AE310" s="15" t="s">
        <v>106</v>
      </c>
      <c r="AF310" s="19"/>
    </row>
    <row r="311" spans="1:32" ht="120" x14ac:dyDescent="0.25">
      <c r="A311" s="5">
        <v>306</v>
      </c>
      <c r="B311" s="42">
        <f t="shared" si="27"/>
        <v>-1</v>
      </c>
      <c r="C311" s="41">
        <f t="shared" si="26"/>
        <v>0</v>
      </c>
      <c r="D311" s="10" t="s">
        <v>1843</v>
      </c>
      <c r="E311" s="10" t="s">
        <v>33</v>
      </c>
      <c r="F311" s="125">
        <v>42542</v>
      </c>
      <c r="G311" s="12"/>
      <c r="H311" s="125">
        <v>42584</v>
      </c>
      <c r="I311" s="16">
        <v>42577</v>
      </c>
      <c r="J311" s="2" t="str">
        <f t="shared" si="23"/>
        <v>Terminada</v>
      </c>
      <c r="K311" s="35">
        <f t="shared" si="25"/>
        <v>26</v>
      </c>
      <c r="L311" s="44" t="s">
        <v>1844</v>
      </c>
      <c r="M311" s="49" t="s">
        <v>1845</v>
      </c>
      <c r="N311" s="87" t="s">
        <v>1846</v>
      </c>
      <c r="O311" s="15" t="s">
        <v>86</v>
      </c>
      <c r="P311" s="55" t="s">
        <v>1847</v>
      </c>
      <c r="Q311" s="55" t="s">
        <v>1630</v>
      </c>
      <c r="R311" s="89" t="s">
        <v>1584</v>
      </c>
      <c r="S311" s="89" t="s">
        <v>2120</v>
      </c>
      <c r="T311" s="89"/>
      <c r="U311" s="89"/>
      <c r="V311" s="15" t="s">
        <v>71</v>
      </c>
      <c r="W311" s="15" t="s">
        <v>50</v>
      </c>
      <c r="X311" s="15"/>
      <c r="Y311" s="11">
        <v>42543</v>
      </c>
      <c r="Z311" s="15" t="s">
        <v>1861</v>
      </c>
      <c r="AA311" s="15" t="s">
        <v>1945</v>
      </c>
      <c r="AB311" s="15" t="s">
        <v>90</v>
      </c>
      <c r="AC311" s="15" t="s">
        <v>91</v>
      </c>
      <c r="AD311" s="17" t="s">
        <v>106</v>
      </c>
      <c r="AE311" s="15" t="s">
        <v>106</v>
      </c>
      <c r="AF311" s="19"/>
    </row>
    <row r="312" spans="1:32" ht="120" x14ac:dyDescent="0.25">
      <c r="A312" s="5">
        <v>307</v>
      </c>
      <c r="B312" s="42">
        <f t="shared" si="27"/>
        <v>-1</v>
      </c>
      <c r="C312" s="41">
        <f t="shared" si="26"/>
        <v>0</v>
      </c>
      <c r="D312" s="10" t="s">
        <v>1848</v>
      </c>
      <c r="E312" s="10" t="s">
        <v>33</v>
      </c>
      <c r="F312" s="125">
        <v>42542</v>
      </c>
      <c r="G312" s="12"/>
      <c r="H312" s="125">
        <v>42584</v>
      </c>
      <c r="I312" s="16">
        <v>42550</v>
      </c>
      <c r="J312" s="2" t="str">
        <f t="shared" si="23"/>
        <v>Terminada</v>
      </c>
      <c r="K312" s="35">
        <f t="shared" si="25"/>
        <v>7</v>
      </c>
      <c r="L312" s="56" t="s">
        <v>1798</v>
      </c>
      <c r="M312" s="18" t="s">
        <v>1799</v>
      </c>
      <c r="N312" s="55" t="s">
        <v>1800</v>
      </c>
      <c r="O312" s="15" t="s">
        <v>86</v>
      </c>
      <c r="P312" s="48" t="s">
        <v>1849</v>
      </c>
      <c r="Q312" s="55" t="s">
        <v>1630</v>
      </c>
      <c r="R312" s="89" t="s">
        <v>1584</v>
      </c>
      <c r="S312" s="89" t="s">
        <v>2120</v>
      </c>
      <c r="T312" s="89"/>
      <c r="U312" s="89"/>
      <c r="V312" s="15" t="s">
        <v>71</v>
      </c>
      <c r="W312" s="15" t="s">
        <v>53</v>
      </c>
      <c r="X312" s="15"/>
      <c r="Y312" s="11">
        <v>42543</v>
      </c>
      <c r="Z312" s="15" t="s">
        <v>1862</v>
      </c>
      <c r="AA312" s="15" t="s">
        <v>1906</v>
      </c>
      <c r="AB312" s="15" t="s">
        <v>90</v>
      </c>
      <c r="AC312" s="15" t="s">
        <v>91</v>
      </c>
      <c r="AD312" s="17" t="s">
        <v>106</v>
      </c>
      <c r="AE312" s="15" t="s">
        <v>106</v>
      </c>
      <c r="AF312" s="19"/>
    </row>
    <row r="313" spans="1:32" ht="120" x14ac:dyDescent="0.25">
      <c r="A313" s="5">
        <v>308</v>
      </c>
      <c r="B313" s="42">
        <f t="shared" si="27"/>
        <v>-1</v>
      </c>
      <c r="C313" s="41">
        <f t="shared" si="26"/>
        <v>0</v>
      </c>
      <c r="D313" s="10" t="s">
        <v>1850</v>
      </c>
      <c r="E313" s="10" t="s">
        <v>33</v>
      </c>
      <c r="F313" s="125">
        <v>42542</v>
      </c>
      <c r="G313" s="12"/>
      <c r="H313" s="125">
        <v>42584</v>
      </c>
      <c r="I313" s="16">
        <v>42584</v>
      </c>
      <c r="J313" s="2" t="str">
        <f t="shared" si="23"/>
        <v>Terminada</v>
      </c>
      <c r="K313" s="35">
        <f t="shared" si="25"/>
        <v>31</v>
      </c>
      <c r="L313" s="45" t="s">
        <v>1851</v>
      </c>
      <c r="M313" s="49" t="s">
        <v>1852</v>
      </c>
      <c r="N313" s="55" t="s">
        <v>1853</v>
      </c>
      <c r="O313" s="15" t="s">
        <v>86</v>
      </c>
      <c r="P313" s="55" t="s">
        <v>1854</v>
      </c>
      <c r="Q313" s="55" t="s">
        <v>1630</v>
      </c>
      <c r="R313" s="89" t="s">
        <v>1584</v>
      </c>
      <c r="S313" s="107" t="s">
        <v>2119</v>
      </c>
      <c r="T313" s="107">
        <v>16</v>
      </c>
      <c r="U313" s="107">
        <v>13</v>
      </c>
      <c r="V313" s="15" t="s">
        <v>71</v>
      </c>
      <c r="W313" s="15" t="s">
        <v>51</v>
      </c>
      <c r="X313" s="15"/>
      <c r="Y313" s="11">
        <v>42543</v>
      </c>
      <c r="Z313" s="15" t="s">
        <v>1860</v>
      </c>
      <c r="AA313" s="15" t="s">
        <v>2322</v>
      </c>
      <c r="AB313" s="15" t="s">
        <v>501</v>
      </c>
      <c r="AC313" s="15" t="s">
        <v>91</v>
      </c>
      <c r="AD313" s="17" t="s">
        <v>106</v>
      </c>
      <c r="AE313" s="15" t="s">
        <v>106</v>
      </c>
      <c r="AF313" s="19"/>
    </row>
    <row r="314" spans="1:32" ht="120" x14ac:dyDescent="0.25">
      <c r="A314" s="5">
        <v>309</v>
      </c>
      <c r="B314" s="42">
        <f t="shared" si="27"/>
        <v>-1</v>
      </c>
      <c r="C314" s="41">
        <f t="shared" si="26"/>
        <v>0</v>
      </c>
      <c r="D314" s="10" t="s">
        <v>1855</v>
      </c>
      <c r="E314" s="10" t="s">
        <v>33</v>
      </c>
      <c r="F314" s="125">
        <v>42543</v>
      </c>
      <c r="G314" s="12"/>
      <c r="H314" s="125">
        <v>42585</v>
      </c>
      <c r="I314" s="16">
        <v>42544</v>
      </c>
      <c r="J314" s="2" t="str">
        <f t="shared" si="23"/>
        <v>Terminada</v>
      </c>
      <c r="K314" s="35">
        <f t="shared" si="25"/>
        <v>2</v>
      </c>
      <c r="L314" s="56" t="s">
        <v>1856</v>
      </c>
      <c r="M314" s="49" t="s">
        <v>1857</v>
      </c>
      <c r="N314"/>
      <c r="O314" s="15" t="s">
        <v>86</v>
      </c>
      <c r="P314" s="158" t="s">
        <v>1858</v>
      </c>
      <c r="Q314" s="55" t="s">
        <v>1591</v>
      </c>
      <c r="R314" s="89" t="s">
        <v>1566</v>
      </c>
      <c r="S314" s="89" t="s">
        <v>2120</v>
      </c>
      <c r="T314" s="89"/>
      <c r="U314" s="89"/>
      <c r="V314" s="15" t="s">
        <v>76</v>
      </c>
      <c r="W314" s="15" t="s">
        <v>16</v>
      </c>
      <c r="X314" s="15"/>
      <c r="Y314" s="11">
        <v>42543</v>
      </c>
      <c r="Z314" s="15" t="s">
        <v>1869</v>
      </c>
      <c r="AA314" s="15" t="s">
        <v>106</v>
      </c>
      <c r="AB314" s="15" t="s">
        <v>107</v>
      </c>
      <c r="AC314" s="15" t="s">
        <v>91</v>
      </c>
      <c r="AD314" s="17" t="s">
        <v>106</v>
      </c>
      <c r="AE314" s="15" t="s">
        <v>106</v>
      </c>
      <c r="AF314" s="19"/>
    </row>
    <row r="315" spans="1:32" ht="135" x14ac:dyDescent="0.25">
      <c r="A315" s="5">
        <v>310</v>
      </c>
      <c r="B315" s="42">
        <f t="shared" si="27"/>
        <v>-1</v>
      </c>
      <c r="C315" s="41">
        <f t="shared" si="26"/>
        <v>0</v>
      </c>
      <c r="D315" s="10" t="s">
        <v>1870</v>
      </c>
      <c r="E315" s="10" t="s">
        <v>33</v>
      </c>
      <c r="F315" s="125">
        <v>42543</v>
      </c>
      <c r="G315" s="12"/>
      <c r="H315" s="125">
        <v>42585</v>
      </c>
      <c r="I315" s="16">
        <v>42585</v>
      </c>
      <c r="J315" s="2" t="str">
        <f t="shared" si="23"/>
        <v>Terminada</v>
      </c>
      <c r="K315" s="35">
        <f t="shared" si="25"/>
        <v>31</v>
      </c>
      <c r="L315" s="44" t="s">
        <v>1876</v>
      </c>
      <c r="M315" s="49" t="s">
        <v>1877</v>
      </c>
      <c r="N315" s="55" t="s">
        <v>1878</v>
      </c>
      <c r="O315" s="15" t="s">
        <v>86</v>
      </c>
      <c r="P315" s="55" t="s">
        <v>1879</v>
      </c>
      <c r="Q315" s="55" t="s">
        <v>1630</v>
      </c>
      <c r="R315" s="89" t="s">
        <v>1584</v>
      </c>
      <c r="S315" s="107" t="s">
        <v>2119</v>
      </c>
      <c r="T315" s="107">
        <v>1</v>
      </c>
      <c r="U315" s="107">
        <v>1</v>
      </c>
      <c r="V315" s="15" t="s">
        <v>71</v>
      </c>
      <c r="W315" s="15" t="s">
        <v>51</v>
      </c>
      <c r="X315" s="15"/>
      <c r="Y315" s="11">
        <v>42544</v>
      </c>
      <c r="Z315" s="15" t="s">
        <v>1880</v>
      </c>
      <c r="AA315" s="15" t="s">
        <v>2240</v>
      </c>
      <c r="AB315" s="15" t="s">
        <v>501</v>
      </c>
      <c r="AC315" s="15" t="s">
        <v>91</v>
      </c>
      <c r="AD315" s="17" t="s">
        <v>106</v>
      </c>
      <c r="AE315" s="15" t="s">
        <v>106</v>
      </c>
      <c r="AF315" s="19"/>
    </row>
    <row r="316" spans="1:32" ht="120" x14ac:dyDescent="0.25">
      <c r="A316" s="5">
        <v>311</v>
      </c>
      <c r="B316" s="42">
        <f t="shared" si="27"/>
        <v>-1</v>
      </c>
      <c r="C316" s="41">
        <f t="shared" si="26"/>
        <v>0</v>
      </c>
      <c r="D316" s="10" t="s">
        <v>1871</v>
      </c>
      <c r="E316" s="10" t="s">
        <v>33</v>
      </c>
      <c r="F316" s="125">
        <v>42544</v>
      </c>
      <c r="G316" s="12"/>
      <c r="H316" s="125">
        <v>42586</v>
      </c>
      <c r="I316" s="16">
        <v>42573</v>
      </c>
      <c r="J316" s="2" t="str">
        <f t="shared" si="23"/>
        <v>Terminada</v>
      </c>
      <c r="K316" s="35">
        <f t="shared" si="25"/>
        <v>22</v>
      </c>
      <c r="L316" s="44" t="s">
        <v>1881</v>
      </c>
      <c r="M316" s="49" t="s">
        <v>1882</v>
      </c>
      <c r="N316" s="55" t="s">
        <v>1883</v>
      </c>
      <c r="O316" s="15" t="s">
        <v>86</v>
      </c>
      <c r="P316" s="48" t="s">
        <v>1884</v>
      </c>
      <c r="Q316" s="55" t="s">
        <v>1630</v>
      </c>
      <c r="R316" s="89" t="s">
        <v>1583</v>
      </c>
      <c r="S316" s="89" t="s">
        <v>2120</v>
      </c>
      <c r="T316" s="89"/>
      <c r="U316" s="89"/>
      <c r="V316" s="15" t="s">
        <v>71</v>
      </c>
      <c r="W316" s="15" t="s">
        <v>1562</v>
      </c>
      <c r="X316" s="15"/>
      <c r="Y316" s="11">
        <v>42548</v>
      </c>
      <c r="Z316" s="15" t="s">
        <v>1953</v>
      </c>
      <c r="AA316" s="15" t="s">
        <v>2065</v>
      </c>
      <c r="AB316" s="15" t="s">
        <v>90</v>
      </c>
      <c r="AC316" s="15" t="s">
        <v>91</v>
      </c>
      <c r="AD316" s="17" t="s">
        <v>106</v>
      </c>
      <c r="AE316" s="15" t="s">
        <v>106</v>
      </c>
      <c r="AF316" s="19"/>
    </row>
    <row r="317" spans="1:32" ht="135" x14ac:dyDescent="0.25">
      <c r="A317" s="5">
        <v>312</v>
      </c>
      <c r="B317" s="42">
        <f t="shared" si="27"/>
        <v>-1</v>
      </c>
      <c r="C317" s="41">
        <f t="shared" si="26"/>
        <v>0</v>
      </c>
      <c r="D317" s="10" t="s">
        <v>1872</v>
      </c>
      <c r="E317" s="10" t="s">
        <v>33</v>
      </c>
      <c r="F317" s="125">
        <v>42545</v>
      </c>
      <c r="G317" s="12"/>
      <c r="H317" s="125">
        <v>42587</v>
      </c>
      <c r="I317" s="16">
        <v>42549</v>
      </c>
      <c r="J317" s="2" t="str">
        <f t="shared" si="23"/>
        <v>Terminada</v>
      </c>
      <c r="K317" s="35">
        <f t="shared" si="25"/>
        <v>3</v>
      </c>
      <c r="L317" s="44" t="s">
        <v>1885</v>
      </c>
      <c r="M317" s="49" t="s">
        <v>1886</v>
      </c>
      <c r="N317" s="48" t="s">
        <v>1887</v>
      </c>
      <c r="O317" s="15" t="s">
        <v>86</v>
      </c>
      <c r="P317" s="55" t="s">
        <v>1888</v>
      </c>
      <c r="Q317" s="55" t="s">
        <v>1638</v>
      </c>
      <c r="R317" s="89" t="s">
        <v>1624</v>
      </c>
      <c r="S317" s="89" t="s">
        <v>2120</v>
      </c>
      <c r="T317" s="89"/>
      <c r="U317" s="89"/>
      <c r="V317" s="15" t="s">
        <v>76</v>
      </c>
      <c r="W317" s="15" t="s">
        <v>16</v>
      </c>
      <c r="X317" s="15"/>
      <c r="Y317" s="11">
        <v>42548</v>
      </c>
      <c r="Z317" s="15" t="s">
        <v>1897</v>
      </c>
      <c r="AA317" s="17" t="s">
        <v>106</v>
      </c>
      <c r="AB317" s="15" t="s">
        <v>90</v>
      </c>
      <c r="AC317" s="15" t="s">
        <v>91</v>
      </c>
      <c r="AD317" s="17" t="s">
        <v>106</v>
      </c>
      <c r="AE317" s="15" t="s">
        <v>106</v>
      </c>
      <c r="AF317" s="19"/>
    </row>
    <row r="318" spans="1:32" ht="135" x14ac:dyDescent="0.25">
      <c r="A318" s="5">
        <v>313</v>
      </c>
      <c r="B318" s="42">
        <f t="shared" si="27"/>
        <v>-1</v>
      </c>
      <c r="C318" s="41">
        <f t="shared" si="26"/>
        <v>0</v>
      </c>
      <c r="D318" s="10" t="s">
        <v>1873</v>
      </c>
      <c r="E318" s="10" t="s">
        <v>33</v>
      </c>
      <c r="F318" s="125">
        <v>42545</v>
      </c>
      <c r="G318" s="12"/>
      <c r="H318" s="125">
        <v>42587</v>
      </c>
      <c r="I318" s="16">
        <v>42571</v>
      </c>
      <c r="J318" s="2" t="str">
        <f t="shared" si="23"/>
        <v>Terminada</v>
      </c>
      <c r="K318" s="35">
        <f t="shared" si="25"/>
        <v>19</v>
      </c>
      <c r="L318" s="44" t="s">
        <v>1889</v>
      </c>
      <c r="M318" s="49" t="s">
        <v>1890</v>
      </c>
      <c r="N318" s="55" t="s">
        <v>1891</v>
      </c>
      <c r="O318" s="15" t="s">
        <v>86</v>
      </c>
      <c r="P318" s="48" t="s">
        <v>1892</v>
      </c>
      <c r="Q318" s="55" t="s">
        <v>1637</v>
      </c>
      <c r="R318" s="89" t="s">
        <v>1622</v>
      </c>
      <c r="S318" s="89" t="s">
        <v>2120</v>
      </c>
      <c r="T318" s="89"/>
      <c r="U318" s="89"/>
      <c r="V318" s="15" t="s">
        <v>76</v>
      </c>
      <c r="W318" s="15" t="s">
        <v>48</v>
      </c>
      <c r="X318" s="15"/>
      <c r="Y318" s="11">
        <v>42549</v>
      </c>
      <c r="Z318" s="15" t="s">
        <v>1903</v>
      </c>
      <c r="AA318" s="15" t="s">
        <v>2058</v>
      </c>
      <c r="AB318" s="15" t="s">
        <v>90</v>
      </c>
      <c r="AC318" s="15" t="s">
        <v>91</v>
      </c>
      <c r="AD318" s="17" t="s">
        <v>106</v>
      </c>
      <c r="AE318" s="15" t="s">
        <v>106</v>
      </c>
      <c r="AF318" s="19"/>
    </row>
    <row r="319" spans="1:32" ht="135" x14ac:dyDescent="0.25">
      <c r="A319" s="5">
        <v>314</v>
      </c>
      <c r="B319" s="42">
        <f t="shared" si="27"/>
        <v>-1</v>
      </c>
      <c r="C319" s="41">
        <f t="shared" si="26"/>
        <v>0</v>
      </c>
      <c r="D319" s="10" t="s">
        <v>1874</v>
      </c>
      <c r="E319" s="10" t="s">
        <v>33</v>
      </c>
      <c r="F319" s="125">
        <v>42545</v>
      </c>
      <c r="G319" s="12"/>
      <c r="H319" s="125">
        <v>42587</v>
      </c>
      <c r="I319" s="16">
        <v>42555</v>
      </c>
      <c r="J319" s="2" t="str">
        <f t="shared" si="23"/>
        <v>Terminada</v>
      </c>
      <c r="K319" s="35">
        <f t="shared" si="25"/>
        <v>7</v>
      </c>
      <c r="L319" s="44" t="s">
        <v>1889</v>
      </c>
      <c r="M319" s="49" t="s">
        <v>1890</v>
      </c>
      <c r="N319" s="115" t="s">
        <v>1891</v>
      </c>
      <c r="O319" s="15" t="s">
        <v>86</v>
      </c>
      <c r="P319" s="55" t="s">
        <v>1893</v>
      </c>
      <c r="Q319" s="55" t="s">
        <v>1630</v>
      </c>
      <c r="R319" s="89" t="s">
        <v>1584</v>
      </c>
      <c r="S319" s="89" t="s">
        <v>2120</v>
      </c>
      <c r="T319" s="89"/>
      <c r="U319" s="89"/>
      <c r="V319" s="15" t="s">
        <v>71</v>
      </c>
      <c r="W319" s="15" t="s">
        <v>46</v>
      </c>
      <c r="X319" s="15"/>
      <c r="Y319" s="11">
        <v>42548</v>
      </c>
      <c r="Z319" s="15" t="s">
        <v>1896</v>
      </c>
      <c r="AA319" s="15" t="s">
        <v>1922</v>
      </c>
      <c r="AB319" s="15" t="s">
        <v>90</v>
      </c>
      <c r="AC319" s="15" t="s">
        <v>91</v>
      </c>
      <c r="AD319" s="17" t="s">
        <v>106</v>
      </c>
      <c r="AE319" s="15" t="s">
        <v>106</v>
      </c>
      <c r="AF319" s="19"/>
    </row>
    <row r="320" spans="1:32" ht="135" x14ac:dyDescent="0.25">
      <c r="A320" s="5">
        <v>315</v>
      </c>
      <c r="B320" s="42">
        <f t="shared" si="27"/>
        <v>-1</v>
      </c>
      <c r="C320" s="41">
        <f t="shared" si="26"/>
        <v>0</v>
      </c>
      <c r="D320" s="10" t="s">
        <v>1875</v>
      </c>
      <c r="E320" s="10" t="s">
        <v>33</v>
      </c>
      <c r="F320" s="125">
        <v>42545</v>
      </c>
      <c r="G320" s="12"/>
      <c r="H320" s="125">
        <v>42587</v>
      </c>
      <c r="I320" s="16">
        <v>42565</v>
      </c>
      <c r="J320" s="2" t="str">
        <f t="shared" si="23"/>
        <v>Terminada</v>
      </c>
      <c r="K320" s="35">
        <f t="shared" si="25"/>
        <v>15</v>
      </c>
      <c r="L320" s="44" t="s">
        <v>1889</v>
      </c>
      <c r="M320" s="49" t="s">
        <v>1890</v>
      </c>
      <c r="N320" s="55" t="s">
        <v>1891</v>
      </c>
      <c r="O320" s="15" t="s">
        <v>86</v>
      </c>
      <c r="P320" s="55" t="s">
        <v>1894</v>
      </c>
      <c r="Q320" s="55" t="s">
        <v>1591</v>
      </c>
      <c r="R320" s="89" t="s">
        <v>1592</v>
      </c>
      <c r="S320" s="89" t="s">
        <v>2120</v>
      </c>
      <c r="T320" s="89"/>
      <c r="U320" s="89"/>
      <c r="V320" s="15" t="s">
        <v>73</v>
      </c>
      <c r="W320" s="15" t="s">
        <v>17</v>
      </c>
      <c r="X320" s="15"/>
      <c r="Y320" s="11">
        <v>42548</v>
      </c>
      <c r="Z320" s="15" t="s">
        <v>1895</v>
      </c>
      <c r="AA320" s="15" t="s">
        <v>2022</v>
      </c>
      <c r="AB320" s="15" t="s">
        <v>90</v>
      </c>
      <c r="AC320" s="15" t="s">
        <v>91</v>
      </c>
      <c r="AD320" s="17" t="s">
        <v>106</v>
      </c>
      <c r="AE320" s="15" t="s">
        <v>106</v>
      </c>
      <c r="AF320" s="19"/>
    </row>
    <row r="321" spans="1:32" ht="120" x14ac:dyDescent="0.25">
      <c r="A321" s="5">
        <v>316</v>
      </c>
      <c r="B321" s="42">
        <f t="shared" si="27"/>
        <v>-1</v>
      </c>
      <c r="C321" s="41">
        <f t="shared" si="26"/>
        <v>0</v>
      </c>
      <c r="D321" s="10" t="s">
        <v>1898</v>
      </c>
      <c r="E321" s="10" t="s">
        <v>33</v>
      </c>
      <c r="F321" s="125">
        <v>42549</v>
      </c>
      <c r="G321" s="12"/>
      <c r="H321" s="125">
        <v>42591</v>
      </c>
      <c r="I321" s="16">
        <v>42549</v>
      </c>
      <c r="J321" s="2" t="str">
        <f t="shared" si="23"/>
        <v>Terminada</v>
      </c>
      <c r="K321" s="35">
        <f t="shared" si="25"/>
        <v>1</v>
      </c>
      <c r="L321" s="44" t="s">
        <v>1899</v>
      </c>
      <c r="M321" s="49" t="s">
        <v>1900</v>
      </c>
      <c r="N321" s="108" t="s">
        <v>1901</v>
      </c>
      <c r="O321" s="15" t="s">
        <v>86</v>
      </c>
      <c r="P321" s="48" t="s">
        <v>1902</v>
      </c>
      <c r="Q321" s="108" t="s">
        <v>1637</v>
      </c>
      <c r="R321" s="89" t="s">
        <v>1622</v>
      </c>
      <c r="S321" s="89" t="s">
        <v>2120</v>
      </c>
      <c r="T321" s="89"/>
      <c r="U321" s="89"/>
      <c r="V321" s="15" t="s">
        <v>76</v>
      </c>
      <c r="W321" s="15" t="s">
        <v>16</v>
      </c>
      <c r="X321" s="15"/>
      <c r="Y321" s="16">
        <v>42549</v>
      </c>
      <c r="Z321" s="15" t="s">
        <v>1904</v>
      </c>
      <c r="AA321" s="17" t="s">
        <v>106</v>
      </c>
      <c r="AB321" s="15" t="s">
        <v>90</v>
      </c>
      <c r="AC321" s="15" t="s">
        <v>91</v>
      </c>
      <c r="AD321" s="17" t="s">
        <v>106</v>
      </c>
      <c r="AE321" s="15" t="s">
        <v>106</v>
      </c>
      <c r="AF321" s="19"/>
    </row>
    <row r="322" spans="1:32" ht="120" x14ac:dyDescent="0.25">
      <c r="A322" s="5">
        <v>317</v>
      </c>
      <c r="B322" s="42">
        <f t="shared" si="27"/>
        <v>-1</v>
      </c>
      <c r="C322" s="41">
        <f t="shared" si="26"/>
        <v>0</v>
      </c>
      <c r="D322" s="10" t="s">
        <v>1907</v>
      </c>
      <c r="E322" s="10" t="s">
        <v>33</v>
      </c>
      <c r="F322" s="125">
        <v>42550</v>
      </c>
      <c r="G322" s="12"/>
      <c r="H322" s="125">
        <v>42592</v>
      </c>
      <c r="I322" s="16">
        <v>42558</v>
      </c>
      <c r="J322" s="2" t="str">
        <f t="shared" si="23"/>
        <v>Terminada</v>
      </c>
      <c r="K322" s="35">
        <f t="shared" si="25"/>
        <v>7</v>
      </c>
      <c r="L322" s="44" t="s">
        <v>1909</v>
      </c>
      <c r="M322" s="49" t="s">
        <v>1910</v>
      </c>
      <c r="N322" s="48" t="s">
        <v>1911</v>
      </c>
      <c r="O322" s="15" t="s">
        <v>86</v>
      </c>
      <c r="P322" s="55" t="s">
        <v>1912</v>
      </c>
      <c r="Q322" s="55" t="s">
        <v>1630</v>
      </c>
      <c r="R322" s="89" t="s">
        <v>1584</v>
      </c>
      <c r="S322" s="89" t="s">
        <v>2120</v>
      </c>
      <c r="T322" s="89"/>
      <c r="U322" s="89"/>
      <c r="V322" s="15" t="s">
        <v>71</v>
      </c>
      <c r="W322" s="15" t="s">
        <v>48</v>
      </c>
      <c r="X322" s="15"/>
      <c r="Y322" s="16">
        <v>42551</v>
      </c>
      <c r="Z322" s="15" t="s">
        <v>1913</v>
      </c>
      <c r="AA322" s="15" t="s">
        <v>1946</v>
      </c>
      <c r="AB322" s="15" t="s">
        <v>90</v>
      </c>
      <c r="AC322" s="15" t="s">
        <v>91</v>
      </c>
      <c r="AD322" s="17" t="s">
        <v>106</v>
      </c>
      <c r="AE322" s="15" t="s">
        <v>106</v>
      </c>
      <c r="AF322" s="19"/>
    </row>
    <row r="323" spans="1:32" ht="135" x14ac:dyDescent="0.25">
      <c r="A323" s="5">
        <v>318</v>
      </c>
      <c r="B323" s="42">
        <f t="shared" si="27"/>
        <v>-1</v>
      </c>
      <c r="C323" s="41">
        <f t="shared" si="26"/>
        <v>0</v>
      </c>
      <c r="D323" s="10" t="s">
        <v>1908</v>
      </c>
      <c r="E323" s="10" t="s">
        <v>33</v>
      </c>
      <c r="F323" s="125">
        <v>42551</v>
      </c>
      <c r="G323" s="12"/>
      <c r="H323" s="125">
        <v>42593</v>
      </c>
      <c r="I323" s="16">
        <v>42566</v>
      </c>
      <c r="J323" s="2" t="str">
        <f t="shared" si="23"/>
        <v>Terminada</v>
      </c>
      <c r="K323" s="35">
        <f t="shared" si="25"/>
        <v>12</v>
      </c>
      <c r="L323" s="44" t="s">
        <v>1889</v>
      </c>
      <c r="M323" s="49" t="s">
        <v>1890</v>
      </c>
      <c r="N323" s="55" t="s">
        <v>1891</v>
      </c>
      <c r="O323" s="15" t="s">
        <v>86</v>
      </c>
      <c r="P323" s="55" t="s">
        <v>1914</v>
      </c>
      <c r="Q323" s="55" t="s">
        <v>1591</v>
      </c>
      <c r="R323" s="89" t="s">
        <v>1593</v>
      </c>
      <c r="S323" s="89" t="s">
        <v>2120</v>
      </c>
      <c r="T323" s="89"/>
      <c r="U323" s="89"/>
      <c r="V323" s="15" t="s">
        <v>73</v>
      </c>
      <c r="W323" s="15" t="s">
        <v>17</v>
      </c>
      <c r="X323" s="15"/>
      <c r="Y323" s="11">
        <v>42551</v>
      </c>
      <c r="Z323" s="15" t="s">
        <v>1915</v>
      </c>
      <c r="AA323" s="15" t="s">
        <v>2035</v>
      </c>
      <c r="AB323" s="15" t="s">
        <v>90</v>
      </c>
      <c r="AC323" s="15" t="s">
        <v>91</v>
      </c>
      <c r="AD323" s="17" t="s">
        <v>106</v>
      </c>
      <c r="AE323" s="15" t="s">
        <v>106</v>
      </c>
      <c r="AF323" s="19"/>
    </row>
    <row r="324" spans="1:32" ht="135" x14ac:dyDescent="0.25">
      <c r="A324" s="5">
        <v>319</v>
      </c>
      <c r="B324" s="42">
        <f t="shared" si="27"/>
        <v>-1</v>
      </c>
      <c r="C324" s="41">
        <f t="shared" si="26"/>
        <v>0</v>
      </c>
      <c r="D324" s="10" t="s">
        <v>1917</v>
      </c>
      <c r="E324" s="10" t="s">
        <v>33</v>
      </c>
      <c r="F324" s="125">
        <v>42551</v>
      </c>
      <c r="G324" s="12"/>
      <c r="H324" s="125">
        <v>42565</v>
      </c>
      <c r="I324" s="16">
        <v>42555</v>
      </c>
      <c r="J324" s="2" t="str">
        <f t="shared" si="23"/>
        <v>Terminada</v>
      </c>
      <c r="K324" s="35">
        <f t="shared" si="25"/>
        <v>3</v>
      </c>
      <c r="L324" s="44" t="s">
        <v>1918</v>
      </c>
      <c r="M324" s="49" t="s">
        <v>1919</v>
      </c>
      <c r="N324" s="48" t="s">
        <v>1920</v>
      </c>
      <c r="O324" s="15" t="s">
        <v>86</v>
      </c>
      <c r="P324" s="48" t="s">
        <v>1921</v>
      </c>
      <c r="Q324" s="55" t="s">
        <v>1637</v>
      </c>
      <c r="R324" s="89" t="s">
        <v>1622</v>
      </c>
      <c r="S324" s="89" t="s">
        <v>2120</v>
      </c>
      <c r="T324" s="89"/>
      <c r="U324" s="89"/>
      <c r="V324" s="15" t="s">
        <v>73</v>
      </c>
      <c r="W324" s="15" t="s">
        <v>16</v>
      </c>
      <c r="X324" s="15"/>
      <c r="Y324" s="11">
        <v>42552</v>
      </c>
      <c r="Z324" s="15" t="s">
        <v>1930</v>
      </c>
      <c r="AA324" s="15" t="s">
        <v>106</v>
      </c>
      <c r="AB324" s="15" t="s">
        <v>90</v>
      </c>
      <c r="AC324" s="15" t="s">
        <v>91</v>
      </c>
      <c r="AD324" s="17" t="s">
        <v>106</v>
      </c>
      <c r="AE324" s="15" t="s">
        <v>106</v>
      </c>
      <c r="AF324" s="19"/>
    </row>
    <row r="325" spans="1:32" ht="135" x14ac:dyDescent="0.25">
      <c r="A325" s="5">
        <v>320</v>
      </c>
      <c r="B325" s="42">
        <f t="shared" si="27"/>
        <v>-1</v>
      </c>
      <c r="C325" s="41">
        <f t="shared" si="26"/>
        <v>0</v>
      </c>
      <c r="D325" s="10" t="s">
        <v>1924</v>
      </c>
      <c r="E325" s="10" t="s">
        <v>34</v>
      </c>
      <c r="F325" s="125">
        <v>42552</v>
      </c>
      <c r="G325" s="12"/>
      <c r="H325" s="125">
        <v>42594</v>
      </c>
      <c r="I325" s="16">
        <v>42594</v>
      </c>
      <c r="J325" s="2" t="str">
        <f t="shared" si="23"/>
        <v>Terminada</v>
      </c>
      <c r="K325" s="35">
        <f t="shared" si="25"/>
        <v>31</v>
      </c>
      <c r="L325" s="56" t="s">
        <v>1925</v>
      </c>
      <c r="M325" s="49" t="s">
        <v>1926</v>
      </c>
      <c r="N325" s="55" t="s">
        <v>1927</v>
      </c>
      <c r="O325" s="15" t="s">
        <v>86</v>
      </c>
      <c r="P325" s="55" t="s">
        <v>1928</v>
      </c>
      <c r="Q325" s="55" t="s">
        <v>1630</v>
      </c>
      <c r="R325" s="89" t="s">
        <v>1584</v>
      </c>
      <c r="S325" s="89" t="s">
        <v>2119</v>
      </c>
      <c r="T325" s="89">
        <v>6</v>
      </c>
      <c r="U325" s="89"/>
      <c r="V325" s="15" t="s">
        <v>71</v>
      </c>
      <c r="W325" s="15" t="s">
        <v>51</v>
      </c>
      <c r="X325" s="15"/>
      <c r="Y325" s="11">
        <v>42555</v>
      </c>
      <c r="Z325" s="15" t="s">
        <v>1929</v>
      </c>
      <c r="AA325" s="15" t="s">
        <v>2404</v>
      </c>
      <c r="AB325" s="15"/>
      <c r="AC325" s="15" t="s">
        <v>91</v>
      </c>
      <c r="AD325" s="17" t="s">
        <v>106</v>
      </c>
      <c r="AE325" s="15" t="s">
        <v>106</v>
      </c>
      <c r="AF325" s="19"/>
    </row>
    <row r="326" spans="1:32" ht="135" x14ac:dyDescent="0.25">
      <c r="A326" s="5">
        <v>321</v>
      </c>
      <c r="B326" s="42">
        <f t="shared" si="27"/>
        <v>-1</v>
      </c>
      <c r="C326" s="41">
        <f t="shared" si="26"/>
        <v>0</v>
      </c>
      <c r="D326" s="10" t="s">
        <v>1931</v>
      </c>
      <c r="E326" s="10" t="s">
        <v>34</v>
      </c>
      <c r="F326" s="125">
        <v>42555</v>
      </c>
      <c r="G326" s="12"/>
      <c r="H326" s="125">
        <v>42597</v>
      </c>
      <c r="I326" s="16">
        <v>42573</v>
      </c>
      <c r="J326" s="2" t="str">
        <f t="shared" si="23"/>
        <v>Terminada</v>
      </c>
      <c r="K326" s="35">
        <f t="shared" si="25"/>
        <v>15</v>
      </c>
      <c r="L326" s="44" t="s">
        <v>1932</v>
      </c>
      <c r="M326" s="49" t="s">
        <v>1933</v>
      </c>
      <c r="N326" s="48" t="s">
        <v>1934</v>
      </c>
      <c r="O326" s="17" t="s">
        <v>86</v>
      </c>
      <c r="P326" s="48" t="s">
        <v>1935</v>
      </c>
      <c r="Q326" s="55" t="s">
        <v>1630</v>
      </c>
      <c r="R326" s="89" t="s">
        <v>1584</v>
      </c>
      <c r="S326" s="89" t="s">
        <v>2120</v>
      </c>
      <c r="T326" s="89"/>
      <c r="U326" s="89"/>
      <c r="V326" s="15" t="s">
        <v>71</v>
      </c>
      <c r="W326" s="15" t="s">
        <v>51</v>
      </c>
      <c r="X326" s="15"/>
      <c r="Y326" s="11">
        <v>42556</v>
      </c>
      <c r="Z326" s="15" t="s">
        <v>1936</v>
      </c>
      <c r="AA326" s="15" t="s">
        <v>2074</v>
      </c>
      <c r="AB326" s="15" t="s">
        <v>90</v>
      </c>
      <c r="AC326" s="15" t="s">
        <v>91</v>
      </c>
      <c r="AD326" s="17" t="s">
        <v>106</v>
      </c>
      <c r="AE326" s="15" t="s">
        <v>106</v>
      </c>
      <c r="AF326" s="17"/>
    </row>
    <row r="327" spans="1:32" ht="135" x14ac:dyDescent="0.25">
      <c r="A327" s="5">
        <v>322</v>
      </c>
      <c r="B327" s="42">
        <f t="shared" si="27"/>
        <v>-1</v>
      </c>
      <c r="C327" s="41">
        <f t="shared" si="26"/>
        <v>0</v>
      </c>
      <c r="D327" s="10" t="s">
        <v>1937</v>
      </c>
      <c r="E327" s="10" t="s">
        <v>34</v>
      </c>
      <c r="F327" s="125">
        <v>42556</v>
      </c>
      <c r="G327" s="12"/>
      <c r="H327" s="125">
        <v>42598</v>
      </c>
      <c r="I327" s="16">
        <v>42598</v>
      </c>
      <c r="J327" s="2" t="str">
        <f t="shared" ref="J327:J390" si="28">IF(I327&lt;&gt;"","Terminada","Pendiente")</f>
        <v>Terminada</v>
      </c>
      <c r="K327" s="35">
        <f t="shared" si="25"/>
        <v>31</v>
      </c>
      <c r="L327" s="45" t="s">
        <v>1938</v>
      </c>
      <c r="M327" s="59" t="s">
        <v>1939</v>
      </c>
      <c r="N327" s="55" t="s">
        <v>1940</v>
      </c>
      <c r="O327" s="15" t="s">
        <v>86</v>
      </c>
      <c r="P327" s="55" t="s">
        <v>1941</v>
      </c>
      <c r="Q327" s="55" t="s">
        <v>1630</v>
      </c>
      <c r="R327" s="89" t="s">
        <v>1584</v>
      </c>
      <c r="S327" s="89" t="s">
        <v>2119</v>
      </c>
      <c r="T327" s="89">
        <v>1</v>
      </c>
      <c r="U327" s="89">
        <v>1</v>
      </c>
      <c r="V327" s="15" t="s">
        <v>71</v>
      </c>
      <c r="W327" s="15" t="s">
        <v>51</v>
      </c>
      <c r="X327" s="15"/>
      <c r="Y327" s="11">
        <v>42556</v>
      </c>
      <c r="Z327" s="15" t="s">
        <v>1942</v>
      </c>
      <c r="AA327" s="15" t="s">
        <v>2321</v>
      </c>
      <c r="AB327" s="15" t="s">
        <v>501</v>
      </c>
      <c r="AC327" s="17" t="s">
        <v>91</v>
      </c>
      <c r="AD327" s="15" t="s">
        <v>106</v>
      </c>
      <c r="AE327" s="15" t="s">
        <v>106</v>
      </c>
      <c r="AF327" s="19"/>
    </row>
    <row r="328" spans="1:32" ht="409.5" x14ac:dyDescent="0.25">
      <c r="A328" s="5">
        <v>323</v>
      </c>
      <c r="B328" s="42">
        <f t="shared" si="27"/>
        <v>-1</v>
      </c>
      <c r="C328" s="41">
        <f t="shared" si="26"/>
        <v>0</v>
      </c>
      <c r="D328" s="10" t="s">
        <v>1947</v>
      </c>
      <c r="E328" s="10" t="s">
        <v>1948</v>
      </c>
      <c r="F328" s="125">
        <v>42556</v>
      </c>
      <c r="G328" s="12"/>
      <c r="H328" s="125">
        <v>42598</v>
      </c>
      <c r="I328" s="16">
        <v>42570</v>
      </c>
      <c r="J328" s="2" t="str">
        <f t="shared" si="28"/>
        <v>Terminada</v>
      </c>
      <c r="K328" s="35">
        <f t="shared" si="25"/>
        <v>11</v>
      </c>
      <c r="L328" s="56" t="s">
        <v>1949</v>
      </c>
      <c r="M328" s="21" t="s">
        <v>1950</v>
      </c>
      <c r="N328" s="87" t="s">
        <v>1951</v>
      </c>
      <c r="O328" s="17" t="s">
        <v>86</v>
      </c>
      <c r="P328" s="48" t="s">
        <v>1952</v>
      </c>
      <c r="Q328" s="55" t="s">
        <v>1630</v>
      </c>
      <c r="R328" s="89" t="s">
        <v>1584</v>
      </c>
      <c r="S328" s="89" t="s">
        <v>2120</v>
      </c>
      <c r="T328" s="89"/>
      <c r="U328" s="89"/>
      <c r="V328" s="15" t="s">
        <v>71</v>
      </c>
      <c r="W328" s="15" t="s">
        <v>17</v>
      </c>
      <c r="X328" s="15"/>
      <c r="Y328" s="11">
        <v>42557</v>
      </c>
      <c r="Z328" s="15" t="s">
        <v>1954</v>
      </c>
      <c r="AA328" s="15" t="s">
        <v>2038</v>
      </c>
      <c r="AB328" s="15" t="s">
        <v>90</v>
      </c>
      <c r="AC328" s="17" t="s">
        <v>91</v>
      </c>
      <c r="AD328" s="15" t="s">
        <v>106</v>
      </c>
      <c r="AE328" s="15" t="s">
        <v>106</v>
      </c>
      <c r="AF328" s="19"/>
    </row>
    <row r="329" spans="1:32" ht="136.5" customHeight="1" x14ac:dyDescent="0.25">
      <c r="A329" s="5">
        <v>324</v>
      </c>
      <c r="B329" s="42">
        <f t="shared" si="27"/>
        <v>-1</v>
      </c>
      <c r="C329" s="41">
        <f t="shared" si="26"/>
        <v>0</v>
      </c>
      <c r="D329" s="10" t="s">
        <v>1955</v>
      </c>
      <c r="E329" s="10" t="s">
        <v>1956</v>
      </c>
      <c r="F329" s="125">
        <v>42557</v>
      </c>
      <c r="G329" s="12"/>
      <c r="H329" s="125">
        <v>42599</v>
      </c>
      <c r="I329" s="16">
        <v>42598</v>
      </c>
      <c r="J329" s="2" t="str">
        <f t="shared" si="28"/>
        <v>Terminada</v>
      </c>
      <c r="K329" s="35">
        <f t="shared" si="25"/>
        <v>30</v>
      </c>
      <c r="L329" s="45" t="s">
        <v>1889</v>
      </c>
      <c r="M329" s="21" t="s">
        <v>1890</v>
      </c>
      <c r="N329" s="55" t="s">
        <v>1891</v>
      </c>
      <c r="O329" s="15" t="s">
        <v>86</v>
      </c>
      <c r="P329" s="55" t="s">
        <v>1957</v>
      </c>
      <c r="Q329" s="55" t="s">
        <v>1591</v>
      </c>
      <c r="R329" s="89" t="s">
        <v>1592</v>
      </c>
      <c r="S329" s="89" t="s">
        <v>2120</v>
      </c>
      <c r="T329" s="89"/>
      <c r="U329" s="89"/>
      <c r="V329" s="15" t="s">
        <v>73</v>
      </c>
      <c r="W329" s="15" t="s">
        <v>17</v>
      </c>
      <c r="X329" s="15"/>
      <c r="Y329" s="11">
        <v>42557</v>
      </c>
      <c r="Z329" s="15" t="s">
        <v>1969</v>
      </c>
      <c r="AA329" s="15" t="s">
        <v>2037</v>
      </c>
      <c r="AB329" s="15" t="s">
        <v>90</v>
      </c>
      <c r="AC329" s="17" t="s">
        <v>91</v>
      </c>
      <c r="AD329" s="15" t="s">
        <v>106</v>
      </c>
      <c r="AE329" s="15" t="s">
        <v>106</v>
      </c>
      <c r="AF329" s="19"/>
    </row>
    <row r="330" spans="1:32" ht="135" x14ac:dyDescent="0.25">
      <c r="A330" s="5">
        <v>325</v>
      </c>
      <c r="B330" s="42">
        <f t="shared" si="27"/>
        <v>-1</v>
      </c>
      <c r="C330" s="41">
        <f t="shared" si="26"/>
        <v>0</v>
      </c>
      <c r="D330" s="10" t="s">
        <v>1959</v>
      </c>
      <c r="E330" s="10" t="s">
        <v>1956</v>
      </c>
      <c r="F330" s="125">
        <v>42557</v>
      </c>
      <c r="G330" s="12"/>
      <c r="H330" s="125">
        <v>42599</v>
      </c>
      <c r="I330" s="16">
        <v>42570</v>
      </c>
      <c r="J330" s="2" t="str">
        <f t="shared" si="28"/>
        <v>Terminada</v>
      </c>
      <c r="K330" s="35">
        <f t="shared" si="25"/>
        <v>10</v>
      </c>
      <c r="L330" s="45" t="s">
        <v>1889</v>
      </c>
      <c r="M330" s="21" t="s">
        <v>1890</v>
      </c>
      <c r="N330" s="55" t="s">
        <v>1891</v>
      </c>
      <c r="O330" s="17" t="s">
        <v>86</v>
      </c>
      <c r="P330" s="48" t="s">
        <v>1960</v>
      </c>
      <c r="Q330" s="55" t="s">
        <v>1630</v>
      </c>
      <c r="R330" s="89" t="s">
        <v>1583</v>
      </c>
      <c r="S330" s="89" t="s">
        <v>2120</v>
      </c>
      <c r="T330" s="89"/>
      <c r="U330" s="89"/>
      <c r="V330" s="15" t="s">
        <v>71</v>
      </c>
      <c r="W330" s="15" t="s">
        <v>17</v>
      </c>
      <c r="X330" s="15"/>
      <c r="Y330" s="11">
        <v>42557</v>
      </c>
      <c r="Z330" s="15" t="s">
        <v>1970</v>
      </c>
      <c r="AA330" s="15" t="s">
        <v>2036</v>
      </c>
      <c r="AB330" s="15" t="s">
        <v>90</v>
      </c>
      <c r="AC330" s="15" t="s">
        <v>91</v>
      </c>
      <c r="AD330" s="15" t="s">
        <v>106</v>
      </c>
      <c r="AE330" s="15" t="s">
        <v>106</v>
      </c>
      <c r="AF330" s="19"/>
    </row>
    <row r="331" spans="1:32" ht="135" x14ac:dyDescent="0.25">
      <c r="A331" s="5">
        <v>326</v>
      </c>
      <c r="B331" s="42">
        <f t="shared" si="27"/>
        <v>-1</v>
      </c>
      <c r="C331" s="41">
        <f t="shared" si="26"/>
        <v>0</v>
      </c>
      <c r="D331" s="10" t="s">
        <v>1958</v>
      </c>
      <c r="E331" s="10" t="s">
        <v>1956</v>
      </c>
      <c r="F331" s="125">
        <v>42557</v>
      </c>
      <c r="G331" s="12"/>
      <c r="H331" s="125">
        <v>42599</v>
      </c>
      <c r="I331" s="16">
        <v>42565</v>
      </c>
      <c r="J331" s="2" t="str">
        <f t="shared" si="28"/>
        <v>Terminada</v>
      </c>
      <c r="K331" s="35">
        <f t="shared" si="25"/>
        <v>7</v>
      </c>
      <c r="L331" s="45" t="s">
        <v>1889</v>
      </c>
      <c r="M331" s="21" t="s">
        <v>1890</v>
      </c>
      <c r="N331" s="55" t="s">
        <v>1891</v>
      </c>
      <c r="O331" s="17" t="s">
        <v>86</v>
      </c>
      <c r="P331" s="55" t="s">
        <v>1961</v>
      </c>
      <c r="Q331" s="55" t="s">
        <v>1627</v>
      </c>
      <c r="R331" s="89" t="s">
        <v>1564</v>
      </c>
      <c r="S331" s="89" t="s">
        <v>2120</v>
      </c>
      <c r="T331" s="89"/>
      <c r="U331" s="89"/>
      <c r="V331" s="15" t="s">
        <v>67</v>
      </c>
      <c r="W331" s="15" t="s">
        <v>17</v>
      </c>
      <c r="X331" s="15"/>
      <c r="Y331" s="16">
        <v>42557</v>
      </c>
      <c r="Z331" s="15" t="s">
        <v>1971</v>
      </c>
      <c r="AA331" s="15" t="s">
        <v>2009</v>
      </c>
      <c r="AB331" s="15" t="s">
        <v>90</v>
      </c>
      <c r="AC331" s="15" t="s">
        <v>91</v>
      </c>
      <c r="AD331" s="15" t="s">
        <v>106</v>
      </c>
      <c r="AE331" s="15" t="s">
        <v>106</v>
      </c>
      <c r="AF331" s="19"/>
    </row>
    <row r="332" spans="1:32" ht="135" x14ac:dyDescent="0.25">
      <c r="A332" s="5">
        <v>327</v>
      </c>
      <c r="B332" s="42">
        <f t="shared" si="27"/>
        <v>-1</v>
      </c>
      <c r="C332" s="41">
        <f t="shared" si="26"/>
        <v>0</v>
      </c>
      <c r="D332" s="10" t="s">
        <v>1962</v>
      </c>
      <c r="E332" s="10" t="s">
        <v>1956</v>
      </c>
      <c r="F332" s="125">
        <v>42557</v>
      </c>
      <c r="G332" s="12"/>
      <c r="H332" s="125">
        <v>42599</v>
      </c>
      <c r="I332" s="16">
        <v>42565</v>
      </c>
      <c r="J332" s="2" t="str">
        <f t="shared" si="28"/>
        <v>Terminada</v>
      </c>
      <c r="K332" s="35">
        <f t="shared" si="25"/>
        <v>7</v>
      </c>
      <c r="L332" s="45" t="s">
        <v>1889</v>
      </c>
      <c r="M332" s="21" t="s">
        <v>1890</v>
      </c>
      <c r="N332" s="55" t="s">
        <v>1891</v>
      </c>
      <c r="O332" s="17" t="s">
        <v>86</v>
      </c>
      <c r="P332" s="55" t="s">
        <v>1963</v>
      </c>
      <c r="Q332" s="55" t="s">
        <v>1633</v>
      </c>
      <c r="R332" s="89" t="s">
        <v>1597</v>
      </c>
      <c r="S332" s="89" t="s">
        <v>2120</v>
      </c>
      <c r="T332" s="89"/>
      <c r="U332" s="89"/>
      <c r="V332" s="15" t="s">
        <v>75</v>
      </c>
      <c r="W332" s="15" t="s">
        <v>50</v>
      </c>
      <c r="X332" s="15"/>
      <c r="Y332" s="11">
        <v>42557</v>
      </c>
      <c r="Z332" s="15" t="s">
        <v>1972</v>
      </c>
      <c r="AA332" s="15" t="s">
        <v>2008</v>
      </c>
      <c r="AB332" s="15" t="s">
        <v>90</v>
      </c>
      <c r="AC332" s="15" t="s">
        <v>91</v>
      </c>
      <c r="AD332" s="15" t="s">
        <v>106</v>
      </c>
      <c r="AE332" s="15" t="s">
        <v>106</v>
      </c>
      <c r="AF332" s="19"/>
    </row>
    <row r="333" spans="1:32" ht="270" x14ac:dyDescent="0.25">
      <c r="A333" s="5">
        <v>328</v>
      </c>
      <c r="B333" s="42">
        <f t="shared" si="27"/>
        <v>-1</v>
      </c>
      <c r="C333" s="41">
        <f t="shared" si="26"/>
        <v>0</v>
      </c>
      <c r="D333" s="10" t="s">
        <v>1964</v>
      </c>
      <c r="E333" s="10" t="s">
        <v>1956</v>
      </c>
      <c r="F333" s="125">
        <v>42557</v>
      </c>
      <c r="G333" s="12"/>
      <c r="H333" s="125">
        <v>42599</v>
      </c>
      <c r="I333" s="11">
        <v>42573</v>
      </c>
      <c r="J333" s="2" t="str">
        <f t="shared" si="28"/>
        <v>Terminada</v>
      </c>
      <c r="K333" s="35">
        <f t="shared" si="25"/>
        <v>13</v>
      </c>
      <c r="L333" s="44" t="s">
        <v>1965</v>
      </c>
      <c r="M333" s="18" t="s">
        <v>1966</v>
      </c>
      <c r="N333" s="108" t="s">
        <v>1967</v>
      </c>
      <c r="O333" s="17" t="s">
        <v>86</v>
      </c>
      <c r="P333" s="48" t="s">
        <v>1968</v>
      </c>
      <c r="Q333" s="55" t="s">
        <v>1630</v>
      </c>
      <c r="R333" s="89" t="s">
        <v>1584</v>
      </c>
      <c r="S333" s="89" t="s">
        <v>2120</v>
      </c>
      <c r="T333" s="89"/>
      <c r="U333" s="89"/>
      <c r="V333" s="15" t="s">
        <v>71</v>
      </c>
      <c r="W333" s="15" t="s">
        <v>53</v>
      </c>
      <c r="X333" s="15"/>
      <c r="Y333" s="11">
        <v>42557</v>
      </c>
      <c r="Z333" s="15" t="s">
        <v>1973</v>
      </c>
      <c r="AA333" s="15" t="s">
        <v>2066</v>
      </c>
      <c r="AB333" s="15" t="s">
        <v>90</v>
      </c>
      <c r="AC333" s="15" t="s">
        <v>91</v>
      </c>
      <c r="AD333" s="15" t="s">
        <v>106</v>
      </c>
      <c r="AE333" s="15" t="s">
        <v>106</v>
      </c>
      <c r="AF333" s="19"/>
    </row>
    <row r="334" spans="1:32" ht="135" x14ac:dyDescent="0.25">
      <c r="A334" s="5">
        <v>329</v>
      </c>
      <c r="B334" s="42">
        <f t="shared" si="27"/>
        <v>-1</v>
      </c>
      <c r="C334" s="41">
        <f t="shared" si="26"/>
        <v>0</v>
      </c>
      <c r="D334" s="10" t="s">
        <v>1976</v>
      </c>
      <c r="E334" s="10" t="s">
        <v>1956</v>
      </c>
      <c r="F334" s="125">
        <v>42562</v>
      </c>
      <c r="G334" s="12"/>
      <c r="H334" s="125">
        <v>42590</v>
      </c>
      <c r="I334" s="16">
        <v>42579</v>
      </c>
      <c r="J334" s="2" t="str">
        <f t="shared" si="28"/>
        <v>Terminada</v>
      </c>
      <c r="K334" s="35">
        <f t="shared" si="25"/>
        <v>14</v>
      </c>
      <c r="L334" s="44" t="s">
        <v>1977</v>
      </c>
      <c r="M334" s="49" t="s">
        <v>1978</v>
      </c>
      <c r="N334" s="48" t="s">
        <v>1979</v>
      </c>
      <c r="O334" s="17" t="s">
        <v>86</v>
      </c>
      <c r="P334" s="108" t="s">
        <v>1980</v>
      </c>
      <c r="Q334" s="55" t="s">
        <v>1633</v>
      </c>
      <c r="R334" s="89" t="s">
        <v>1597</v>
      </c>
      <c r="S334" s="89" t="s">
        <v>2120</v>
      </c>
      <c r="T334" s="89"/>
      <c r="U334" s="89"/>
      <c r="V334" s="15" t="s">
        <v>71</v>
      </c>
      <c r="W334" s="15" t="s">
        <v>51</v>
      </c>
      <c r="X334" s="15"/>
      <c r="Y334" s="16">
        <v>42563</v>
      </c>
      <c r="Z334" s="15" t="s">
        <v>1993</v>
      </c>
      <c r="AA334" s="15" t="s">
        <v>2148</v>
      </c>
      <c r="AB334" s="15" t="s">
        <v>90</v>
      </c>
      <c r="AC334" s="15" t="s">
        <v>91</v>
      </c>
      <c r="AD334" s="15" t="s">
        <v>106</v>
      </c>
      <c r="AE334" s="15" t="s">
        <v>106</v>
      </c>
      <c r="AF334" s="19"/>
    </row>
    <row r="335" spans="1:32" ht="135" x14ac:dyDescent="0.25">
      <c r="A335" s="5">
        <v>330</v>
      </c>
      <c r="B335" s="42">
        <f t="shared" si="27"/>
        <v>-1</v>
      </c>
      <c r="C335" s="41">
        <f t="shared" si="26"/>
        <v>0</v>
      </c>
      <c r="D335" s="10" t="s">
        <v>1981</v>
      </c>
      <c r="E335" s="10" t="s">
        <v>1956</v>
      </c>
      <c r="F335" s="125">
        <v>42562</v>
      </c>
      <c r="G335" s="12"/>
      <c r="H335" s="125">
        <v>42604</v>
      </c>
      <c r="I335" s="16">
        <v>42579</v>
      </c>
      <c r="J335" s="2" t="str">
        <f t="shared" si="28"/>
        <v>Terminada</v>
      </c>
      <c r="K335" s="35">
        <f t="shared" si="25"/>
        <v>14</v>
      </c>
      <c r="L335" s="44" t="s">
        <v>1982</v>
      </c>
      <c r="M335" s="49" t="s">
        <v>1983</v>
      </c>
      <c r="N335" s="108" t="s">
        <v>1984</v>
      </c>
      <c r="O335" s="17" t="s">
        <v>86</v>
      </c>
      <c r="P335" s="48" t="s">
        <v>1985</v>
      </c>
      <c r="Q335" s="55" t="s">
        <v>1637</v>
      </c>
      <c r="R335" s="89" t="s">
        <v>1622</v>
      </c>
      <c r="S335" s="89" t="s">
        <v>2120</v>
      </c>
      <c r="T335" s="89"/>
      <c r="U335" s="89"/>
      <c r="V335" s="15" t="s">
        <v>71</v>
      </c>
      <c r="W335" s="15" t="s">
        <v>51</v>
      </c>
      <c r="X335" s="15"/>
      <c r="Y335" s="11">
        <v>42563</v>
      </c>
      <c r="Z335" s="15" t="s">
        <v>1992</v>
      </c>
      <c r="AA335" s="15" t="s">
        <v>2149</v>
      </c>
      <c r="AB335" s="15" t="s">
        <v>501</v>
      </c>
      <c r="AC335" s="15" t="s">
        <v>91</v>
      </c>
      <c r="AD335" s="15" t="s">
        <v>106</v>
      </c>
      <c r="AE335" s="15" t="s">
        <v>106</v>
      </c>
      <c r="AF335" s="19"/>
    </row>
    <row r="336" spans="1:32" ht="135" x14ac:dyDescent="0.25">
      <c r="A336" s="5">
        <v>331</v>
      </c>
      <c r="B336" s="42">
        <f t="shared" si="27"/>
        <v>-1</v>
      </c>
      <c r="C336" s="41">
        <f t="shared" si="26"/>
        <v>0</v>
      </c>
      <c r="D336" s="10" t="s">
        <v>1986</v>
      </c>
      <c r="E336" s="10" t="s">
        <v>1956</v>
      </c>
      <c r="F336" s="125">
        <v>42562</v>
      </c>
      <c r="G336" s="12"/>
      <c r="H336" s="125">
        <v>42604</v>
      </c>
      <c r="I336" s="16">
        <v>42599</v>
      </c>
      <c r="J336" s="2" t="str">
        <f t="shared" si="28"/>
        <v>Terminada</v>
      </c>
      <c r="K336" s="35">
        <f t="shared" si="25"/>
        <v>28</v>
      </c>
      <c r="L336" s="44" t="s">
        <v>1987</v>
      </c>
      <c r="M336" s="49" t="s">
        <v>1988</v>
      </c>
      <c r="N336" s="48" t="s">
        <v>1989</v>
      </c>
      <c r="O336" s="17" t="s">
        <v>86</v>
      </c>
      <c r="P336" s="55" t="s">
        <v>1990</v>
      </c>
      <c r="Q336" s="55" t="s">
        <v>1630</v>
      </c>
      <c r="R336" s="89" t="s">
        <v>1584</v>
      </c>
      <c r="S336" s="89" t="s">
        <v>2119</v>
      </c>
      <c r="T336" s="89">
        <v>5</v>
      </c>
      <c r="U336" s="89"/>
      <c r="V336" s="15" t="s">
        <v>71</v>
      </c>
      <c r="W336" s="22" t="s">
        <v>51</v>
      </c>
      <c r="X336" s="22"/>
      <c r="Y336" s="14">
        <v>42563</v>
      </c>
      <c r="Z336" s="15" t="s">
        <v>1991</v>
      </c>
      <c r="AA336" s="15" t="s">
        <v>2426</v>
      </c>
      <c r="AB336" s="15"/>
      <c r="AC336" s="15" t="s">
        <v>91</v>
      </c>
      <c r="AD336" s="15" t="s">
        <v>106</v>
      </c>
      <c r="AE336" s="15" t="s">
        <v>106</v>
      </c>
      <c r="AF336" s="19"/>
    </row>
    <row r="337" spans="1:32" ht="135" x14ac:dyDescent="0.25">
      <c r="A337" s="5">
        <v>332</v>
      </c>
      <c r="B337" s="42">
        <f t="shared" si="27"/>
        <v>-1</v>
      </c>
      <c r="C337" s="41">
        <f t="shared" si="26"/>
        <v>0</v>
      </c>
      <c r="D337" s="10" t="s">
        <v>1994</v>
      </c>
      <c r="E337" s="10" t="s">
        <v>1956</v>
      </c>
      <c r="F337" s="125">
        <v>42562</v>
      </c>
      <c r="G337" s="12"/>
      <c r="H337" s="125">
        <v>42604</v>
      </c>
      <c r="I337" s="16">
        <v>42573</v>
      </c>
      <c r="J337" s="2" t="str">
        <f t="shared" si="28"/>
        <v>Terminada</v>
      </c>
      <c r="K337" s="35">
        <f t="shared" si="25"/>
        <v>10</v>
      </c>
      <c r="L337" s="56" t="s">
        <v>1997</v>
      </c>
      <c r="M337" s="49" t="s">
        <v>1998</v>
      </c>
      <c r="N337" s="55" t="s">
        <v>1999</v>
      </c>
      <c r="O337" s="17" t="s">
        <v>86</v>
      </c>
      <c r="P337" s="144" t="s">
        <v>2000</v>
      </c>
      <c r="Q337" s="55" t="s">
        <v>1630</v>
      </c>
      <c r="R337" s="89" t="s">
        <v>1584</v>
      </c>
      <c r="S337" s="89" t="s">
        <v>2120</v>
      </c>
      <c r="T337" s="89"/>
      <c r="U337" s="89"/>
      <c r="V337" s="15" t="s">
        <v>71</v>
      </c>
      <c r="W337" s="15" t="s">
        <v>51</v>
      </c>
      <c r="X337" s="15"/>
      <c r="Y337" s="11">
        <v>42563</v>
      </c>
      <c r="Z337" s="15" t="s">
        <v>2007</v>
      </c>
      <c r="AA337" s="15" t="s">
        <v>2067</v>
      </c>
      <c r="AB337" s="15" t="s">
        <v>501</v>
      </c>
      <c r="AC337" s="15" t="s">
        <v>91</v>
      </c>
      <c r="AD337" s="15" t="s">
        <v>106</v>
      </c>
      <c r="AE337" s="15" t="s">
        <v>106</v>
      </c>
      <c r="AF337" s="19"/>
    </row>
    <row r="338" spans="1:32" ht="120" x14ac:dyDescent="0.25">
      <c r="A338" s="5">
        <v>333</v>
      </c>
      <c r="B338" s="42">
        <f t="shared" si="27"/>
        <v>-1</v>
      </c>
      <c r="C338" s="41">
        <f t="shared" si="26"/>
        <v>0</v>
      </c>
      <c r="D338" s="10" t="s">
        <v>1995</v>
      </c>
      <c r="E338" s="10" t="s">
        <v>1956</v>
      </c>
      <c r="F338" s="125">
        <v>42563</v>
      </c>
      <c r="G338" s="12"/>
      <c r="H338" s="125">
        <v>42605</v>
      </c>
      <c r="I338" s="16">
        <v>42573</v>
      </c>
      <c r="J338" s="2" t="str">
        <f t="shared" si="28"/>
        <v>Terminada</v>
      </c>
      <c r="K338" s="35">
        <f t="shared" si="25"/>
        <v>9</v>
      </c>
      <c r="L338" s="44" t="s">
        <v>2001</v>
      </c>
      <c r="M338" s="49" t="s">
        <v>2002</v>
      </c>
      <c r="N338" s="87" t="s">
        <v>2003</v>
      </c>
      <c r="O338" s="17" t="s">
        <v>86</v>
      </c>
      <c r="P338" s="48" t="s">
        <v>2004</v>
      </c>
      <c r="Q338" s="55" t="s">
        <v>1630</v>
      </c>
      <c r="R338" s="89" t="s">
        <v>1584</v>
      </c>
      <c r="S338" s="89" t="s">
        <v>2120</v>
      </c>
      <c r="T338" s="89"/>
      <c r="U338" s="89"/>
      <c r="V338" s="15" t="s">
        <v>71</v>
      </c>
      <c r="W338" s="15" t="s">
        <v>51</v>
      </c>
      <c r="X338" s="15"/>
      <c r="Y338" s="16">
        <v>42563</v>
      </c>
      <c r="Z338" s="15" t="s">
        <v>2010</v>
      </c>
      <c r="AA338" s="15" t="s">
        <v>2075</v>
      </c>
      <c r="AB338" s="15" t="s">
        <v>501</v>
      </c>
      <c r="AC338" s="15" t="s">
        <v>91</v>
      </c>
      <c r="AD338" s="15" t="s">
        <v>106</v>
      </c>
      <c r="AE338" s="15" t="s">
        <v>106</v>
      </c>
      <c r="AF338" s="19"/>
    </row>
    <row r="339" spans="1:32" ht="135" x14ac:dyDescent="0.25">
      <c r="A339" s="5">
        <v>334</v>
      </c>
      <c r="B339" s="42">
        <f t="shared" si="27"/>
        <v>-1</v>
      </c>
      <c r="C339" s="41">
        <f t="shared" si="26"/>
        <v>0</v>
      </c>
      <c r="D339" s="10" t="s">
        <v>1996</v>
      </c>
      <c r="E339" s="10" t="s">
        <v>1956</v>
      </c>
      <c r="F339" s="125">
        <v>42563</v>
      </c>
      <c r="G339" s="12"/>
      <c r="H339" s="125">
        <v>42605</v>
      </c>
      <c r="I339" s="16">
        <v>42599</v>
      </c>
      <c r="J339" s="2" t="str">
        <f t="shared" si="28"/>
        <v>Terminada</v>
      </c>
      <c r="K339" s="35">
        <f t="shared" si="25"/>
        <v>27</v>
      </c>
      <c r="L339" s="44" t="s">
        <v>1670</v>
      </c>
      <c r="M339" s="49" t="s">
        <v>1671</v>
      </c>
      <c r="N339" s="55" t="s">
        <v>1672</v>
      </c>
      <c r="O339" s="17" t="s">
        <v>86</v>
      </c>
      <c r="P339" s="55" t="s">
        <v>2005</v>
      </c>
      <c r="Q339" s="55" t="s">
        <v>1630</v>
      </c>
      <c r="R339" s="89" t="s">
        <v>1584</v>
      </c>
      <c r="S339" s="89" t="s">
        <v>2119</v>
      </c>
      <c r="T339" s="89">
        <v>54</v>
      </c>
      <c r="U339" s="89"/>
      <c r="V339" s="15" t="s">
        <v>71</v>
      </c>
      <c r="W339" s="15" t="s">
        <v>51</v>
      </c>
      <c r="X339" s="15"/>
      <c r="Y339" s="16">
        <v>42563</v>
      </c>
      <c r="Z339" s="15" t="s">
        <v>2006</v>
      </c>
      <c r="AA339" s="15"/>
      <c r="AB339" s="15"/>
      <c r="AC339" s="15" t="s">
        <v>91</v>
      </c>
      <c r="AD339" s="15" t="s">
        <v>106</v>
      </c>
      <c r="AE339" s="15" t="s">
        <v>106</v>
      </c>
      <c r="AF339" s="19"/>
    </row>
    <row r="340" spans="1:32" ht="135" x14ac:dyDescent="0.25">
      <c r="A340" s="5">
        <v>335</v>
      </c>
      <c r="B340" s="42">
        <f t="shared" si="27"/>
        <v>-1</v>
      </c>
      <c r="C340" s="41">
        <f t="shared" si="26"/>
        <v>0</v>
      </c>
      <c r="D340" s="10" t="s">
        <v>2011</v>
      </c>
      <c r="E340" s="10" t="s">
        <v>1956</v>
      </c>
      <c r="F340" s="125">
        <v>42563</v>
      </c>
      <c r="G340" s="12"/>
      <c r="H340" s="125">
        <v>42605</v>
      </c>
      <c r="I340" s="16">
        <v>42569</v>
      </c>
      <c r="J340" s="2" t="str">
        <f t="shared" si="28"/>
        <v>Terminada</v>
      </c>
      <c r="K340" s="35">
        <f t="shared" si="25"/>
        <v>5</v>
      </c>
      <c r="L340" s="44" t="s">
        <v>2012</v>
      </c>
      <c r="M340" s="49" t="s">
        <v>2013</v>
      </c>
      <c r="N340" s="48" t="s">
        <v>2014</v>
      </c>
      <c r="O340" s="17" t="s">
        <v>86</v>
      </c>
      <c r="P340" s="55" t="s">
        <v>2015</v>
      </c>
      <c r="Q340" s="55" t="s">
        <v>1638</v>
      </c>
      <c r="R340" s="89" t="s">
        <v>1624</v>
      </c>
      <c r="S340" s="89" t="s">
        <v>2120</v>
      </c>
      <c r="T340" s="89"/>
      <c r="U340" s="89"/>
      <c r="V340" s="15"/>
      <c r="W340" s="15" t="s">
        <v>16</v>
      </c>
      <c r="X340" s="15"/>
      <c r="Y340" s="11">
        <v>42563</v>
      </c>
      <c r="Z340" s="15" t="s">
        <v>2023</v>
      </c>
      <c r="AA340" s="15" t="s">
        <v>106</v>
      </c>
      <c r="AB340" s="15" t="s">
        <v>90</v>
      </c>
      <c r="AC340" s="15" t="s">
        <v>91</v>
      </c>
      <c r="AD340" s="15" t="s">
        <v>106</v>
      </c>
      <c r="AE340" s="15" t="s">
        <v>106</v>
      </c>
      <c r="AF340" s="19"/>
    </row>
    <row r="341" spans="1:32" ht="240" x14ac:dyDescent="0.25">
      <c r="A341" s="5">
        <v>336</v>
      </c>
      <c r="B341" s="42">
        <f t="shared" ref="B341:B372" si="29">IF(D341="",0,IF(I341&lt;&gt;"",-1,IF(H341&lt;$AH$5,100,0)))</f>
        <v>-1</v>
      </c>
      <c r="C341" s="41">
        <f t="shared" si="26"/>
        <v>0</v>
      </c>
      <c r="D341" s="10" t="s">
        <v>2016</v>
      </c>
      <c r="E341" s="10" t="s">
        <v>1956</v>
      </c>
      <c r="F341" s="125">
        <v>42565</v>
      </c>
      <c r="G341" s="12"/>
      <c r="H341" s="125">
        <v>42607</v>
      </c>
      <c r="I341" s="16">
        <v>42599</v>
      </c>
      <c r="J341" s="2" t="str">
        <f t="shared" si="28"/>
        <v>Terminada</v>
      </c>
      <c r="K341" s="35">
        <f t="shared" si="25"/>
        <v>25</v>
      </c>
      <c r="L341" s="44" t="s">
        <v>2017</v>
      </c>
      <c r="M341" s="49" t="s">
        <v>2018</v>
      </c>
      <c r="N341" s="55" t="s">
        <v>2019</v>
      </c>
      <c r="O341" s="17" t="s">
        <v>86</v>
      </c>
      <c r="P341" s="48" t="s">
        <v>2020</v>
      </c>
      <c r="Q341" s="55" t="s">
        <v>1630</v>
      </c>
      <c r="R341" s="89" t="s">
        <v>1584</v>
      </c>
      <c r="S341" s="89" t="s">
        <v>2119</v>
      </c>
      <c r="T341" s="89">
        <v>69</v>
      </c>
      <c r="U341" s="89"/>
      <c r="V341" s="15"/>
      <c r="W341" s="15" t="s">
        <v>51</v>
      </c>
      <c r="X341" s="15"/>
      <c r="Y341" s="11">
        <v>42565</v>
      </c>
      <c r="Z341" s="15" t="s">
        <v>2021</v>
      </c>
      <c r="AA341" s="15" t="s">
        <v>2498</v>
      </c>
      <c r="AB341" s="15"/>
      <c r="AC341" s="15" t="s">
        <v>91</v>
      </c>
      <c r="AD341" s="15" t="s">
        <v>106</v>
      </c>
      <c r="AE341" s="15" t="s">
        <v>106</v>
      </c>
      <c r="AF341" s="19"/>
    </row>
    <row r="342" spans="1:32" ht="135" x14ac:dyDescent="0.25">
      <c r="A342" s="5">
        <v>337</v>
      </c>
      <c r="B342" s="42">
        <f t="shared" si="29"/>
        <v>-1</v>
      </c>
      <c r="C342" s="41">
        <f t="shared" si="26"/>
        <v>0</v>
      </c>
      <c r="D342" s="10" t="s">
        <v>2024</v>
      </c>
      <c r="E342" s="10" t="s">
        <v>1956</v>
      </c>
      <c r="F342" s="125">
        <v>42565</v>
      </c>
      <c r="G342" s="12"/>
      <c r="H342" s="125">
        <v>42607</v>
      </c>
      <c r="I342" s="16">
        <v>42569</v>
      </c>
      <c r="J342" s="2" t="str">
        <f t="shared" si="28"/>
        <v>Terminada</v>
      </c>
      <c r="K342" s="35">
        <f t="shared" si="25"/>
        <v>3</v>
      </c>
      <c r="L342" s="44" t="s">
        <v>2025</v>
      </c>
      <c r="M342" s="49" t="s">
        <v>2026</v>
      </c>
      <c r="N342" s="48" t="s">
        <v>2027</v>
      </c>
      <c r="O342" s="15" t="s">
        <v>86</v>
      </c>
      <c r="P342" s="55" t="s">
        <v>2028</v>
      </c>
      <c r="Q342" s="55" t="s">
        <v>1630</v>
      </c>
      <c r="R342" s="89" t="s">
        <v>1584</v>
      </c>
      <c r="S342" s="89" t="s">
        <v>2120</v>
      </c>
      <c r="T342" s="89"/>
      <c r="U342" s="89"/>
      <c r="V342" s="15"/>
      <c r="W342" s="15" t="s">
        <v>16</v>
      </c>
      <c r="X342" s="15"/>
      <c r="Y342" s="11" t="s">
        <v>2140</v>
      </c>
      <c r="Z342" s="15" t="s">
        <v>2139</v>
      </c>
      <c r="AA342" s="15" t="s">
        <v>2239</v>
      </c>
      <c r="AB342" s="15" t="s">
        <v>501</v>
      </c>
      <c r="AC342" s="15" t="s">
        <v>91</v>
      </c>
      <c r="AD342" s="15" t="s">
        <v>106</v>
      </c>
      <c r="AE342" s="15" t="s">
        <v>106</v>
      </c>
      <c r="AF342" s="19"/>
    </row>
    <row r="343" spans="1:32" ht="120" x14ac:dyDescent="0.25">
      <c r="A343" s="5">
        <v>338</v>
      </c>
      <c r="B343" s="42">
        <f t="shared" si="29"/>
        <v>-1</v>
      </c>
      <c r="C343" s="41">
        <f t="shared" si="26"/>
        <v>0</v>
      </c>
      <c r="D343" s="10" t="s">
        <v>2029</v>
      </c>
      <c r="E343" s="10" t="s">
        <v>1956</v>
      </c>
      <c r="F343" s="125">
        <v>42566</v>
      </c>
      <c r="G343" s="12"/>
      <c r="H343" s="125">
        <v>42608</v>
      </c>
      <c r="I343" s="16">
        <v>42569</v>
      </c>
      <c r="J343" s="2" t="str">
        <f t="shared" si="28"/>
        <v>Terminada</v>
      </c>
      <c r="K343" s="35">
        <f t="shared" ref="K343:K406" si="30">IF(I343&lt;&gt;"",(NETWORKDAYS(F343,I343)),0)</f>
        <v>2</v>
      </c>
      <c r="L343" s="44" t="s">
        <v>2030</v>
      </c>
      <c r="M343" s="49" t="s">
        <v>2031</v>
      </c>
      <c r="N343" s="55" t="s">
        <v>2032</v>
      </c>
      <c r="O343" s="15" t="s">
        <v>86</v>
      </c>
      <c r="P343" s="48" t="s">
        <v>2033</v>
      </c>
      <c r="Q343" s="55" t="s">
        <v>1638</v>
      </c>
      <c r="R343" s="89" t="s">
        <v>1624</v>
      </c>
      <c r="S343" s="89" t="s">
        <v>2120</v>
      </c>
      <c r="T343" s="89"/>
      <c r="U343" s="89"/>
      <c r="V343" s="15"/>
      <c r="W343" s="15" t="s">
        <v>16</v>
      </c>
      <c r="X343" s="15"/>
      <c r="Y343" s="11">
        <v>42566</v>
      </c>
      <c r="Z343" s="15" t="s">
        <v>2034</v>
      </c>
      <c r="AA343" s="15" t="s">
        <v>106</v>
      </c>
      <c r="AB343" s="15" t="s">
        <v>90</v>
      </c>
      <c r="AC343" s="15" t="s">
        <v>91</v>
      </c>
      <c r="AD343" s="15" t="s">
        <v>106</v>
      </c>
      <c r="AE343" s="15" t="s">
        <v>106</v>
      </c>
      <c r="AF343" s="19"/>
    </row>
    <row r="344" spans="1:32" ht="135" x14ac:dyDescent="0.25">
      <c r="A344" s="5">
        <v>339</v>
      </c>
      <c r="B344" s="42">
        <f t="shared" si="29"/>
        <v>-1</v>
      </c>
      <c r="C344" s="41">
        <f t="shared" si="26"/>
        <v>0</v>
      </c>
      <c r="D344" s="10" t="s">
        <v>2039</v>
      </c>
      <c r="E344" s="10" t="s">
        <v>1956</v>
      </c>
      <c r="F344" s="125">
        <v>42583</v>
      </c>
      <c r="G344" s="12"/>
      <c r="H344" s="125">
        <v>42597</v>
      </c>
      <c r="I344" s="16">
        <v>42571</v>
      </c>
      <c r="J344" s="2" t="str">
        <f t="shared" si="28"/>
        <v>Terminada</v>
      </c>
      <c r="K344" s="35">
        <f t="shared" si="30"/>
        <v>-9</v>
      </c>
      <c r="L344" s="44" t="s">
        <v>2040</v>
      </c>
      <c r="M344" s="49" t="s">
        <v>2041</v>
      </c>
      <c r="N344" s="48" t="s">
        <v>2042</v>
      </c>
      <c r="O344" s="15" t="s">
        <v>86</v>
      </c>
      <c r="P344" s="55" t="s">
        <v>2043</v>
      </c>
      <c r="Q344" s="55" t="s">
        <v>1638</v>
      </c>
      <c r="R344" s="89" t="s">
        <v>1624</v>
      </c>
      <c r="S344" s="89" t="s">
        <v>2120</v>
      </c>
      <c r="T344" s="89"/>
      <c r="U344" s="89"/>
      <c r="V344" s="15"/>
      <c r="W344" s="15" t="s">
        <v>16</v>
      </c>
      <c r="X344" s="15"/>
      <c r="Y344" s="11">
        <v>42570</v>
      </c>
      <c r="Z344" s="15" t="s">
        <v>2064</v>
      </c>
      <c r="AA344" s="15" t="s">
        <v>106</v>
      </c>
      <c r="AB344" s="15" t="s">
        <v>90</v>
      </c>
      <c r="AC344" s="15" t="s">
        <v>91</v>
      </c>
      <c r="AD344" s="15" t="s">
        <v>106</v>
      </c>
      <c r="AE344" s="15" t="s">
        <v>106</v>
      </c>
      <c r="AF344" s="19"/>
    </row>
    <row r="345" spans="1:32" ht="135" x14ac:dyDescent="0.25">
      <c r="A345" s="5">
        <v>340</v>
      </c>
      <c r="B345" s="42">
        <f t="shared" si="29"/>
        <v>-1</v>
      </c>
      <c r="C345" s="41">
        <f t="shared" si="26"/>
        <v>0</v>
      </c>
      <c r="D345" s="10" t="s">
        <v>2059</v>
      </c>
      <c r="E345" s="10" t="s">
        <v>1956</v>
      </c>
      <c r="F345" s="125">
        <v>42583</v>
      </c>
      <c r="G345" s="12"/>
      <c r="H345" s="125">
        <v>42611</v>
      </c>
      <c r="I345" s="16">
        <v>42576</v>
      </c>
      <c r="J345" s="2" t="str">
        <f t="shared" si="28"/>
        <v>Terminada</v>
      </c>
      <c r="K345" s="35">
        <f t="shared" si="30"/>
        <v>-6</v>
      </c>
      <c r="L345" s="44" t="s">
        <v>2044</v>
      </c>
      <c r="M345" s="49" t="s">
        <v>2045</v>
      </c>
      <c r="N345" s="108" t="s">
        <v>2046</v>
      </c>
      <c r="O345" s="17" t="s">
        <v>86</v>
      </c>
      <c r="P345" s="55" t="s">
        <v>2047</v>
      </c>
      <c r="Q345" s="55" t="s">
        <v>1630</v>
      </c>
      <c r="R345" s="89" t="s">
        <v>1584</v>
      </c>
      <c r="S345" s="89" t="s">
        <v>2120</v>
      </c>
      <c r="T345" s="89"/>
      <c r="U345" s="89"/>
      <c r="V345" s="15"/>
      <c r="W345" s="22" t="s">
        <v>44</v>
      </c>
      <c r="X345" s="22"/>
      <c r="Y345" s="14">
        <v>42571</v>
      </c>
      <c r="Z345" s="15" t="s">
        <v>2060</v>
      </c>
      <c r="AA345" s="15" t="s">
        <v>2113</v>
      </c>
      <c r="AB345" s="15" t="s">
        <v>90</v>
      </c>
      <c r="AC345" s="15" t="s">
        <v>91</v>
      </c>
      <c r="AD345" s="15" t="s">
        <v>106</v>
      </c>
      <c r="AE345" s="15" t="s">
        <v>106</v>
      </c>
      <c r="AF345" s="19"/>
    </row>
    <row r="346" spans="1:32" ht="135" x14ac:dyDescent="0.25">
      <c r="A346" s="5">
        <v>341</v>
      </c>
      <c r="B346" s="42">
        <f t="shared" si="29"/>
        <v>-1</v>
      </c>
      <c r="C346" s="41">
        <f t="shared" si="26"/>
        <v>0</v>
      </c>
      <c r="D346" s="10" t="s">
        <v>2048</v>
      </c>
      <c r="E346" s="10" t="s">
        <v>1956</v>
      </c>
      <c r="F346" s="125">
        <v>42583</v>
      </c>
      <c r="G346" s="12"/>
      <c r="H346" s="125">
        <v>42611</v>
      </c>
      <c r="I346" s="16">
        <v>42573</v>
      </c>
      <c r="J346" s="2" t="str">
        <f t="shared" si="28"/>
        <v>Terminada</v>
      </c>
      <c r="K346" s="35">
        <f t="shared" si="30"/>
        <v>-7</v>
      </c>
      <c r="L346" s="44" t="s">
        <v>2044</v>
      </c>
      <c r="M346" s="49" t="s">
        <v>2045</v>
      </c>
      <c r="N346" s="108" t="s">
        <v>2046</v>
      </c>
      <c r="O346" s="15" t="s">
        <v>86</v>
      </c>
      <c r="P346" s="48" t="s">
        <v>2049</v>
      </c>
      <c r="Q346" s="55" t="s">
        <v>1630</v>
      </c>
      <c r="R346" s="89" t="s">
        <v>1583</v>
      </c>
      <c r="S346" s="89" t="s">
        <v>2120</v>
      </c>
      <c r="T346" s="89"/>
      <c r="U346" s="89"/>
      <c r="V346" s="15"/>
      <c r="W346" s="15" t="s">
        <v>16</v>
      </c>
      <c r="X346" s="15"/>
      <c r="Y346" s="11">
        <v>42572</v>
      </c>
      <c r="Z346" s="15" t="s">
        <v>2076</v>
      </c>
      <c r="AA346" s="15" t="s">
        <v>106</v>
      </c>
      <c r="AB346" s="15" t="s">
        <v>90</v>
      </c>
      <c r="AC346" s="15" t="s">
        <v>91</v>
      </c>
      <c r="AD346" s="15" t="s">
        <v>106</v>
      </c>
      <c r="AE346" s="15" t="s">
        <v>106</v>
      </c>
      <c r="AF346" s="19"/>
    </row>
    <row r="347" spans="1:32" ht="135" x14ac:dyDescent="0.25">
      <c r="A347" s="5">
        <v>342</v>
      </c>
      <c r="B347" s="42">
        <f t="shared" si="29"/>
        <v>-1</v>
      </c>
      <c r="C347" s="41">
        <f t="shared" si="26"/>
        <v>0</v>
      </c>
      <c r="D347" s="10" t="s">
        <v>2050</v>
      </c>
      <c r="E347" s="10" t="s">
        <v>1956</v>
      </c>
      <c r="F347" s="125">
        <v>42583</v>
      </c>
      <c r="G347" s="12"/>
      <c r="H347" s="125">
        <v>42611</v>
      </c>
      <c r="I347" s="16">
        <v>42573</v>
      </c>
      <c r="J347" s="2" t="str">
        <f t="shared" si="28"/>
        <v>Terminada</v>
      </c>
      <c r="K347" s="35">
        <f t="shared" si="30"/>
        <v>-7</v>
      </c>
      <c r="L347" s="44"/>
      <c r="M347" s="49" t="s">
        <v>2045</v>
      </c>
      <c r="N347" s="108" t="s">
        <v>2046</v>
      </c>
      <c r="O347" s="15" t="s">
        <v>86</v>
      </c>
      <c r="P347" s="55" t="s">
        <v>2051</v>
      </c>
      <c r="Q347" s="55" t="s">
        <v>1630</v>
      </c>
      <c r="R347" s="89" t="s">
        <v>1584</v>
      </c>
      <c r="S347" s="89" t="s">
        <v>2120</v>
      </c>
      <c r="T347" s="89"/>
      <c r="U347" s="89"/>
      <c r="V347" s="15"/>
      <c r="W347" s="15" t="s">
        <v>16</v>
      </c>
      <c r="X347" s="15"/>
      <c r="Y347" s="11">
        <v>42572</v>
      </c>
      <c r="Z347" s="15" t="s">
        <v>2073</v>
      </c>
      <c r="AA347" s="15" t="s">
        <v>106</v>
      </c>
      <c r="AB347" s="15" t="s">
        <v>90</v>
      </c>
      <c r="AC347" s="15" t="s">
        <v>91</v>
      </c>
      <c r="AD347" s="15" t="s">
        <v>106</v>
      </c>
      <c r="AE347" s="15" t="s">
        <v>106</v>
      </c>
      <c r="AF347" s="19"/>
    </row>
    <row r="348" spans="1:32" ht="135" x14ac:dyDescent="0.25">
      <c r="A348" s="5">
        <v>343</v>
      </c>
      <c r="B348" s="42">
        <f t="shared" si="29"/>
        <v>-1</v>
      </c>
      <c r="C348" s="41">
        <f t="shared" si="26"/>
        <v>0</v>
      </c>
      <c r="D348" s="10" t="s">
        <v>2052</v>
      </c>
      <c r="E348" s="10" t="s">
        <v>1956</v>
      </c>
      <c r="F348" s="125">
        <v>42583</v>
      </c>
      <c r="G348" s="12"/>
      <c r="H348" s="125">
        <v>42611</v>
      </c>
      <c r="I348" s="16">
        <v>42579</v>
      </c>
      <c r="J348" s="2" t="str">
        <f t="shared" si="28"/>
        <v>Terminada</v>
      </c>
      <c r="K348" s="35">
        <f t="shared" si="30"/>
        <v>-3</v>
      </c>
      <c r="L348" s="44"/>
      <c r="M348" s="49" t="s">
        <v>2045</v>
      </c>
      <c r="N348" s="108" t="s">
        <v>2046</v>
      </c>
      <c r="O348" s="15" t="s">
        <v>86</v>
      </c>
      <c r="P348" s="48" t="s">
        <v>2053</v>
      </c>
      <c r="Q348" s="55" t="s">
        <v>1630</v>
      </c>
      <c r="R348" s="89" t="s">
        <v>1584</v>
      </c>
      <c r="S348" s="89" t="s">
        <v>2120</v>
      </c>
      <c r="T348" s="89"/>
      <c r="U348" s="89"/>
      <c r="V348" s="15"/>
      <c r="W348" s="15" t="s">
        <v>51</v>
      </c>
      <c r="X348" s="15"/>
      <c r="Y348" s="11">
        <v>42571</v>
      </c>
      <c r="Z348" s="15" t="s">
        <v>2061</v>
      </c>
      <c r="AA348" s="15" t="s">
        <v>2150</v>
      </c>
      <c r="AB348" s="15" t="s">
        <v>501</v>
      </c>
      <c r="AC348" s="15" t="s">
        <v>91</v>
      </c>
      <c r="AD348" s="15" t="s">
        <v>106</v>
      </c>
      <c r="AE348" s="15" t="s">
        <v>106</v>
      </c>
      <c r="AF348" s="19"/>
    </row>
    <row r="349" spans="1:32" ht="135" x14ac:dyDescent="0.25">
      <c r="A349" s="5">
        <v>344</v>
      </c>
      <c r="B349" s="42">
        <f t="shared" si="29"/>
        <v>-1</v>
      </c>
      <c r="C349" s="41">
        <f t="shared" si="26"/>
        <v>0</v>
      </c>
      <c r="D349" s="10" t="s">
        <v>2054</v>
      </c>
      <c r="E349" s="10" t="s">
        <v>1956</v>
      </c>
      <c r="F349" s="125">
        <v>42583</v>
      </c>
      <c r="G349" s="12"/>
      <c r="H349" s="125">
        <v>42611</v>
      </c>
      <c r="I349" s="16">
        <v>42611</v>
      </c>
      <c r="J349" s="2" t="str">
        <f t="shared" si="28"/>
        <v>Terminada</v>
      </c>
      <c r="K349" s="35">
        <f t="shared" si="30"/>
        <v>21</v>
      </c>
      <c r="L349" s="44"/>
      <c r="M349" s="49" t="s">
        <v>2045</v>
      </c>
      <c r="N349" s="109" t="s">
        <v>2046</v>
      </c>
      <c r="O349" s="15" t="s">
        <v>86</v>
      </c>
      <c r="P349" s="108" t="s">
        <v>2055</v>
      </c>
      <c r="Q349" s="55" t="s">
        <v>1630</v>
      </c>
      <c r="R349" s="89" t="s">
        <v>1584</v>
      </c>
      <c r="S349" s="89" t="s">
        <v>2120</v>
      </c>
      <c r="T349" s="89"/>
      <c r="U349" s="89"/>
      <c r="V349" s="15"/>
      <c r="W349" s="15" t="s">
        <v>51</v>
      </c>
      <c r="X349" s="15"/>
      <c r="Y349" s="11">
        <v>42571</v>
      </c>
      <c r="Z349" s="15" t="s">
        <v>2062</v>
      </c>
      <c r="AA349" s="15" t="s">
        <v>2446</v>
      </c>
      <c r="AB349" s="15" t="s">
        <v>90</v>
      </c>
      <c r="AC349" s="15" t="s">
        <v>91</v>
      </c>
      <c r="AD349" s="15" t="s">
        <v>106</v>
      </c>
      <c r="AE349" s="15" t="s">
        <v>106</v>
      </c>
      <c r="AF349" s="19"/>
    </row>
    <row r="350" spans="1:32" ht="135" x14ac:dyDescent="0.25">
      <c r="A350" s="5">
        <v>345</v>
      </c>
      <c r="B350" s="42">
        <f t="shared" si="29"/>
        <v>-1</v>
      </c>
      <c r="C350" s="41">
        <f t="shared" si="26"/>
        <v>0</v>
      </c>
      <c r="D350" s="10" t="s">
        <v>2056</v>
      </c>
      <c r="E350" s="10" t="s">
        <v>1956</v>
      </c>
      <c r="F350" s="125">
        <v>42583</v>
      </c>
      <c r="G350" s="12"/>
      <c r="H350" s="125">
        <v>42611</v>
      </c>
      <c r="I350" s="16">
        <v>42584</v>
      </c>
      <c r="J350" s="2" t="str">
        <f t="shared" si="28"/>
        <v>Terminada</v>
      </c>
      <c r="K350" s="35">
        <f t="shared" si="30"/>
        <v>2</v>
      </c>
      <c r="L350" s="44"/>
      <c r="M350" s="49" t="s">
        <v>2045</v>
      </c>
      <c r="N350" s="109" t="s">
        <v>2046</v>
      </c>
      <c r="O350" s="17" t="s">
        <v>86</v>
      </c>
      <c r="P350" s="48" t="s">
        <v>2057</v>
      </c>
      <c r="Q350" s="107" t="s">
        <v>1630</v>
      </c>
      <c r="R350" s="89" t="s">
        <v>1584</v>
      </c>
      <c r="S350" s="89" t="s">
        <v>2120</v>
      </c>
      <c r="T350" s="89"/>
      <c r="U350" s="89"/>
      <c r="V350" s="15"/>
      <c r="W350" s="15" t="s">
        <v>51</v>
      </c>
      <c r="X350" s="15"/>
      <c r="Y350" s="11">
        <v>42571</v>
      </c>
      <c r="Z350" s="15" t="s">
        <v>2063</v>
      </c>
      <c r="AA350" s="15" t="s">
        <v>2202</v>
      </c>
      <c r="AB350" s="15" t="s">
        <v>501</v>
      </c>
      <c r="AC350" s="15" t="s">
        <v>91</v>
      </c>
      <c r="AD350" s="15" t="s">
        <v>106</v>
      </c>
      <c r="AE350" s="15" t="s">
        <v>106</v>
      </c>
      <c r="AF350" s="19"/>
    </row>
    <row r="351" spans="1:32" ht="120" x14ac:dyDescent="0.25">
      <c r="A351" s="5">
        <v>346</v>
      </c>
      <c r="B351" s="42">
        <f t="shared" si="29"/>
        <v>-1</v>
      </c>
      <c r="C351" s="41">
        <f t="shared" si="26"/>
        <v>0</v>
      </c>
      <c r="D351" s="10" t="s">
        <v>2068</v>
      </c>
      <c r="E351" s="10" t="s">
        <v>1956</v>
      </c>
      <c r="F351" s="125">
        <v>42583</v>
      </c>
      <c r="G351" s="12"/>
      <c r="H351" s="125">
        <v>42611</v>
      </c>
      <c r="I351" s="16">
        <v>42607</v>
      </c>
      <c r="J351" s="2" t="str">
        <f t="shared" si="28"/>
        <v>Terminada</v>
      </c>
      <c r="K351" s="35">
        <f t="shared" si="30"/>
        <v>19</v>
      </c>
      <c r="L351" s="44" t="s">
        <v>2069</v>
      </c>
      <c r="M351" s="49" t="s">
        <v>2070</v>
      </c>
      <c r="N351" s="87" t="s">
        <v>2071</v>
      </c>
      <c r="O351" s="15" t="s">
        <v>86</v>
      </c>
      <c r="P351" s="55" t="s">
        <v>2072</v>
      </c>
      <c r="Q351" s="55" t="s">
        <v>1629</v>
      </c>
      <c r="R351" s="89" t="s">
        <v>1576</v>
      </c>
      <c r="S351" s="89" t="s">
        <v>2120</v>
      </c>
      <c r="T351" s="89"/>
      <c r="U351" s="89"/>
      <c r="V351" s="15"/>
      <c r="W351" s="22" t="s">
        <v>51</v>
      </c>
      <c r="X351" s="22"/>
      <c r="Y351" s="14">
        <v>42572</v>
      </c>
      <c r="Z351" s="15" t="s">
        <v>2163</v>
      </c>
      <c r="AA351" s="15" t="s">
        <v>2151</v>
      </c>
      <c r="AB351" s="15" t="s">
        <v>90</v>
      </c>
      <c r="AC351" s="15" t="s">
        <v>91</v>
      </c>
      <c r="AD351" s="15" t="s">
        <v>106</v>
      </c>
      <c r="AE351" s="15" t="s">
        <v>106</v>
      </c>
      <c r="AF351" s="19"/>
    </row>
    <row r="352" spans="1:32" ht="345" x14ac:dyDescent="0.25">
      <c r="A352" s="5">
        <v>347</v>
      </c>
      <c r="B352" s="42">
        <f t="shared" si="29"/>
        <v>-1</v>
      </c>
      <c r="C352" s="41">
        <f t="shared" si="26"/>
        <v>0</v>
      </c>
      <c r="D352" s="10" t="s">
        <v>2077</v>
      </c>
      <c r="E352" s="10" t="s">
        <v>1956</v>
      </c>
      <c r="F352" s="125">
        <v>42583</v>
      </c>
      <c r="G352" s="12"/>
      <c r="H352" s="125">
        <v>42611</v>
      </c>
      <c r="I352" s="16">
        <v>42611</v>
      </c>
      <c r="J352" s="2" t="str">
        <f t="shared" si="28"/>
        <v>Terminada</v>
      </c>
      <c r="K352" s="35">
        <f t="shared" si="30"/>
        <v>21</v>
      </c>
      <c r="L352" s="44" t="s">
        <v>2081</v>
      </c>
      <c r="M352" s="49" t="s">
        <v>2082</v>
      </c>
      <c r="N352" s="108" t="s">
        <v>2083</v>
      </c>
      <c r="O352" s="17" t="s">
        <v>86</v>
      </c>
      <c r="P352" s="48" t="s">
        <v>2084</v>
      </c>
      <c r="Q352" s="55" t="s">
        <v>1630</v>
      </c>
      <c r="R352" s="89" t="s">
        <v>1584</v>
      </c>
      <c r="S352" s="89" t="s">
        <v>2120</v>
      </c>
      <c r="T352" s="89"/>
      <c r="U352" s="89"/>
      <c r="V352" s="15"/>
      <c r="W352" s="15" t="s">
        <v>17</v>
      </c>
      <c r="X352" s="15"/>
      <c r="Y352" s="11">
        <v>42573</v>
      </c>
      <c r="Z352" s="15" t="s">
        <v>2141</v>
      </c>
      <c r="AA352" s="15" t="s">
        <v>2237</v>
      </c>
      <c r="AB352" s="15" t="s">
        <v>90</v>
      </c>
      <c r="AC352" s="15" t="s">
        <v>91</v>
      </c>
      <c r="AD352" s="15" t="s">
        <v>106</v>
      </c>
      <c r="AE352" s="15" t="s">
        <v>106</v>
      </c>
      <c r="AF352" s="19"/>
    </row>
    <row r="353" spans="1:32" ht="120" x14ac:dyDescent="0.25">
      <c r="A353" s="5">
        <v>348</v>
      </c>
      <c r="B353" s="42">
        <f t="shared" si="29"/>
        <v>-1</v>
      </c>
      <c r="C353" s="41">
        <f t="shared" si="26"/>
        <v>0</v>
      </c>
      <c r="D353" s="10" t="s">
        <v>2078</v>
      </c>
      <c r="E353" s="10" t="s">
        <v>1956</v>
      </c>
      <c r="F353" s="125">
        <v>42583</v>
      </c>
      <c r="G353" s="12"/>
      <c r="H353" s="125">
        <v>42611</v>
      </c>
      <c r="I353" s="16">
        <v>42611</v>
      </c>
      <c r="J353" s="2" t="str">
        <f t="shared" si="28"/>
        <v>Terminada</v>
      </c>
      <c r="K353" s="35">
        <f t="shared" si="30"/>
        <v>21</v>
      </c>
      <c r="L353" s="44" t="s">
        <v>2085</v>
      </c>
      <c r="M353" s="49" t="s">
        <v>2086</v>
      </c>
      <c r="N353" s="87" t="s">
        <v>2087</v>
      </c>
      <c r="O353" s="15" t="s">
        <v>86</v>
      </c>
      <c r="P353" s="48" t="s">
        <v>2088</v>
      </c>
      <c r="Q353" s="55" t="s">
        <v>1630</v>
      </c>
      <c r="R353" s="89" t="s">
        <v>1584</v>
      </c>
      <c r="S353" s="89" t="s">
        <v>2119</v>
      </c>
      <c r="T353" s="89"/>
      <c r="U353" s="89"/>
      <c r="V353" s="15"/>
      <c r="W353" s="15" t="s">
        <v>51</v>
      </c>
      <c r="X353" s="15"/>
      <c r="Y353" s="11">
        <v>42573</v>
      </c>
      <c r="Z353" s="15" t="s">
        <v>2450</v>
      </c>
      <c r="AA353" s="15"/>
      <c r="AB353" s="15" t="s">
        <v>2449</v>
      </c>
      <c r="AC353" s="15" t="s">
        <v>91</v>
      </c>
      <c r="AD353" s="15" t="s">
        <v>106</v>
      </c>
      <c r="AE353" s="15" t="s">
        <v>106</v>
      </c>
      <c r="AF353" s="19"/>
    </row>
    <row r="354" spans="1:32" ht="135" x14ac:dyDescent="0.25">
      <c r="A354" s="5">
        <v>349</v>
      </c>
      <c r="B354" s="42">
        <f t="shared" si="29"/>
        <v>-1</v>
      </c>
      <c r="C354" s="41">
        <f t="shared" si="26"/>
        <v>0</v>
      </c>
      <c r="D354" s="10" t="s">
        <v>2079</v>
      </c>
      <c r="E354" s="10" t="s">
        <v>1956</v>
      </c>
      <c r="F354" s="125">
        <v>42583</v>
      </c>
      <c r="G354" s="12"/>
      <c r="H354" s="125">
        <v>42611</v>
      </c>
      <c r="I354" s="16">
        <v>42599</v>
      </c>
      <c r="J354" s="2" t="str">
        <f t="shared" si="28"/>
        <v>Terminada</v>
      </c>
      <c r="K354" s="35">
        <f t="shared" si="30"/>
        <v>13</v>
      </c>
      <c r="L354" s="44" t="s">
        <v>2089</v>
      </c>
      <c r="M354" s="49" t="s">
        <v>2090</v>
      </c>
      <c r="N354" s="55" t="s">
        <v>2091</v>
      </c>
      <c r="O354" s="15" t="s">
        <v>86</v>
      </c>
      <c r="P354" s="55" t="s">
        <v>2092</v>
      </c>
      <c r="Q354" s="55" t="s">
        <v>1630</v>
      </c>
      <c r="R354" s="89" t="s">
        <v>1584</v>
      </c>
      <c r="S354" s="89" t="s">
        <v>2120</v>
      </c>
      <c r="T354" s="89"/>
      <c r="U354" s="89"/>
      <c r="V354" s="15"/>
      <c r="W354" s="15" t="s">
        <v>51</v>
      </c>
      <c r="X354" s="15"/>
      <c r="Y354" s="16">
        <v>42573</v>
      </c>
      <c r="Z354" s="15" t="s">
        <v>2274</v>
      </c>
      <c r="AA354" s="15" t="s">
        <v>2274</v>
      </c>
      <c r="AB354" s="15" t="s">
        <v>501</v>
      </c>
      <c r="AC354" s="15" t="s">
        <v>91</v>
      </c>
      <c r="AD354" s="15" t="s">
        <v>106</v>
      </c>
      <c r="AE354" s="15" t="s">
        <v>106</v>
      </c>
      <c r="AF354" s="19"/>
    </row>
    <row r="355" spans="1:32" ht="135" x14ac:dyDescent="0.25">
      <c r="A355" s="5">
        <v>350</v>
      </c>
      <c r="B355" s="42">
        <f t="shared" si="29"/>
        <v>-1</v>
      </c>
      <c r="C355" s="41">
        <f t="shared" si="26"/>
        <v>0</v>
      </c>
      <c r="D355" s="10" t="s">
        <v>2080</v>
      </c>
      <c r="E355" s="10" t="s">
        <v>1956</v>
      </c>
      <c r="F355" s="125">
        <v>42583</v>
      </c>
      <c r="G355" s="12"/>
      <c r="H355" s="125">
        <v>42611</v>
      </c>
      <c r="I355" s="16">
        <v>42579</v>
      </c>
      <c r="J355" s="2" t="str">
        <f t="shared" si="28"/>
        <v>Terminada</v>
      </c>
      <c r="K355" s="35">
        <f t="shared" si="30"/>
        <v>-3</v>
      </c>
      <c r="L355" s="56"/>
      <c r="M355" s="49" t="s">
        <v>2093</v>
      </c>
      <c r="N355" s="48" t="s">
        <v>2094</v>
      </c>
      <c r="O355" s="17" t="s">
        <v>86</v>
      </c>
      <c r="P355" s="48" t="s">
        <v>2095</v>
      </c>
      <c r="Q355" s="55" t="s">
        <v>1630</v>
      </c>
      <c r="R355" s="89" t="s">
        <v>1584</v>
      </c>
      <c r="S355" s="89" t="s">
        <v>2120</v>
      </c>
      <c r="T355" s="89"/>
      <c r="U355" s="89"/>
      <c r="V355" s="15"/>
      <c r="W355" s="15" t="s">
        <v>51</v>
      </c>
      <c r="X355" s="15"/>
      <c r="Y355" s="11">
        <v>42573</v>
      </c>
      <c r="Z355" s="15" t="s">
        <v>2160</v>
      </c>
      <c r="AA355" s="15" t="s">
        <v>2159</v>
      </c>
      <c r="AB355" s="15" t="s">
        <v>501</v>
      </c>
      <c r="AC355" s="15" t="s">
        <v>91</v>
      </c>
      <c r="AD355" s="15" t="s">
        <v>106</v>
      </c>
      <c r="AE355" s="15" t="s">
        <v>106</v>
      </c>
      <c r="AF355" s="19"/>
    </row>
    <row r="356" spans="1:32" ht="135" x14ac:dyDescent="0.25">
      <c r="A356" s="5">
        <v>351</v>
      </c>
      <c r="B356" s="42">
        <f t="shared" si="29"/>
        <v>-1</v>
      </c>
      <c r="C356" s="41">
        <f t="shared" si="26"/>
        <v>0</v>
      </c>
      <c r="D356" s="10" t="s">
        <v>2096</v>
      </c>
      <c r="E356" s="10" t="s">
        <v>1956</v>
      </c>
      <c r="F356" s="125">
        <v>42583</v>
      </c>
      <c r="G356" s="12"/>
      <c r="H356" s="125">
        <v>42611</v>
      </c>
      <c r="I356" s="16">
        <v>42580</v>
      </c>
      <c r="J356" s="2" t="str">
        <f t="shared" si="28"/>
        <v>Terminada</v>
      </c>
      <c r="K356" s="35">
        <f t="shared" si="30"/>
        <v>-2</v>
      </c>
      <c r="L356" s="45" t="s">
        <v>2097</v>
      </c>
      <c r="M356" s="49" t="s">
        <v>2098</v>
      </c>
      <c r="N356" s="108" t="s">
        <v>2099</v>
      </c>
      <c r="O356" s="17" t="s">
        <v>86</v>
      </c>
      <c r="P356" s="48" t="s">
        <v>2100</v>
      </c>
      <c r="Q356" s="55" t="s">
        <v>1630</v>
      </c>
      <c r="R356" s="89" t="s">
        <v>1584</v>
      </c>
      <c r="S356" s="89" t="s">
        <v>2120</v>
      </c>
      <c r="T356" s="89">
        <v>0</v>
      </c>
      <c r="U356" s="89">
        <v>0</v>
      </c>
      <c r="V356" s="15"/>
      <c r="W356" s="17" t="s">
        <v>51</v>
      </c>
      <c r="X356" s="17"/>
      <c r="Y356" s="11">
        <v>42576</v>
      </c>
      <c r="Z356" s="15" t="s">
        <v>2114</v>
      </c>
      <c r="AA356" s="15" t="s">
        <v>2162</v>
      </c>
      <c r="AB356" s="15" t="s">
        <v>90</v>
      </c>
      <c r="AC356" s="15" t="s">
        <v>91</v>
      </c>
      <c r="AD356" s="15" t="s">
        <v>106</v>
      </c>
      <c r="AE356" s="15" t="s">
        <v>106</v>
      </c>
      <c r="AF356" s="19"/>
    </row>
    <row r="357" spans="1:32" ht="135" x14ac:dyDescent="0.25">
      <c r="A357" s="5">
        <v>352</v>
      </c>
      <c r="B357" s="42">
        <f t="shared" si="29"/>
        <v>-1</v>
      </c>
      <c r="C357" s="41">
        <f t="shared" si="26"/>
        <v>0</v>
      </c>
      <c r="D357" s="10" t="s">
        <v>2101</v>
      </c>
      <c r="E357" s="10" t="s">
        <v>1956</v>
      </c>
      <c r="F357" s="125">
        <v>42583</v>
      </c>
      <c r="G357" s="12"/>
      <c r="H357" s="125">
        <v>42597</v>
      </c>
      <c r="I357" s="16">
        <v>42576</v>
      </c>
      <c r="J357" s="2" t="str">
        <f t="shared" si="28"/>
        <v>Terminada</v>
      </c>
      <c r="K357" s="35">
        <f t="shared" si="30"/>
        <v>-6</v>
      </c>
      <c r="L357" s="44" t="s">
        <v>2102</v>
      </c>
      <c r="M357" s="49" t="s">
        <v>2103</v>
      </c>
      <c r="N357" s="48" t="s">
        <v>2104</v>
      </c>
      <c r="O357" s="17" t="s">
        <v>86</v>
      </c>
      <c r="P357" s="55" t="s">
        <v>2105</v>
      </c>
      <c r="Q357" s="57" t="s">
        <v>1638</v>
      </c>
      <c r="R357" s="89" t="s">
        <v>1624</v>
      </c>
      <c r="S357" s="89" t="s">
        <v>2120</v>
      </c>
      <c r="T357" s="89"/>
      <c r="U357" s="89"/>
      <c r="V357" s="15"/>
      <c r="W357" s="15" t="s">
        <v>16</v>
      </c>
      <c r="X357" s="15"/>
      <c r="Y357" s="11">
        <v>42576</v>
      </c>
      <c r="Z357" s="15" t="s">
        <v>2117</v>
      </c>
      <c r="AA357" s="15" t="s">
        <v>106</v>
      </c>
      <c r="AB357" s="15" t="s">
        <v>90</v>
      </c>
      <c r="AC357" s="15" t="s">
        <v>91</v>
      </c>
      <c r="AD357" s="15" t="s">
        <v>106</v>
      </c>
      <c r="AE357" s="15" t="s">
        <v>106</v>
      </c>
      <c r="AF357" s="19"/>
    </row>
    <row r="358" spans="1:32" ht="120" x14ac:dyDescent="0.25">
      <c r="A358" s="5">
        <v>353</v>
      </c>
      <c r="B358" s="42">
        <f t="shared" si="29"/>
        <v>-1</v>
      </c>
      <c r="C358" s="41">
        <f t="shared" si="26"/>
        <v>0</v>
      </c>
      <c r="D358" s="10" t="s">
        <v>2110</v>
      </c>
      <c r="E358" s="10" t="s">
        <v>1956</v>
      </c>
      <c r="F358" s="125">
        <v>42583</v>
      </c>
      <c r="G358" s="12"/>
      <c r="H358" s="125">
        <v>42597</v>
      </c>
      <c r="I358" s="16">
        <v>42576</v>
      </c>
      <c r="J358" s="2" t="str">
        <f t="shared" si="28"/>
        <v>Terminada</v>
      </c>
      <c r="K358" s="35">
        <f t="shared" si="30"/>
        <v>-6</v>
      </c>
      <c r="L358" s="45" t="s">
        <v>2106</v>
      </c>
      <c r="M358" s="49" t="s">
        <v>2107</v>
      </c>
      <c r="N358" s="55" t="s">
        <v>2108</v>
      </c>
      <c r="O358" s="17" t="s">
        <v>86</v>
      </c>
      <c r="P358" s="48" t="s">
        <v>2109</v>
      </c>
      <c r="Q358" s="55" t="s">
        <v>1638</v>
      </c>
      <c r="R358" s="89" t="s">
        <v>1624</v>
      </c>
      <c r="S358" s="89" t="s">
        <v>2120</v>
      </c>
      <c r="T358" s="89"/>
      <c r="U358" s="89"/>
      <c r="V358" s="15"/>
      <c r="W358" s="15" t="s">
        <v>16</v>
      </c>
      <c r="X358" s="15"/>
      <c r="Y358" s="16">
        <v>42576</v>
      </c>
      <c r="Z358" s="15" t="s">
        <v>2116</v>
      </c>
      <c r="AA358" s="15" t="s">
        <v>106</v>
      </c>
      <c r="AB358" s="15" t="s">
        <v>90</v>
      </c>
      <c r="AC358" s="15" t="s">
        <v>91</v>
      </c>
      <c r="AD358" s="15" t="s">
        <v>106</v>
      </c>
      <c r="AE358" s="15" t="s">
        <v>106</v>
      </c>
      <c r="AF358" s="19"/>
    </row>
    <row r="359" spans="1:32" ht="120" x14ac:dyDescent="0.25">
      <c r="A359" s="5">
        <v>354</v>
      </c>
      <c r="B359" s="42">
        <f t="shared" si="29"/>
        <v>-1</v>
      </c>
      <c r="C359" s="41">
        <f t="shared" si="26"/>
        <v>0</v>
      </c>
      <c r="D359" s="10" t="s">
        <v>2111</v>
      </c>
      <c r="E359" s="10" t="s">
        <v>1956</v>
      </c>
      <c r="F359" s="125">
        <v>42583</v>
      </c>
      <c r="G359" s="12"/>
      <c r="H359" s="125">
        <v>42597</v>
      </c>
      <c r="I359" s="16">
        <v>42576</v>
      </c>
      <c r="J359" s="2" t="str">
        <f t="shared" si="28"/>
        <v>Terminada</v>
      </c>
      <c r="K359" s="35">
        <f t="shared" si="30"/>
        <v>-6</v>
      </c>
      <c r="L359" s="44" t="s">
        <v>2106</v>
      </c>
      <c r="M359" s="49" t="s">
        <v>2107</v>
      </c>
      <c r="N359" s="55" t="s">
        <v>2108</v>
      </c>
      <c r="O359" s="17" t="s">
        <v>86</v>
      </c>
      <c r="P359" s="55" t="s">
        <v>2112</v>
      </c>
      <c r="Q359" s="55" t="s">
        <v>1638</v>
      </c>
      <c r="R359" s="89" t="s">
        <v>1624</v>
      </c>
      <c r="S359" s="89" t="s">
        <v>2120</v>
      </c>
      <c r="T359" s="89"/>
      <c r="U359" s="89"/>
      <c r="V359" s="15"/>
      <c r="W359" s="15" t="s">
        <v>16</v>
      </c>
      <c r="X359" s="15"/>
      <c r="Y359" s="16">
        <v>42576</v>
      </c>
      <c r="Z359" s="15" t="s">
        <v>2115</v>
      </c>
      <c r="AA359" s="15" t="s">
        <v>106</v>
      </c>
      <c r="AB359" s="15" t="s">
        <v>90</v>
      </c>
      <c r="AC359" s="15" t="s">
        <v>91</v>
      </c>
      <c r="AD359" s="15" t="s">
        <v>106</v>
      </c>
      <c r="AE359" s="15" t="s">
        <v>106</v>
      </c>
      <c r="AF359" s="19"/>
    </row>
    <row r="360" spans="1:32" ht="135" x14ac:dyDescent="0.25">
      <c r="A360" s="5">
        <v>355</v>
      </c>
      <c r="B360" s="42">
        <f t="shared" si="29"/>
        <v>-1</v>
      </c>
      <c r="C360" s="41">
        <f t="shared" si="26"/>
        <v>0</v>
      </c>
      <c r="D360" s="10" t="s">
        <v>2121</v>
      </c>
      <c r="E360" s="10" t="s">
        <v>1956</v>
      </c>
      <c r="F360" s="125">
        <v>42583</v>
      </c>
      <c r="G360" s="12"/>
      <c r="H360" s="125">
        <v>42611</v>
      </c>
      <c r="I360" s="16">
        <v>42584</v>
      </c>
      <c r="J360" s="2" t="str">
        <f t="shared" si="28"/>
        <v>Terminada</v>
      </c>
      <c r="K360" s="35">
        <f t="shared" si="30"/>
        <v>2</v>
      </c>
      <c r="L360" s="44" t="s">
        <v>2122</v>
      </c>
      <c r="M360" s="49" t="s">
        <v>2123</v>
      </c>
      <c r="N360" s="48" t="s">
        <v>2124</v>
      </c>
      <c r="O360" s="17" t="s">
        <v>86</v>
      </c>
      <c r="P360" s="55" t="s">
        <v>2125</v>
      </c>
      <c r="Q360" s="55" t="s">
        <v>1637</v>
      </c>
      <c r="R360" s="89" t="s">
        <v>1622</v>
      </c>
      <c r="S360" s="89" t="s">
        <v>2120</v>
      </c>
      <c r="T360" s="89"/>
      <c r="U360" s="89"/>
      <c r="V360" s="15"/>
      <c r="W360" s="15" t="s">
        <v>51</v>
      </c>
      <c r="X360" s="15"/>
      <c r="Y360" s="16">
        <v>42577</v>
      </c>
      <c r="Z360" s="15" t="s">
        <v>2137</v>
      </c>
      <c r="AA360" s="15" t="s">
        <v>2204</v>
      </c>
      <c r="AB360" s="15" t="s">
        <v>501</v>
      </c>
      <c r="AC360" s="15" t="s">
        <v>91</v>
      </c>
      <c r="AD360" s="15" t="s">
        <v>106</v>
      </c>
      <c r="AE360" s="15" t="s">
        <v>106</v>
      </c>
      <c r="AF360" s="19"/>
    </row>
    <row r="361" spans="1:32" ht="135" x14ac:dyDescent="0.25">
      <c r="A361" s="5">
        <v>356</v>
      </c>
      <c r="B361" s="42">
        <f t="shared" si="29"/>
        <v>-1</v>
      </c>
      <c r="C361" s="41">
        <f t="shared" si="26"/>
        <v>0</v>
      </c>
      <c r="D361" s="10" t="s">
        <v>2135</v>
      </c>
      <c r="E361" s="10" t="s">
        <v>1956</v>
      </c>
      <c r="F361" s="125">
        <v>42583</v>
      </c>
      <c r="G361" s="12"/>
      <c r="H361" s="125">
        <v>42611</v>
      </c>
      <c r="I361" s="16">
        <v>42611</v>
      </c>
      <c r="J361" s="2" t="str">
        <f t="shared" si="28"/>
        <v>Terminada</v>
      </c>
      <c r="K361" s="35">
        <f t="shared" si="30"/>
        <v>21</v>
      </c>
      <c r="L361" s="44" t="s">
        <v>1925</v>
      </c>
      <c r="M361" s="49" t="s">
        <v>1926</v>
      </c>
      <c r="N361" s="55" t="s">
        <v>1927</v>
      </c>
      <c r="O361" s="17" t="s">
        <v>86</v>
      </c>
      <c r="P361" s="87" t="s">
        <v>2136</v>
      </c>
      <c r="Q361" s="55" t="s">
        <v>1630</v>
      </c>
      <c r="R361" s="89" t="s">
        <v>1584</v>
      </c>
      <c r="S361" s="89" t="s">
        <v>2119</v>
      </c>
      <c r="T361" s="89">
        <v>1</v>
      </c>
      <c r="U361" s="89"/>
      <c r="V361" s="15"/>
      <c r="W361" s="15" t="s">
        <v>51</v>
      </c>
      <c r="X361" s="15"/>
      <c r="Y361" s="16">
        <v>42577</v>
      </c>
      <c r="Z361" s="15" t="s">
        <v>2138</v>
      </c>
      <c r="AA361" s="15" t="s">
        <v>2402</v>
      </c>
      <c r="AB361" s="15" t="s">
        <v>501</v>
      </c>
      <c r="AC361" s="15" t="s">
        <v>91</v>
      </c>
      <c r="AD361" s="15" t="s">
        <v>106</v>
      </c>
      <c r="AE361" s="15" t="s">
        <v>106</v>
      </c>
      <c r="AF361" s="19"/>
    </row>
    <row r="362" spans="1:32" ht="135" x14ac:dyDescent="0.25">
      <c r="A362" s="5">
        <v>357</v>
      </c>
      <c r="B362" s="42">
        <f t="shared" si="29"/>
        <v>-1</v>
      </c>
      <c r="C362" s="41">
        <f t="shared" ref="C362:C410" si="31">IF(D362="",1,IF(I362&lt;&gt;"",0,IF((H362-18)&lt;=$AH$5,100,1)))</f>
        <v>0</v>
      </c>
      <c r="D362" s="10" t="s">
        <v>2142</v>
      </c>
      <c r="E362" s="10" t="s">
        <v>1956</v>
      </c>
      <c r="F362" s="125">
        <v>42583</v>
      </c>
      <c r="G362" s="12"/>
      <c r="H362" s="125">
        <v>42611</v>
      </c>
      <c r="I362" s="16">
        <v>42584</v>
      </c>
      <c r="J362" s="2" t="str">
        <f t="shared" si="28"/>
        <v>Terminada</v>
      </c>
      <c r="K362" s="35">
        <f t="shared" si="30"/>
        <v>2</v>
      </c>
      <c r="L362" s="45" t="s">
        <v>2143</v>
      </c>
      <c r="M362" s="49" t="s">
        <v>2144</v>
      </c>
      <c r="N362" s="108" t="s">
        <v>2145</v>
      </c>
      <c r="O362" s="17" t="s">
        <v>86</v>
      </c>
      <c r="P362" s="55" t="s">
        <v>2146</v>
      </c>
      <c r="Q362" s="55" t="s">
        <v>1630</v>
      </c>
      <c r="R362" s="89" t="s">
        <v>1584</v>
      </c>
      <c r="S362" s="89" t="s">
        <v>2120</v>
      </c>
      <c r="T362" s="89"/>
      <c r="U362" s="89"/>
      <c r="V362" s="15"/>
      <c r="W362" s="15" t="s">
        <v>51</v>
      </c>
      <c r="X362" s="15"/>
      <c r="Y362" s="11">
        <v>42578</v>
      </c>
      <c r="Z362" s="15" t="s">
        <v>2147</v>
      </c>
      <c r="AA362" s="15" t="s">
        <v>2203</v>
      </c>
      <c r="AB362" s="15" t="s">
        <v>501</v>
      </c>
      <c r="AC362" s="15" t="s">
        <v>91</v>
      </c>
      <c r="AD362" s="15" t="s">
        <v>106</v>
      </c>
      <c r="AE362" s="15" t="s">
        <v>106</v>
      </c>
      <c r="AF362" s="19"/>
    </row>
    <row r="363" spans="1:32" ht="120" x14ac:dyDescent="0.25">
      <c r="A363" s="5">
        <v>358</v>
      </c>
      <c r="B363" s="42">
        <f t="shared" si="29"/>
        <v>-1</v>
      </c>
      <c r="C363" s="41">
        <f t="shared" si="31"/>
        <v>0</v>
      </c>
      <c r="D363" s="10" t="s">
        <v>2152</v>
      </c>
      <c r="E363" s="10" t="s">
        <v>1956</v>
      </c>
      <c r="F363" s="125">
        <v>42583</v>
      </c>
      <c r="G363" s="12"/>
      <c r="H363" s="125">
        <v>42611</v>
      </c>
      <c r="I363" s="16">
        <v>42586</v>
      </c>
      <c r="J363" s="2" t="str">
        <f t="shared" si="28"/>
        <v>Terminada</v>
      </c>
      <c r="K363" s="35">
        <f t="shared" si="30"/>
        <v>4</v>
      </c>
      <c r="L363" s="44" t="s">
        <v>1704</v>
      </c>
      <c r="M363" s="49" t="s">
        <v>1705</v>
      </c>
      <c r="N363" s="48" t="s">
        <v>1706</v>
      </c>
      <c r="O363" s="17" t="s">
        <v>86</v>
      </c>
      <c r="P363" s="48" t="s">
        <v>2153</v>
      </c>
      <c r="Q363" s="55" t="s">
        <v>1591</v>
      </c>
      <c r="R363" s="89" t="s">
        <v>1593</v>
      </c>
      <c r="S363" s="89" t="s">
        <v>2120</v>
      </c>
      <c r="T363" s="89"/>
      <c r="U363" s="89"/>
      <c r="V363" s="15"/>
      <c r="W363" s="15" t="s">
        <v>17</v>
      </c>
      <c r="X363" s="15"/>
      <c r="Y363" s="11">
        <v>42579</v>
      </c>
      <c r="Z363" s="15" t="s">
        <v>2158</v>
      </c>
      <c r="AA363" s="15" t="s">
        <v>2238</v>
      </c>
      <c r="AB363" s="15" t="s">
        <v>90</v>
      </c>
      <c r="AC363" s="15" t="s">
        <v>91</v>
      </c>
      <c r="AD363" s="15" t="s">
        <v>106</v>
      </c>
      <c r="AE363" s="15" t="s">
        <v>106</v>
      </c>
      <c r="AF363" s="19"/>
    </row>
    <row r="364" spans="1:32" ht="120" x14ac:dyDescent="0.25">
      <c r="A364" s="5">
        <v>359</v>
      </c>
      <c r="B364" s="42">
        <f t="shared" si="29"/>
        <v>-1</v>
      </c>
      <c r="C364" s="41">
        <f t="shared" si="31"/>
        <v>0</v>
      </c>
      <c r="D364" s="10" t="s">
        <v>2154</v>
      </c>
      <c r="E364" s="10" t="s">
        <v>1956</v>
      </c>
      <c r="F364" s="125">
        <v>42583</v>
      </c>
      <c r="G364" s="12"/>
      <c r="H364" s="125">
        <v>42611</v>
      </c>
      <c r="I364" s="16">
        <v>42579</v>
      </c>
      <c r="J364" s="2" t="str">
        <f t="shared" si="28"/>
        <v>Terminada</v>
      </c>
      <c r="K364" s="35">
        <f t="shared" si="30"/>
        <v>-3</v>
      </c>
      <c r="L364" s="44" t="s">
        <v>2155</v>
      </c>
      <c r="M364" s="49" t="s">
        <v>2156</v>
      </c>
      <c r="N364" s="58"/>
      <c r="O364" s="17" t="s">
        <v>86</v>
      </c>
      <c r="P364" s="55" t="s">
        <v>2157</v>
      </c>
      <c r="Q364" s="55" t="s">
        <v>1638</v>
      </c>
      <c r="R364" s="89" t="s">
        <v>1623</v>
      </c>
      <c r="S364" s="89" t="s">
        <v>2120</v>
      </c>
      <c r="T364" s="89"/>
      <c r="U364" s="89"/>
      <c r="V364" s="15"/>
      <c r="W364" s="15" t="s">
        <v>16</v>
      </c>
      <c r="X364" s="15"/>
      <c r="Y364" s="11">
        <v>42579</v>
      </c>
      <c r="Z364" s="15" t="s">
        <v>2161</v>
      </c>
      <c r="AA364" s="15" t="s">
        <v>106</v>
      </c>
      <c r="AB364" s="15" t="s">
        <v>107</v>
      </c>
      <c r="AC364" s="15" t="s">
        <v>91</v>
      </c>
      <c r="AD364" s="15" t="s">
        <v>106</v>
      </c>
      <c r="AE364" s="15" t="s">
        <v>106</v>
      </c>
      <c r="AF364" s="19"/>
    </row>
    <row r="365" spans="1:32" ht="135" x14ac:dyDescent="0.25">
      <c r="A365" s="5">
        <v>360</v>
      </c>
      <c r="B365" s="42">
        <f t="shared" si="29"/>
        <v>-1</v>
      </c>
      <c r="C365" s="41">
        <f t="shared" si="31"/>
        <v>0</v>
      </c>
      <c r="D365" s="10" t="s">
        <v>2164</v>
      </c>
      <c r="E365" s="10" t="s">
        <v>1956</v>
      </c>
      <c r="F365" s="125">
        <v>42583</v>
      </c>
      <c r="G365" s="12"/>
      <c r="H365" s="125">
        <v>42611</v>
      </c>
      <c r="I365" s="16">
        <v>42598</v>
      </c>
      <c r="J365" s="2" t="str">
        <f t="shared" si="28"/>
        <v>Terminada</v>
      </c>
      <c r="K365" s="35">
        <f t="shared" si="30"/>
        <v>12</v>
      </c>
      <c r="L365" s="44" t="s">
        <v>1889</v>
      </c>
      <c r="M365" s="49" t="s">
        <v>1890</v>
      </c>
      <c r="N365" s="87" t="s">
        <v>1891</v>
      </c>
      <c r="O365" s="17" t="s">
        <v>86</v>
      </c>
      <c r="P365" s="48" t="s">
        <v>2165</v>
      </c>
      <c r="Q365" s="55" t="s">
        <v>1627</v>
      </c>
      <c r="R365" s="89" t="s">
        <v>1563</v>
      </c>
      <c r="S365" s="89" t="s">
        <v>2120</v>
      </c>
      <c r="T365" s="89"/>
      <c r="U365" s="89"/>
      <c r="V365" s="15"/>
      <c r="W365" s="15" t="s">
        <v>50</v>
      </c>
      <c r="X365" s="15"/>
      <c r="Y365" s="114">
        <v>42580</v>
      </c>
      <c r="Z365" s="11" t="s">
        <v>2166</v>
      </c>
      <c r="AA365" s="15" t="s">
        <v>1662</v>
      </c>
      <c r="AB365" s="15" t="s">
        <v>90</v>
      </c>
      <c r="AC365" s="15" t="s">
        <v>91</v>
      </c>
      <c r="AD365" s="15" t="s">
        <v>106</v>
      </c>
      <c r="AE365" s="15" t="s">
        <v>106</v>
      </c>
      <c r="AF365" s="19"/>
    </row>
    <row r="366" spans="1:32" ht="135" x14ac:dyDescent="0.25">
      <c r="A366" s="5">
        <v>361</v>
      </c>
      <c r="B366" s="42">
        <f t="shared" si="29"/>
        <v>-1</v>
      </c>
      <c r="C366" s="41">
        <f t="shared" si="31"/>
        <v>0</v>
      </c>
      <c r="D366" s="10" t="s">
        <v>2167</v>
      </c>
      <c r="E366" s="10" t="s">
        <v>1956</v>
      </c>
      <c r="F366" s="125">
        <v>42583</v>
      </c>
      <c r="G366" s="12"/>
      <c r="H366" s="125">
        <v>42611</v>
      </c>
      <c r="I366" s="16">
        <v>42611</v>
      </c>
      <c r="J366" s="2" t="str">
        <f t="shared" si="28"/>
        <v>Terminada</v>
      </c>
      <c r="K366" s="35">
        <f t="shared" si="30"/>
        <v>21</v>
      </c>
      <c r="L366" s="44" t="s">
        <v>1889</v>
      </c>
      <c r="M366" s="49" t="s">
        <v>1890</v>
      </c>
      <c r="N366" s="108" t="s">
        <v>1891</v>
      </c>
      <c r="O366" s="17" t="s">
        <v>86</v>
      </c>
      <c r="P366" s="55" t="s">
        <v>2168</v>
      </c>
      <c r="Q366" s="55" t="s">
        <v>1627</v>
      </c>
      <c r="R366" s="89" t="s">
        <v>1563</v>
      </c>
      <c r="S366" s="89" t="s">
        <v>2120</v>
      </c>
      <c r="T366" s="89"/>
      <c r="U366" s="89"/>
      <c r="V366" s="15"/>
      <c r="W366" s="17" t="s">
        <v>17</v>
      </c>
      <c r="X366" s="17"/>
      <c r="Y366" s="11">
        <v>42580</v>
      </c>
      <c r="Z366" s="15" t="s">
        <v>2169</v>
      </c>
      <c r="AA366" s="15" t="s">
        <v>2447</v>
      </c>
      <c r="AB366" s="15" t="s">
        <v>90</v>
      </c>
      <c r="AC366" s="15" t="s">
        <v>91</v>
      </c>
      <c r="AD366" s="15" t="s">
        <v>106</v>
      </c>
      <c r="AE366" s="15" t="s">
        <v>106</v>
      </c>
      <c r="AF366" s="19"/>
    </row>
    <row r="367" spans="1:32" ht="135" x14ac:dyDescent="0.25">
      <c r="A367" s="5">
        <v>362</v>
      </c>
      <c r="B367" s="42">
        <f t="shared" si="29"/>
        <v>-1</v>
      </c>
      <c r="C367" s="41">
        <f t="shared" si="31"/>
        <v>0</v>
      </c>
      <c r="D367" s="10" t="s">
        <v>2170</v>
      </c>
      <c r="E367" s="10" t="s">
        <v>1956</v>
      </c>
      <c r="F367" s="125">
        <v>42583</v>
      </c>
      <c r="G367" s="12"/>
      <c r="H367" s="125">
        <v>42611</v>
      </c>
      <c r="I367" s="16">
        <v>42600</v>
      </c>
      <c r="J367" s="2" t="str">
        <f t="shared" si="28"/>
        <v>Terminada</v>
      </c>
      <c r="K367" s="35">
        <f t="shared" si="30"/>
        <v>14</v>
      </c>
      <c r="L367" s="44" t="s">
        <v>1889</v>
      </c>
      <c r="M367" s="49" t="s">
        <v>1890</v>
      </c>
      <c r="N367" s="108" t="s">
        <v>1891</v>
      </c>
      <c r="O367" s="17" t="s">
        <v>86</v>
      </c>
      <c r="P367" s="55" t="s">
        <v>2171</v>
      </c>
      <c r="Q367" s="55" t="s">
        <v>1591</v>
      </c>
      <c r="R367" s="89" t="s">
        <v>1593</v>
      </c>
      <c r="S367" s="89" t="s">
        <v>2120</v>
      </c>
      <c r="T367" s="89"/>
      <c r="U367" s="89"/>
      <c r="V367" s="15"/>
      <c r="W367" s="15" t="s">
        <v>17</v>
      </c>
      <c r="X367" s="15"/>
      <c r="Y367" s="16">
        <v>42580</v>
      </c>
      <c r="Z367" s="15" t="s">
        <v>2172</v>
      </c>
      <c r="AA367" s="15"/>
      <c r="AB367" s="15"/>
      <c r="AC367" s="15" t="s">
        <v>91</v>
      </c>
      <c r="AD367" s="15" t="s">
        <v>106</v>
      </c>
      <c r="AE367" s="15" t="s">
        <v>106</v>
      </c>
      <c r="AF367" s="19"/>
    </row>
    <row r="368" spans="1:32" ht="135" x14ac:dyDescent="0.25">
      <c r="A368" s="5">
        <v>363</v>
      </c>
      <c r="B368" s="42">
        <f t="shared" si="29"/>
        <v>-1</v>
      </c>
      <c r="C368" s="41">
        <f t="shared" si="31"/>
        <v>0</v>
      </c>
      <c r="D368" s="10" t="s">
        <v>2173</v>
      </c>
      <c r="E368" s="10" t="s">
        <v>1956</v>
      </c>
      <c r="F368" s="125">
        <v>42583</v>
      </c>
      <c r="G368" s="12"/>
      <c r="H368" s="125">
        <v>42611</v>
      </c>
      <c r="I368" s="16">
        <v>42599</v>
      </c>
      <c r="J368" s="2" t="str">
        <f t="shared" si="28"/>
        <v>Terminada</v>
      </c>
      <c r="K368" s="35">
        <f t="shared" si="30"/>
        <v>13</v>
      </c>
      <c r="L368" s="45" t="s">
        <v>2174</v>
      </c>
      <c r="M368" s="18" t="s">
        <v>2175</v>
      </c>
      <c r="N368" s="87" t="s">
        <v>2176</v>
      </c>
      <c r="O368" s="17" t="s">
        <v>86</v>
      </c>
      <c r="P368" s="87" t="s">
        <v>2177</v>
      </c>
      <c r="Q368" s="55" t="s">
        <v>1629</v>
      </c>
      <c r="R368" s="89" t="s">
        <v>1570</v>
      </c>
      <c r="S368" s="89" t="s">
        <v>2120</v>
      </c>
      <c r="T368" s="89"/>
      <c r="U368" s="89"/>
      <c r="V368" s="15"/>
      <c r="W368" s="15" t="s">
        <v>1562</v>
      </c>
      <c r="X368" s="15"/>
      <c r="Y368" s="11">
        <v>42580</v>
      </c>
      <c r="Z368" s="15" t="s">
        <v>2178</v>
      </c>
      <c r="AA368" s="15" t="s">
        <v>2313</v>
      </c>
      <c r="AB368" s="15"/>
      <c r="AC368" s="15" t="s">
        <v>91</v>
      </c>
      <c r="AD368" s="15" t="s">
        <v>106</v>
      </c>
      <c r="AE368" s="15" t="s">
        <v>106</v>
      </c>
      <c r="AF368" s="19"/>
    </row>
    <row r="369" spans="1:32" ht="120" x14ac:dyDescent="0.25">
      <c r="A369" s="5">
        <v>364</v>
      </c>
      <c r="B369" s="42">
        <f t="shared" si="29"/>
        <v>-1</v>
      </c>
      <c r="C369" s="41">
        <f t="shared" si="31"/>
        <v>0</v>
      </c>
      <c r="D369" s="10" t="s">
        <v>2179</v>
      </c>
      <c r="E369" s="10" t="s">
        <v>1956</v>
      </c>
      <c r="F369" s="125">
        <v>42583</v>
      </c>
      <c r="G369" s="12"/>
      <c r="H369" s="125">
        <v>42611</v>
      </c>
      <c r="I369" s="16">
        <v>42611</v>
      </c>
      <c r="J369" s="2" t="str">
        <f t="shared" si="28"/>
        <v>Terminada</v>
      </c>
      <c r="K369" s="35">
        <f t="shared" si="30"/>
        <v>21</v>
      </c>
      <c r="L369" s="45" t="s">
        <v>2180</v>
      </c>
      <c r="M369" s="18" t="s">
        <v>2181</v>
      </c>
      <c r="N369" s="55" t="s">
        <v>2182</v>
      </c>
      <c r="O369" s="17" t="s">
        <v>86</v>
      </c>
      <c r="P369" s="55" t="s">
        <v>2183</v>
      </c>
      <c r="Q369" s="55" t="s">
        <v>1627</v>
      </c>
      <c r="R369" s="89" t="s">
        <v>1565</v>
      </c>
      <c r="S369" s="89" t="s">
        <v>2120</v>
      </c>
      <c r="T369" s="89"/>
      <c r="U369" s="89"/>
      <c r="V369" s="15"/>
      <c r="W369" s="15" t="s">
        <v>17</v>
      </c>
      <c r="X369" s="15"/>
      <c r="Y369" s="16">
        <v>42580</v>
      </c>
      <c r="Z369" s="15" t="s">
        <v>2184</v>
      </c>
      <c r="AA369" s="15" t="s">
        <v>2314</v>
      </c>
      <c r="AB369" s="15" t="s">
        <v>90</v>
      </c>
      <c r="AC369" s="15" t="s">
        <v>91</v>
      </c>
      <c r="AD369" s="15" t="s">
        <v>106</v>
      </c>
      <c r="AE369" s="15" t="s">
        <v>106</v>
      </c>
      <c r="AF369" s="19"/>
    </row>
    <row r="370" spans="1:32" ht="120" x14ac:dyDescent="0.25">
      <c r="A370" s="5">
        <v>365</v>
      </c>
      <c r="B370" s="42">
        <f t="shared" si="29"/>
        <v>-1</v>
      </c>
      <c r="C370" s="41">
        <f t="shared" si="31"/>
        <v>0</v>
      </c>
      <c r="D370" s="10" t="s">
        <v>2185</v>
      </c>
      <c r="E370" s="10" t="s">
        <v>1956</v>
      </c>
      <c r="F370" s="125">
        <v>42583</v>
      </c>
      <c r="G370" s="12"/>
      <c r="H370" s="125">
        <v>42611</v>
      </c>
      <c r="I370" s="16">
        <v>42599</v>
      </c>
      <c r="J370" s="2" t="str">
        <f t="shared" si="28"/>
        <v>Terminada</v>
      </c>
      <c r="K370" s="35">
        <f t="shared" si="30"/>
        <v>13</v>
      </c>
      <c r="L370" s="45" t="s">
        <v>2186</v>
      </c>
      <c r="M370" s="49" t="s">
        <v>2187</v>
      </c>
      <c r="N370" s="48" t="s">
        <v>2188</v>
      </c>
      <c r="O370" s="17" t="s">
        <v>86</v>
      </c>
      <c r="P370" s="55" t="s">
        <v>2189</v>
      </c>
      <c r="Q370" s="55" t="s">
        <v>1627</v>
      </c>
      <c r="R370" s="89" t="s">
        <v>1563</v>
      </c>
      <c r="S370" s="89" t="s">
        <v>2120</v>
      </c>
      <c r="T370" s="89"/>
      <c r="U370" s="89"/>
      <c r="V370" s="15"/>
      <c r="W370" s="15" t="s">
        <v>17</v>
      </c>
      <c r="X370" s="15"/>
      <c r="Y370" s="11">
        <v>42580</v>
      </c>
      <c r="Z370" s="15" t="s">
        <v>2190</v>
      </c>
      <c r="AA370" s="15" t="s">
        <v>2310</v>
      </c>
      <c r="AB370" s="15"/>
      <c r="AC370" s="15" t="s">
        <v>91</v>
      </c>
      <c r="AD370" s="15" t="s">
        <v>106</v>
      </c>
      <c r="AE370" s="15" t="s">
        <v>106</v>
      </c>
      <c r="AF370" s="19"/>
    </row>
    <row r="371" spans="1:32" ht="120" x14ac:dyDescent="0.25">
      <c r="A371" s="5">
        <v>366</v>
      </c>
      <c r="B371" s="42">
        <f t="shared" si="29"/>
        <v>-1</v>
      </c>
      <c r="C371" s="41">
        <f t="shared" si="31"/>
        <v>0</v>
      </c>
      <c r="D371" s="10" t="s">
        <v>2191</v>
      </c>
      <c r="E371" s="10" t="s">
        <v>35</v>
      </c>
      <c r="F371" s="125">
        <v>42583</v>
      </c>
      <c r="G371" s="12"/>
      <c r="H371" s="125">
        <v>42611</v>
      </c>
      <c r="I371" s="16">
        <v>42599</v>
      </c>
      <c r="J371" s="2" t="str">
        <f t="shared" si="28"/>
        <v>Terminada</v>
      </c>
      <c r="K371" s="35">
        <f t="shared" si="30"/>
        <v>13</v>
      </c>
      <c r="L371" s="45" t="s">
        <v>2192</v>
      </c>
      <c r="M371" s="49" t="s">
        <v>2193</v>
      </c>
      <c r="N371" s="108" t="s">
        <v>2124</v>
      </c>
      <c r="O371" s="17" t="s">
        <v>86</v>
      </c>
      <c r="P371" s="48" t="s">
        <v>2194</v>
      </c>
      <c r="Q371" s="55" t="s">
        <v>1629</v>
      </c>
      <c r="R371" s="89" t="s">
        <v>1570</v>
      </c>
      <c r="S371" s="89" t="s">
        <v>2120</v>
      </c>
      <c r="T371" s="89"/>
      <c r="U371" s="89"/>
      <c r="V371" s="15"/>
      <c r="W371" s="15" t="s">
        <v>51</v>
      </c>
      <c r="X371" s="15"/>
      <c r="Y371" s="11">
        <v>42583</v>
      </c>
      <c r="Z371" s="15" t="s">
        <v>2275</v>
      </c>
      <c r="AA371" s="15" t="s">
        <v>2276</v>
      </c>
      <c r="AB371" s="15"/>
      <c r="AC371" s="15" t="s">
        <v>91</v>
      </c>
      <c r="AD371" s="15" t="s">
        <v>106</v>
      </c>
      <c r="AE371" s="15" t="s">
        <v>106</v>
      </c>
      <c r="AF371" s="19"/>
    </row>
    <row r="372" spans="1:32" ht="120" x14ac:dyDescent="0.25">
      <c r="A372" s="5">
        <v>367</v>
      </c>
      <c r="B372" s="42">
        <f t="shared" si="29"/>
        <v>-1</v>
      </c>
      <c r="C372" s="41">
        <f t="shared" si="31"/>
        <v>0</v>
      </c>
      <c r="D372" s="10" t="s">
        <v>2195</v>
      </c>
      <c r="E372" s="10" t="s">
        <v>35</v>
      </c>
      <c r="F372" s="125">
        <v>42583</v>
      </c>
      <c r="G372" s="12"/>
      <c r="H372" s="125">
        <v>42611</v>
      </c>
      <c r="I372" s="16">
        <v>42584</v>
      </c>
      <c r="J372" s="2" t="str">
        <f t="shared" si="28"/>
        <v>Terminada</v>
      </c>
      <c r="K372" s="35">
        <f t="shared" si="30"/>
        <v>2</v>
      </c>
      <c r="L372" s="45" t="s">
        <v>1881</v>
      </c>
      <c r="M372" s="49" t="s">
        <v>1882</v>
      </c>
      <c r="N372" s="48" t="s">
        <v>1883</v>
      </c>
      <c r="O372" s="17" t="s">
        <v>86</v>
      </c>
      <c r="P372" s="55" t="s">
        <v>2197</v>
      </c>
      <c r="Q372" s="55" t="s">
        <v>1638</v>
      </c>
      <c r="R372" s="89" t="s">
        <v>1624</v>
      </c>
      <c r="S372" s="89" t="s">
        <v>2120</v>
      </c>
      <c r="T372" s="89"/>
      <c r="U372" s="89"/>
      <c r="V372" s="15"/>
      <c r="W372" s="15" t="s">
        <v>16</v>
      </c>
      <c r="X372" s="15"/>
      <c r="Y372" s="16">
        <v>42583</v>
      </c>
      <c r="Z372" s="15" t="s">
        <v>2206</v>
      </c>
      <c r="AA372" s="15" t="s">
        <v>106</v>
      </c>
      <c r="AB372" s="15" t="s">
        <v>107</v>
      </c>
      <c r="AC372" s="15" t="s">
        <v>91</v>
      </c>
      <c r="AD372" s="15" t="s">
        <v>106</v>
      </c>
      <c r="AE372" s="15" t="s">
        <v>106</v>
      </c>
      <c r="AF372" s="19"/>
    </row>
    <row r="373" spans="1:32" ht="135" x14ac:dyDescent="0.25">
      <c r="A373" s="5">
        <v>368</v>
      </c>
      <c r="B373" s="42">
        <f t="shared" ref="B373:B404" si="32">IF(D373="",0,IF(I373&lt;&gt;"",-1,IF(H373&lt;$AH$5,100,0)))</f>
        <v>-1</v>
      </c>
      <c r="C373" s="41">
        <f t="shared" si="31"/>
        <v>0</v>
      </c>
      <c r="D373" s="10" t="s">
        <v>2196</v>
      </c>
      <c r="E373" s="10" t="s">
        <v>35</v>
      </c>
      <c r="F373" s="125">
        <v>42583</v>
      </c>
      <c r="G373" s="12"/>
      <c r="H373" s="125">
        <v>42611</v>
      </c>
      <c r="I373" s="16">
        <v>42584</v>
      </c>
      <c r="J373" s="2" t="str">
        <f t="shared" si="28"/>
        <v>Terminada</v>
      </c>
      <c r="K373" s="35">
        <f t="shared" si="30"/>
        <v>2</v>
      </c>
      <c r="L373" s="45" t="s">
        <v>2198</v>
      </c>
      <c r="M373" s="49" t="s">
        <v>2199</v>
      </c>
      <c r="N373" s="55" t="s">
        <v>2200</v>
      </c>
      <c r="O373" s="17" t="s">
        <v>86</v>
      </c>
      <c r="P373" s="48" t="s">
        <v>2201</v>
      </c>
      <c r="Q373" s="55" t="s">
        <v>1638</v>
      </c>
      <c r="R373" s="89" t="s">
        <v>1624</v>
      </c>
      <c r="S373" s="89" t="s">
        <v>2120</v>
      </c>
      <c r="T373" s="89"/>
      <c r="U373" s="89"/>
      <c r="V373" s="15"/>
      <c r="W373" s="15" t="s">
        <v>16</v>
      </c>
      <c r="X373" s="15"/>
      <c r="Y373" s="16">
        <v>42583</v>
      </c>
      <c r="Z373" s="15" t="s">
        <v>2205</v>
      </c>
      <c r="AA373" s="15" t="s">
        <v>106</v>
      </c>
      <c r="AB373" s="15" t="s">
        <v>90</v>
      </c>
      <c r="AC373" s="15" t="s">
        <v>91</v>
      </c>
      <c r="AD373" s="15" t="s">
        <v>106</v>
      </c>
      <c r="AE373" s="15" t="s">
        <v>106</v>
      </c>
      <c r="AF373" s="19"/>
    </row>
    <row r="374" spans="1:32" ht="135" x14ac:dyDescent="0.25">
      <c r="A374" s="5">
        <v>369</v>
      </c>
      <c r="B374" s="42">
        <f t="shared" si="32"/>
        <v>-1</v>
      </c>
      <c r="C374" s="41">
        <f t="shared" si="31"/>
        <v>0</v>
      </c>
      <c r="D374" s="10" t="s">
        <v>2207</v>
      </c>
      <c r="E374" s="10" t="s">
        <v>35</v>
      </c>
      <c r="F374" s="125">
        <v>42583</v>
      </c>
      <c r="G374" s="12"/>
      <c r="H374" s="125">
        <v>42611</v>
      </c>
      <c r="I374" s="16">
        <v>42590</v>
      </c>
      <c r="J374" s="2" t="str">
        <f t="shared" si="28"/>
        <v>Terminada</v>
      </c>
      <c r="K374" s="35">
        <f t="shared" si="30"/>
        <v>6</v>
      </c>
      <c r="L374" s="45" t="s">
        <v>2208</v>
      </c>
      <c r="M374" s="49" t="s">
        <v>2209</v>
      </c>
      <c r="N374" s="48" t="s">
        <v>2210</v>
      </c>
      <c r="O374" s="17" t="s">
        <v>86</v>
      </c>
      <c r="P374" s="55" t="s">
        <v>2211</v>
      </c>
      <c r="Q374" s="55" t="s">
        <v>1630</v>
      </c>
      <c r="R374" s="89" t="s">
        <v>1584</v>
      </c>
      <c r="S374" s="89" t="s">
        <v>2120</v>
      </c>
      <c r="T374" s="89"/>
      <c r="U374" s="89"/>
      <c r="V374" s="15"/>
      <c r="W374" s="15" t="s">
        <v>51</v>
      </c>
      <c r="X374" s="15"/>
      <c r="Y374" s="16">
        <v>42584</v>
      </c>
      <c r="Z374" s="15" t="s">
        <v>2234</v>
      </c>
      <c r="AA374" s="15" t="s">
        <v>2277</v>
      </c>
      <c r="AB374" s="15" t="s">
        <v>90</v>
      </c>
      <c r="AC374" s="15" t="s">
        <v>91</v>
      </c>
      <c r="AD374" s="15" t="s">
        <v>106</v>
      </c>
      <c r="AE374" s="15" t="s">
        <v>106</v>
      </c>
      <c r="AF374" s="19"/>
    </row>
    <row r="375" spans="1:32" ht="120" x14ac:dyDescent="0.25">
      <c r="A375" s="5">
        <v>370</v>
      </c>
      <c r="B375" s="42">
        <f t="shared" si="32"/>
        <v>-1</v>
      </c>
      <c r="C375" s="41">
        <f t="shared" si="31"/>
        <v>0</v>
      </c>
      <c r="D375" s="10" t="s">
        <v>2212</v>
      </c>
      <c r="E375" s="10" t="s">
        <v>35</v>
      </c>
      <c r="F375" s="125">
        <v>42583</v>
      </c>
      <c r="G375" s="12"/>
      <c r="H375" s="125">
        <v>42611</v>
      </c>
      <c r="I375" s="16">
        <v>42599</v>
      </c>
      <c r="J375" s="2" t="str">
        <f t="shared" si="28"/>
        <v>Terminada</v>
      </c>
      <c r="K375" s="35">
        <f t="shared" si="30"/>
        <v>13</v>
      </c>
      <c r="L375" s="45" t="s">
        <v>2213</v>
      </c>
      <c r="M375" s="49" t="s">
        <v>2214</v>
      </c>
      <c r="N375" s="87" t="s">
        <v>2215</v>
      </c>
      <c r="O375" s="17" t="s">
        <v>86</v>
      </c>
      <c r="P375" s="48" t="s">
        <v>2216</v>
      </c>
      <c r="Q375" s="55" t="s">
        <v>1630</v>
      </c>
      <c r="R375" s="89" t="s">
        <v>1584</v>
      </c>
      <c r="S375" s="89" t="s">
        <v>2119</v>
      </c>
      <c r="T375" s="107">
        <v>1</v>
      </c>
      <c r="U375" s="89"/>
      <c r="V375" s="15"/>
      <c r="W375" s="15" t="s">
        <v>51</v>
      </c>
      <c r="X375" s="15"/>
      <c r="Y375" s="16">
        <v>42584</v>
      </c>
      <c r="Z375" s="15" t="s">
        <v>2233</v>
      </c>
      <c r="AA375" s="15"/>
      <c r="AB375" s="15"/>
      <c r="AC375" s="15" t="s">
        <v>91</v>
      </c>
      <c r="AD375" s="15" t="s">
        <v>106</v>
      </c>
      <c r="AE375" s="15" t="s">
        <v>106</v>
      </c>
      <c r="AF375" s="19"/>
    </row>
    <row r="376" spans="1:32" ht="120" x14ac:dyDescent="0.25">
      <c r="A376" s="5">
        <v>371</v>
      </c>
      <c r="B376" s="42">
        <f t="shared" si="32"/>
        <v>-1</v>
      </c>
      <c r="C376" s="41">
        <f t="shared" si="31"/>
        <v>0</v>
      </c>
      <c r="D376" s="10" t="s">
        <v>2217</v>
      </c>
      <c r="E376" s="10" t="s">
        <v>35</v>
      </c>
      <c r="F376" s="125">
        <v>42583</v>
      </c>
      <c r="G376" s="12"/>
      <c r="H376" s="125">
        <v>42611</v>
      </c>
      <c r="I376" s="16">
        <v>42611</v>
      </c>
      <c r="J376" s="2" t="str">
        <f t="shared" si="28"/>
        <v>Terminada</v>
      </c>
      <c r="K376" s="35">
        <f t="shared" si="30"/>
        <v>21</v>
      </c>
      <c r="L376" s="45" t="s">
        <v>2213</v>
      </c>
      <c r="M376" s="49" t="s">
        <v>2214</v>
      </c>
      <c r="N376" s="108" t="s">
        <v>2215</v>
      </c>
      <c r="O376" s="17" t="s">
        <v>86</v>
      </c>
      <c r="P376" s="55" t="s">
        <v>2218</v>
      </c>
      <c r="Q376" s="55" t="s">
        <v>1630</v>
      </c>
      <c r="R376" s="89" t="s">
        <v>1584</v>
      </c>
      <c r="S376" s="89" t="s">
        <v>2119</v>
      </c>
      <c r="T376" s="107">
        <v>1</v>
      </c>
      <c r="U376" s="89"/>
      <c r="V376" s="15"/>
      <c r="W376" s="15" t="s">
        <v>51</v>
      </c>
      <c r="X376" s="15"/>
      <c r="Y376" s="16">
        <v>42584</v>
      </c>
      <c r="Z376" s="15" t="s">
        <v>2232</v>
      </c>
      <c r="AA376" s="15"/>
      <c r="AB376" s="15" t="s">
        <v>2449</v>
      </c>
      <c r="AC376" s="15" t="s">
        <v>91</v>
      </c>
      <c r="AD376" s="15" t="s">
        <v>106</v>
      </c>
      <c r="AE376" s="15" t="s">
        <v>106</v>
      </c>
      <c r="AF376" s="19"/>
    </row>
    <row r="377" spans="1:32" ht="135" x14ac:dyDescent="0.25">
      <c r="A377" s="5">
        <v>372</v>
      </c>
      <c r="B377" s="42">
        <f t="shared" si="32"/>
        <v>-1</v>
      </c>
      <c r="C377" s="41">
        <f t="shared" si="31"/>
        <v>0</v>
      </c>
      <c r="D377" s="10" t="s">
        <v>2219</v>
      </c>
      <c r="E377" s="10" t="s">
        <v>35</v>
      </c>
      <c r="F377" s="125">
        <v>42583</v>
      </c>
      <c r="G377" s="12"/>
      <c r="H377" s="125">
        <v>42611</v>
      </c>
      <c r="I377" s="16">
        <v>42611</v>
      </c>
      <c r="J377" s="2" t="str">
        <f t="shared" si="28"/>
        <v>Terminada</v>
      </c>
      <c r="K377" s="35">
        <f t="shared" si="30"/>
        <v>21</v>
      </c>
      <c r="L377" s="45" t="s">
        <v>2220</v>
      </c>
      <c r="M377" s="49" t="s">
        <v>2221</v>
      </c>
      <c r="N377" s="48" t="s">
        <v>2222</v>
      </c>
      <c r="O377" s="17" t="s">
        <v>86</v>
      </c>
      <c r="P377" s="48" t="s">
        <v>2223</v>
      </c>
      <c r="Q377" s="55" t="s">
        <v>1591</v>
      </c>
      <c r="R377" s="89" t="s">
        <v>1593</v>
      </c>
      <c r="S377" s="89" t="s">
        <v>2120</v>
      </c>
      <c r="T377" s="89"/>
      <c r="U377" s="89"/>
      <c r="V377" s="15"/>
      <c r="W377" s="15" t="s">
        <v>17</v>
      </c>
      <c r="X377" s="15"/>
      <c r="Y377" s="16">
        <v>42584</v>
      </c>
      <c r="Z377" s="15" t="s">
        <v>2236</v>
      </c>
      <c r="AA377" s="15" t="s">
        <v>2451</v>
      </c>
      <c r="AB377" s="15" t="s">
        <v>90</v>
      </c>
      <c r="AC377" s="15" t="s">
        <v>91</v>
      </c>
      <c r="AD377" s="15" t="s">
        <v>106</v>
      </c>
      <c r="AE377" s="15" t="s">
        <v>106</v>
      </c>
      <c r="AF377" s="19"/>
    </row>
    <row r="378" spans="1:32" ht="120" x14ac:dyDescent="0.25">
      <c r="A378" s="5">
        <v>373</v>
      </c>
      <c r="B378" s="42">
        <f t="shared" si="32"/>
        <v>-1</v>
      </c>
      <c r="C378" s="41">
        <f t="shared" si="31"/>
        <v>0</v>
      </c>
      <c r="D378" s="10" t="s">
        <v>2224</v>
      </c>
      <c r="E378" s="10" t="s">
        <v>35</v>
      </c>
      <c r="F378" s="125">
        <v>42584</v>
      </c>
      <c r="G378" s="12"/>
      <c r="H378" s="125">
        <v>42612</v>
      </c>
      <c r="I378" s="16">
        <v>42612</v>
      </c>
      <c r="J378" s="2" t="str">
        <f t="shared" si="28"/>
        <v>Terminada</v>
      </c>
      <c r="K378" s="35">
        <f t="shared" si="30"/>
        <v>21</v>
      </c>
      <c r="L378" s="45" t="s">
        <v>2069</v>
      </c>
      <c r="M378" s="49" t="s">
        <v>2070</v>
      </c>
      <c r="N378" s="55" t="s">
        <v>2071</v>
      </c>
      <c r="O378" s="17" t="s">
        <v>86</v>
      </c>
      <c r="P378" s="55" t="s">
        <v>2226</v>
      </c>
      <c r="Q378" s="55" t="s">
        <v>1629</v>
      </c>
      <c r="R378" s="89" t="s">
        <v>1571</v>
      </c>
      <c r="S378" s="89" t="s">
        <v>2120</v>
      </c>
      <c r="T378" s="89"/>
      <c r="U378" s="89"/>
      <c r="V378" s="15"/>
      <c r="W378" s="15" t="s">
        <v>17</v>
      </c>
      <c r="X378" s="15"/>
      <c r="Y378" s="16">
        <v>42584</v>
      </c>
      <c r="Z378" s="15" t="s">
        <v>2235</v>
      </c>
      <c r="AA378" s="15" t="s">
        <v>2448</v>
      </c>
      <c r="AB378" s="15" t="s">
        <v>90</v>
      </c>
      <c r="AC378" s="15" t="s">
        <v>91</v>
      </c>
      <c r="AD378" s="15" t="s">
        <v>106</v>
      </c>
      <c r="AE378" s="15" t="s">
        <v>106</v>
      </c>
      <c r="AF378" s="19"/>
    </row>
    <row r="379" spans="1:32" ht="135" x14ac:dyDescent="0.25">
      <c r="A379" s="5">
        <v>374</v>
      </c>
      <c r="B379" s="42">
        <f t="shared" si="32"/>
        <v>-1</v>
      </c>
      <c r="C379" s="41">
        <f t="shared" si="31"/>
        <v>0</v>
      </c>
      <c r="D379" s="10" t="s">
        <v>2225</v>
      </c>
      <c r="E379" s="10" t="s">
        <v>35</v>
      </c>
      <c r="F379" s="125">
        <v>42584</v>
      </c>
      <c r="G379" s="12"/>
      <c r="H379" s="125">
        <v>42612</v>
      </c>
      <c r="I379" s="16">
        <v>42626</v>
      </c>
      <c r="J379" s="2" t="str">
        <f t="shared" si="28"/>
        <v>Terminada</v>
      </c>
      <c r="K379" s="35">
        <f t="shared" si="30"/>
        <v>31</v>
      </c>
      <c r="L379" s="45" t="s">
        <v>2228</v>
      </c>
      <c r="M379" s="49" t="s">
        <v>2229</v>
      </c>
      <c r="N379" s="48" t="s">
        <v>2230</v>
      </c>
      <c r="O379" s="17" t="s">
        <v>86</v>
      </c>
      <c r="P379" s="144" t="s">
        <v>2227</v>
      </c>
      <c r="Q379" s="55" t="s">
        <v>1630</v>
      </c>
      <c r="R379" s="89" t="s">
        <v>1584</v>
      </c>
      <c r="S379" s="89" t="s">
        <v>2119</v>
      </c>
      <c r="T379" s="107">
        <v>10</v>
      </c>
      <c r="U379" s="89"/>
      <c r="V379" s="15"/>
      <c r="W379" s="15" t="s">
        <v>51</v>
      </c>
      <c r="X379" s="15"/>
      <c r="Y379" s="16">
        <v>42584</v>
      </c>
      <c r="Z379" s="15" t="s">
        <v>2231</v>
      </c>
      <c r="AA379" s="15"/>
      <c r="AB379" s="15" t="s">
        <v>2449</v>
      </c>
      <c r="AC379" s="17" t="s">
        <v>91</v>
      </c>
      <c r="AD379" s="15" t="s">
        <v>106</v>
      </c>
      <c r="AE379" s="15" t="s">
        <v>106</v>
      </c>
      <c r="AF379" s="19"/>
    </row>
    <row r="380" spans="1:32" ht="120" x14ac:dyDescent="0.25">
      <c r="A380" s="5">
        <v>375</v>
      </c>
      <c r="B380" s="42">
        <f t="shared" si="32"/>
        <v>-1</v>
      </c>
      <c r="C380" s="41">
        <f t="shared" si="31"/>
        <v>0</v>
      </c>
      <c r="D380" s="10" t="s">
        <v>2241</v>
      </c>
      <c r="E380" s="10" t="s">
        <v>35</v>
      </c>
      <c r="F380" s="125">
        <v>42586</v>
      </c>
      <c r="G380" s="12"/>
      <c r="H380" s="125">
        <v>42614</v>
      </c>
      <c r="I380" s="16">
        <v>42599</v>
      </c>
      <c r="J380" s="2" t="str">
        <f t="shared" si="28"/>
        <v>Terminada</v>
      </c>
      <c r="K380" s="35">
        <f t="shared" si="30"/>
        <v>10</v>
      </c>
      <c r="L380" s="45" t="s">
        <v>2242</v>
      </c>
      <c r="M380" s="49" t="s">
        <v>2243</v>
      </c>
      <c r="N380" s="48" t="s">
        <v>2244</v>
      </c>
      <c r="O380" s="17" t="s">
        <v>86</v>
      </c>
      <c r="P380" s="48" t="s">
        <v>2245</v>
      </c>
      <c r="Q380" s="55" t="s">
        <v>1630</v>
      </c>
      <c r="R380" s="89" t="s">
        <v>1584</v>
      </c>
      <c r="S380" s="89" t="s">
        <v>2120</v>
      </c>
      <c r="T380" s="89"/>
      <c r="U380" s="89"/>
      <c r="V380" s="15"/>
      <c r="W380" s="15" t="s">
        <v>51</v>
      </c>
      <c r="X380" s="15"/>
      <c r="Y380" s="16">
        <v>42586</v>
      </c>
      <c r="Z380" s="15" t="s">
        <v>2246</v>
      </c>
      <c r="AA380" s="15"/>
      <c r="AB380" s="15" t="s">
        <v>501</v>
      </c>
      <c r="AC380" s="17" t="s">
        <v>91</v>
      </c>
      <c r="AD380" s="15" t="s">
        <v>106</v>
      </c>
      <c r="AE380" s="15" t="s">
        <v>106</v>
      </c>
      <c r="AF380" s="19"/>
    </row>
    <row r="381" spans="1:32" ht="129" customHeight="1" x14ac:dyDescent="0.25">
      <c r="A381" s="5">
        <v>376</v>
      </c>
      <c r="B381" s="42">
        <f t="shared" si="32"/>
        <v>-1</v>
      </c>
      <c r="C381" s="41">
        <f t="shared" si="31"/>
        <v>0</v>
      </c>
      <c r="D381" s="10" t="s">
        <v>2247</v>
      </c>
      <c r="E381" s="10" t="s">
        <v>35</v>
      </c>
      <c r="F381" s="125">
        <v>42586</v>
      </c>
      <c r="G381" s="12"/>
      <c r="H381" s="125">
        <v>42614</v>
      </c>
      <c r="I381" s="16">
        <v>42614</v>
      </c>
      <c r="J381" s="2" t="str">
        <f t="shared" si="28"/>
        <v>Terminada</v>
      </c>
      <c r="K381" s="35">
        <f t="shared" si="30"/>
        <v>21</v>
      </c>
      <c r="L381" s="45" t="s">
        <v>2248</v>
      </c>
      <c r="M381" s="49" t="s">
        <v>2249</v>
      </c>
      <c r="N381" s="108" t="s">
        <v>2250</v>
      </c>
      <c r="O381" s="17" t="s">
        <v>86</v>
      </c>
      <c r="P381" s="55" t="s">
        <v>2251</v>
      </c>
      <c r="Q381" s="55" t="s">
        <v>1627</v>
      </c>
      <c r="R381" s="89" t="s">
        <v>1565</v>
      </c>
      <c r="S381" s="89" t="s">
        <v>2120</v>
      </c>
      <c r="T381" s="89"/>
      <c r="U381" s="89"/>
      <c r="V381" s="15"/>
      <c r="W381" s="15" t="s">
        <v>17</v>
      </c>
      <c r="X381" s="15"/>
      <c r="Y381" s="16">
        <v>42586</v>
      </c>
      <c r="Z381" s="15" t="s">
        <v>2267</v>
      </c>
      <c r="AA381" s="15" t="s">
        <v>2311</v>
      </c>
      <c r="AB381" s="15" t="s">
        <v>90</v>
      </c>
      <c r="AC381" s="17" t="s">
        <v>91</v>
      </c>
      <c r="AD381" s="15" t="s">
        <v>106</v>
      </c>
      <c r="AE381" s="15" t="s">
        <v>106</v>
      </c>
      <c r="AF381" s="19"/>
    </row>
    <row r="382" spans="1:32" ht="135" x14ac:dyDescent="0.25">
      <c r="A382" s="5">
        <v>377</v>
      </c>
      <c r="B382" s="42">
        <f t="shared" si="32"/>
        <v>-1</v>
      </c>
      <c r="C382" s="41">
        <f t="shared" si="31"/>
        <v>0</v>
      </c>
      <c r="D382" s="10" t="s">
        <v>2252</v>
      </c>
      <c r="E382" s="10" t="s">
        <v>35</v>
      </c>
      <c r="F382" s="125">
        <v>42586</v>
      </c>
      <c r="G382" s="12"/>
      <c r="H382" s="125">
        <v>42614</v>
      </c>
      <c r="I382" s="16">
        <v>42614</v>
      </c>
      <c r="J382" s="2" t="str">
        <f t="shared" si="28"/>
        <v>Terminada</v>
      </c>
      <c r="K382" s="35">
        <f t="shared" si="30"/>
        <v>21</v>
      </c>
      <c r="L382" s="45" t="s">
        <v>2253</v>
      </c>
      <c r="M382" s="49" t="s">
        <v>2254</v>
      </c>
      <c r="N382" s="48" t="s">
        <v>2255</v>
      </c>
      <c r="O382" s="17" t="s">
        <v>86</v>
      </c>
      <c r="P382" s="55" t="s">
        <v>2256</v>
      </c>
      <c r="Q382" s="55" t="s">
        <v>1630</v>
      </c>
      <c r="R382" s="89" t="s">
        <v>1584</v>
      </c>
      <c r="S382" s="89" t="s">
        <v>2120</v>
      </c>
      <c r="T382" s="89"/>
      <c r="U382" s="89"/>
      <c r="V382" s="15"/>
      <c r="W382" s="15" t="s">
        <v>53</v>
      </c>
      <c r="X382" s="15"/>
      <c r="Y382" s="16">
        <v>42586</v>
      </c>
      <c r="Z382" s="15" t="s">
        <v>2266</v>
      </c>
      <c r="AA382" s="15" t="s">
        <v>2499</v>
      </c>
      <c r="AB382" s="15" t="s">
        <v>90</v>
      </c>
      <c r="AC382" s="17" t="s">
        <v>91</v>
      </c>
      <c r="AD382" s="15" t="s">
        <v>106</v>
      </c>
      <c r="AE382" s="15" t="s">
        <v>106</v>
      </c>
      <c r="AF382" s="19"/>
    </row>
    <row r="383" spans="1:32" ht="135" x14ac:dyDescent="0.25">
      <c r="A383" s="5">
        <v>378</v>
      </c>
      <c r="B383" s="42">
        <f t="shared" si="32"/>
        <v>-1</v>
      </c>
      <c r="C383" s="41">
        <f t="shared" si="31"/>
        <v>0</v>
      </c>
      <c r="D383" s="10" t="s">
        <v>2257</v>
      </c>
      <c r="E383" s="10" t="s">
        <v>35</v>
      </c>
      <c r="F383" s="125">
        <v>42586</v>
      </c>
      <c r="G383" s="12"/>
      <c r="H383" s="125">
        <v>42614</v>
      </c>
      <c r="I383" s="16">
        <v>42614</v>
      </c>
      <c r="J383" s="2" t="str">
        <f t="shared" si="28"/>
        <v>Terminada</v>
      </c>
      <c r="K383" s="35">
        <f t="shared" si="30"/>
        <v>21</v>
      </c>
      <c r="L383" s="45" t="s">
        <v>2253</v>
      </c>
      <c r="M383" s="49" t="s">
        <v>2254</v>
      </c>
      <c r="N383" s="55" t="s">
        <v>2255</v>
      </c>
      <c r="O383" s="17" t="s">
        <v>86</v>
      </c>
      <c r="P383" s="48" t="s">
        <v>2258</v>
      </c>
      <c r="Q383" s="55" t="s">
        <v>1630</v>
      </c>
      <c r="R383" s="89" t="s">
        <v>1584</v>
      </c>
      <c r="S383" s="89" t="s">
        <v>2120</v>
      </c>
      <c r="T383" s="89"/>
      <c r="U383" s="89"/>
      <c r="V383" s="15"/>
      <c r="W383" s="15" t="s">
        <v>53</v>
      </c>
      <c r="X383" s="15"/>
      <c r="Y383" s="16">
        <v>42586</v>
      </c>
      <c r="Z383" s="15" t="s">
        <v>2265</v>
      </c>
      <c r="AA383" s="15" t="s">
        <v>2500</v>
      </c>
      <c r="AB383" s="15" t="s">
        <v>90</v>
      </c>
      <c r="AC383" s="17" t="s">
        <v>91</v>
      </c>
      <c r="AD383" s="15" t="s">
        <v>106</v>
      </c>
      <c r="AE383" s="15" t="s">
        <v>106</v>
      </c>
      <c r="AF383" s="19"/>
    </row>
    <row r="384" spans="1:32" ht="135" x14ac:dyDescent="0.25">
      <c r="A384" s="5">
        <v>379</v>
      </c>
      <c r="B384" s="42">
        <f t="shared" si="32"/>
        <v>-1</v>
      </c>
      <c r="C384" s="41">
        <f t="shared" si="31"/>
        <v>0</v>
      </c>
      <c r="D384" s="10" t="s">
        <v>2259</v>
      </c>
      <c r="E384" s="10" t="s">
        <v>35</v>
      </c>
      <c r="F384" s="125">
        <v>42586</v>
      </c>
      <c r="G384" s="12"/>
      <c r="H384" s="125">
        <v>42614</v>
      </c>
      <c r="I384" s="16">
        <v>42599</v>
      </c>
      <c r="J384" s="2" t="str">
        <f t="shared" si="28"/>
        <v>Terminada</v>
      </c>
      <c r="K384" s="35">
        <f t="shared" si="30"/>
        <v>10</v>
      </c>
      <c r="L384" s="44" t="s">
        <v>2260</v>
      </c>
      <c r="M384" s="49" t="s">
        <v>2261</v>
      </c>
      <c r="N384" s="48" t="s">
        <v>2262</v>
      </c>
      <c r="O384" s="17" t="s">
        <v>86</v>
      </c>
      <c r="P384" s="108" t="s">
        <v>2263</v>
      </c>
      <c r="Q384" s="55" t="s">
        <v>1627</v>
      </c>
      <c r="R384" s="89" t="s">
        <v>1564</v>
      </c>
      <c r="S384" s="89" t="s">
        <v>2120</v>
      </c>
      <c r="T384" s="89"/>
      <c r="U384" s="89"/>
      <c r="V384" s="15"/>
      <c r="W384" s="15" t="s">
        <v>17</v>
      </c>
      <c r="X384" s="15"/>
      <c r="Y384" s="11">
        <v>42586</v>
      </c>
      <c r="Z384" s="15" t="s">
        <v>2264</v>
      </c>
      <c r="AA384" s="15" t="s">
        <v>2312</v>
      </c>
      <c r="AB384" s="15" t="s">
        <v>90</v>
      </c>
      <c r="AC384" s="17" t="s">
        <v>91</v>
      </c>
      <c r="AD384" s="15" t="s">
        <v>106</v>
      </c>
      <c r="AE384" s="15" t="s">
        <v>106</v>
      </c>
      <c r="AF384" s="19"/>
    </row>
    <row r="385" spans="1:34" ht="120" x14ac:dyDescent="0.25">
      <c r="A385" s="5">
        <v>380</v>
      </c>
      <c r="B385" s="42">
        <f t="shared" si="32"/>
        <v>-1</v>
      </c>
      <c r="C385" s="41">
        <f t="shared" si="31"/>
        <v>0</v>
      </c>
      <c r="D385" s="10" t="s">
        <v>2268</v>
      </c>
      <c r="E385" s="10" t="s">
        <v>35</v>
      </c>
      <c r="F385" s="125">
        <v>42587</v>
      </c>
      <c r="G385" s="12"/>
      <c r="H385" s="125">
        <v>42615</v>
      </c>
      <c r="I385" s="16">
        <v>42614</v>
      </c>
      <c r="J385" s="2" t="str">
        <f t="shared" si="28"/>
        <v>Terminada</v>
      </c>
      <c r="K385" s="35">
        <f t="shared" si="30"/>
        <v>20</v>
      </c>
      <c r="L385" s="44" t="s">
        <v>2269</v>
      </c>
      <c r="M385" s="49" t="s">
        <v>2270</v>
      </c>
      <c r="N385" s="55" t="s">
        <v>2271</v>
      </c>
      <c r="O385" s="17" t="s">
        <v>86</v>
      </c>
      <c r="P385" s="55" t="s">
        <v>2272</v>
      </c>
      <c r="Q385" s="55" t="s">
        <v>1630</v>
      </c>
      <c r="R385" s="89" t="s">
        <v>1584</v>
      </c>
      <c r="S385" s="89" t="s">
        <v>2120</v>
      </c>
      <c r="T385" s="89"/>
      <c r="U385" s="89"/>
      <c r="V385" s="15"/>
      <c r="W385" s="15" t="s">
        <v>53</v>
      </c>
      <c r="X385" s="15"/>
      <c r="Y385" s="11">
        <v>42590</v>
      </c>
      <c r="Z385" s="15" t="s">
        <v>2273</v>
      </c>
      <c r="AA385" s="15" t="s">
        <v>2502</v>
      </c>
      <c r="AB385" s="15" t="s">
        <v>90</v>
      </c>
      <c r="AC385" s="17" t="s">
        <v>91</v>
      </c>
      <c r="AD385" s="15" t="s">
        <v>106</v>
      </c>
      <c r="AE385" s="15" t="s">
        <v>106</v>
      </c>
      <c r="AF385" s="19"/>
    </row>
    <row r="386" spans="1:34" ht="120" x14ac:dyDescent="0.25">
      <c r="A386" s="5">
        <v>381</v>
      </c>
      <c r="B386" s="42">
        <f t="shared" si="32"/>
        <v>-1</v>
      </c>
      <c r="C386" s="41">
        <f t="shared" si="31"/>
        <v>0</v>
      </c>
      <c r="D386" s="10" t="s">
        <v>2278</v>
      </c>
      <c r="E386" s="10" t="s">
        <v>35</v>
      </c>
      <c r="F386" s="125">
        <v>42590</v>
      </c>
      <c r="G386" s="12"/>
      <c r="H386" s="125">
        <v>42618</v>
      </c>
      <c r="I386" s="16">
        <v>42607</v>
      </c>
      <c r="J386" s="2" t="str">
        <f t="shared" si="28"/>
        <v>Terminada</v>
      </c>
      <c r="K386" s="35">
        <f t="shared" si="30"/>
        <v>14</v>
      </c>
      <c r="L386" s="56" t="s">
        <v>2279</v>
      </c>
      <c r="M386" s="49" t="s">
        <v>2280</v>
      </c>
      <c r="N386" s="48" t="s">
        <v>2281</v>
      </c>
      <c r="O386" s="17" t="s">
        <v>86</v>
      </c>
      <c r="P386" s="48" t="s">
        <v>2282</v>
      </c>
      <c r="Q386" s="55" t="s">
        <v>1630</v>
      </c>
      <c r="R386" s="89" t="s">
        <v>1584</v>
      </c>
      <c r="S386" s="89" t="s">
        <v>2120</v>
      </c>
      <c r="T386" s="89"/>
      <c r="U386" s="89"/>
      <c r="V386" s="15" t="s">
        <v>71</v>
      </c>
      <c r="W386" s="15" t="s">
        <v>51</v>
      </c>
      <c r="X386" s="15"/>
      <c r="Y386" s="16">
        <v>42590</v>
      </c>
      <c r="Z386" s="15" t="s">
        <v>2283</v>
      </c>
      <c r="AA386" s="15" t="s">
        <v>2403</v>
      </c>
      <c r="AB386" s="15" t="s">
        <v>90</v>
      </c>
      <c r="AC386" s="17" t="s">
        <v>91</v>
      </c>
      <c r="AD386" s="15" t="s">
        <v>106</v>
      </c>
      <c r="AE386" s="15" t="s">
        <v>106</v>
      </c>
      <c r="AF386" s="19"/>
    </row>
    <row r="387" spans="1:34" s="189" customFormat="1" ht="120" x14ac:dyDescent="0.25">
      <c r="A387" s="133">
        <v>382</v>
      </c>
      <c r="B387" s="154">
        <f t="shared" si="32"/>
        <v>-1</v>
      </c>
      <c r="C387" s="155">
        <f t="shared" si="31"/>
        <v>0</v>
      </c>
      <c r="D387" s="110" t="s">
        <v>2284</v>
      </c>
      <c r="E387" s="110" t="s">
        <v>35</v>
      </c>
      <c r="F387" s="132">
        <v>42590</v>
      </c>
      <c r="G387" s="180"/>
      <c r="H387" s="132">
        <v>42618</v>
      </c>
      <c r="I387" s="97">
        <v>42618</v>
      </c>
      <c r="J387" s="181" t="str">
        <f t="shared" si="28"/>
        <v>Terminada</v>
      </c>
      <c r="K387" s="182">
        <f t="shared" si="30"/>
        <v>21</v>
      </c>
      <c r="L387" s="183" t="s">
        <v>2279</v>
      </c>
      <c r="M387" s="184" t="s">
        <v>2280</v>
      </c>
      <c r="N387" s="185" t="s">
        <v>2281</v>
      </c>
      <c r="O387" s="98" t="s">
        <v>86</v>
      </c>
      <c r="P387" s="185" t="s">
        <v>2285</v>
      </c>
      <c r="Q387" s="185" t="s">
        <v>1630</v>
      </c>
      <c r="R387" s="186" t="s">
        <v>1584</v>
      </c>
      <c r="S387" s="186" t="s">
        <v>2120</v>
      </c>
      <c r="T387" s="186">
        <v>0</v>
      </c>
      <c r="U387" s="186">
        <v>0</v>
      </c>
      <c r="V387" s="22" t="s">
        <v>71</v>
      </c>
      <c r="W387" s="22" t="s">
        <v>51</v>
      </c>
      <c r="X387" s="22"/>
      <c r="Y387" s="14">
        <v>42590</v>
      </c>
      <c r="Z387" s="22" t="s">
        <v>2286</v>
      </c>
      <c r="AA387" s="22" t="s">
        <v>3060</v>
      </c>
      <c r="AB387" s="22" t="s">
        <v>2700</v>
      </c>
      <c r="AC387" s="98" t="s">
        <v>91</v>
      </c>
      <c r="AD387" s="22" t="s">
        <v>106</v>
      </c>
      <c r="AE387" s="22" t="s">
        <v>106</v>
      </c>
      <c r="AF387" s="187"/>
      <c r="AG387" s="188"/>
      <c r="AH387" s="188"/>
    </row>
    <row r="388" spans="1:34" ht="135" x14ac:dyDescent="0.25">
      <c r="A388" s="133">
        <v>383</v>
      </c>
      <c r="B388" s="154">
        <f t="shared" si="32"/>
        <v>-1</v>
      </c>
      <c r="C388" s="155">
        <f t="shared" si="31"/>
        <v>0</v>
      </c>
      <c r="D388" s="110" t="s">
        <v>2287</v>
      </c>
      <c r="E388" s="110" t="s">
        <v>35</v>
      </c>
      <c r="F388" s="132">
        <v>42590</v>
      </c>
      <c r="G388" s="180"/>
      <c r="H388" s="132">
        <v>42618</v>
      </c>
      <c r="I388" s="97">
        <v>42618</v>
      </c>
      <c r="J388" s="181" t="str">
        <f t="shared" si="28"/>
        <v>Terminada</v>
      </c>
      <c r="K388" s="182">
        <f t="shared" si="30"/>
        <v>21</v>
      </c>
      <c r="L388" s="44" t="s">
        <v>2288</v>
      </c>
      <c r="M388" s="49" t="s">
        <v>2289</v>
      </c>
      <c r="N388" s="48" t="s">
        <v>2290</v>
      </c>
      <c r="O388" s="17" t="s">
        <v>86</v>
      </c>
      <c r="P388" s="48" t="s">
        <v>2291</v>
      </c>
      <c r="Q388" s="55" t="s">
        <v>1630</v>
      </c>
      <c r="R388" s="89" t="s">
        <v>1584</v>
      </c>
      <c r="S388" s="89" t="s">
        <v>2120</v>
      </c>
      <c r="T388" s="89">
        <v>0</v>
      </c>
      <c r="U388" s="89">
        <v>0</v>
      </c>
      <c r="V388" s="15" t="s">
        <v>71</v>
      </c>
      <c r="W388" s="15" t="s">
        <v>51</v>
      </c>
      <c r="X388" s="15"/>
      <c r="Y388" s="11">
        <v>42590</v>
      </c>
      <c r="Z388" s="4" t="s">
        <v>2292</v>
      </c>
      <c r="AA388" s="15" t="s">
        <v>2485</v>
      </c>
      <c r="AB388" s="15" t="s">
        <v>501</v>
      </c>
      <c r="AC388" s="17" t="s">
        <v>91</v>
      </c>
      <c r="AD388" s="15" t="s">
        <v>106</v>
      </c>
      <c r="AE388" s="15" t="s">
        <v>106</v>
      </c>
      <c r="AF388" s="19"/>
    </row>
    <row r="389" spans="1:34" ht="120" x14ac:dyDescent="0.25">
      <c r="A389" s="133">
        <v>384</v>
      </c>
      <c r="B389" s="154">
        <f t="shared" si="32"/>
        <v>-1</v>
      </c>
      <c r="C389" s="155">
        <f t="shared" si="31"/>
        <v>0</v>
      </c>
      <c r="D389" s="110" t="s">
        <v>2293</v>
      </c>
      <c r="E389" s="110" t="s">
        <v>35</v>
      </c>
      <c r="F389" s="132">
        <v>42590</v>
      </c>
      <c r="G389" s="180"/>
      <c r="H389" s="132">
        <v>42618</v>
      </c>
      <c r="I389" s="97">
        <v>42618</v>
      </c>
      <c r="J389" s="181" t="str">
        <f t="shared" si="28"/>
        <v>Terminada</v>
      </c>
      <c r="K389" s="182">
        <f t="shared" si="30"/>
        <v>21</v>
      </c>
      <c r="L389" s="44" t="s">
        <v>2294</v>
      </c>
      <c r="M389" s="49" t="s">
        <v>2295</v>
      </c>
      <c r="N389" s="48" t="s">
        <v>2296</v>
      </c>
      <c r="O389" s="17" t="s">
        <v>86</v>
      </c>
      <c r="P389" s="55" t="s">
        <v>2297</v>
      </c>
      <c r="Q389" s="55" t="s">
        <v>1630</v>
      </c>
      <c r="R389" s="89" t="s">
        <v>1584</v>
      </c>
      <c r="S389" s="89" t="s">
        <v>2120</v>
      </c>
      <c r="T389" s="89">
        <v>0</v>
      </c>
      <c r="U389" s="89">
        <v>0</v>
      </c>
      <c r="V389" s="15" t="s">
        <v>71</v>
      </c>
      <c r="W389" s="15" t="s">
        <v>51</v>
      </c>
      <c r="X389" s="15"/>
      <c r="Y389" s="11">
        <v>42590</v>
      </c>
      <c r="Z389" s="15" t="s">
        <v>2298</v>
      </c>
      <c r="AA389" s="15" t="s">
        <v>2489</v>
      </c>
      <c r="AB389" s="15" t="s">
        <v>2700</v>
      </c>
      <c r="AC389" s="17" t="s">
        <v>91</v>
      </c>
      <c r="AD389" s="15" t="s">
        <v>106</v>
      </c>
      <c r="AE389" s="15" t="s">
        <v>106</v>
      </c>
      <c r="AF389" s="19"/>
    </row>
    <row r="390" spans="1:34" ht="120" x14ac:dyDescent="0.25">
      <c r="A390" s="5">
        <v>385</v>
      </c>
      <c r="B390" s="42">
        <f t="shared" si="32"/>
        <v>-1</v>
      </c>
      <c r="C390" s="41">
        <f t="shared" si="31"/>
        <v>0</v>
      </c>
      <c r="D390" s="10" t="s">
        <v>2299</v>
      </c>
      <c r="E390" s="10" t="s">
        <v>35</v>
      </c>
      <c r="F390" s="125">
        <v>42591</v>
      </c>
      <c r="G390" s="12"/>
      <c r="H390" s="125">
        <v>42619</v>
      </c>
      <c r="I390" s="16">
        <v>42614</v>
      </c>
      <c r="J390" s="2" t="str">
        <f t="shared" si="28"/>
        <v>Terminada</v>
      </c>
      <c r="K390" s="35">
        <f t="shared" si="30"/>
        <v>18</v>
      </c>
      <c r="L390" s="44" t="s">
        <v>2300</v>
      </c>
      <c r="M390" s="49" t="s">
        <v>2301</v>
      </c>
      <c r="N390" s="55" t="s">
        <v>2302</v>
      </c>
      <c r="O390" s="17" t="s">
        <v>86</v>
      </c>
      <c r="P390" s="55" t="s">
        <v>2303</v>
      </c>
      <c r="Q390" s="55" t="s">
        <v>1630</v>
      </c>
      <c r="R390" s="89" t="s">
        <v>1584</v>
      </c>
      <c r="S390" s="89" t="s">
        <v>2120</v>
      </c>
      <c r="T390" s="89">
        <v>0</v>
      </c>
      <c r="U390" s="89">
        <v>0</v>
      </c>
      <c r="V390" s="15" t="s">
        <v>71</v>
      </c>
      <c r="W390" s="15" t="s">
        <v>51</v>
      </c>
      <c r="X390" s="15"/>
      <c r="Y390" s="16">
        <v>42591</v>
      </c>
      <c r="Z390" s="15" t="s">
        <v>2309</v>
      </c>
      <c r="AA390" s="15" t="s">
        <v>2445</v>
      </c>
      <c r="AB390" s="15" t="s">
        <v>90</v>
      </c>
      <c r="AC390" s="17" t="s">
        <v>91</v>
      </c>
      <c r="AD390" s="15" t="s">
        <v>106</v>
      </c>
      <c r="AE390" s="15" t="s">
        <v>106</v>
      </c>
      <c r="AF390" s="19"/>
    </row>
    <row r="391" spans="1:34" ht="120" x14ac:dyDescent="0.25">
      <c r="A391" s="5">
        <v>386</v>
      </c>
      <c r="B391" s="42">
        <f t="shared" si="32"/>
        <v>-1</v>
      </c>
      <c r="C391" s="41">
        <f t="shared" si="31"/>
        <v>0</v>
      </c>
      <c r="D391" s="10" t="s">
        <v>2304</v>
      </c>
      <c r="E391" s="10" t="s">
        <v>35</v>
      </c>
      <c r="F391" s="125">
        <v>42591</v>
      </c>
      <c r="G391" s="12"/>
      <c r="H391" s="125">
        <v>42605</v>
      </c>
      <c r="I391" s="16">
        <v>42599</v>
      </c>
      <c r="J391" s="2" t="str">
        <f t="shared" ref="J391:J454" si="33">IF(I391&lt;&gt;"","Terminada","Pendiente")</f>
        <v>Terminada</v>
      </c>
      <c r="K391" s="35">
        <f t="shared" si="30"/>
        <v>7</v>
      </c>
      <c r="L391" s="44" t="s">
        <v>2305</v>
      </c>
      <c r="M391" s="49" t="s">
        <v>2306</v>
      </c>
      <c r="N391" s="48" t="s">
        <v>2307</v>
      </c>
      <c r="O391" s="17" t="s">
        <v>86</v>
      </c>
      <c r="P391" s="87" t="s">
        <v>2308</v>
      </c>
      <c r="Q391" s="55" t="s">
        <v>1638</v>
      </c>
      <c r="R391" s="89" t="s">
        <v>1624</v>
      </c>
      <c r="S391" s="89" t="s">
        <v>2120</v>
      </c>
      <c r="T391" s="89">
        <v>0</v>
      </c>
      <c r="U391" s="89">
        <v>0</v>
      </c>
      <c r="V391" s="15" t="s">
        <v>71</v>
      </c>
      <c r="W391" s="15" t="s">
        <v>16</v>
      </c>
      <c r="X391" s="15"/>
      <c r="Y391" s="16">
        <v>42591</v>
      </c>
      <c r="Z391" s="15" t="s">
        <v>3061</v>
      </c>
      <c r="AA391" s="15" t="s">
        <v>106</v>
      </c>
      <c r="AB391" s="15" t="s">
        <v>90</v>
      </c>
      <c r="AC391" s="17" t="s">
        <v>91</v>
      </c>
      <c r="AD391" s="15" t="s">
        <v>106</v>
      </c>
      <c r="AE391" s="15" t="s">
        <v>106</v>
      </c>
      <c r="AF391" s="19"/>
    </row>
    <row r="392" spans="1:34" ht="120" x14ac:dyDescent="0.25">
      <c r="A392" s="5">
        <v>387</v>
      </c>
      <c r="B392" s="42">
        <f t="shared" si="32"/>
        <v>-1</v>
      </c>
      <c r="C392" s="41">
        <f t="shared" si="31"/>
        <v>0</v>
      </c>
      <c r="D392" s="10" t="s">
        <v>2315</v>
      </c>
      <c r="E392" s="10" t="s">
        <v>35</v>
      </c>
      <c r="F392" s="125">
        <v>42592</v>
      </c>
      <c r="G392" s="12"/>
      <c r="H392" s="125">
        <v>42620</v>
      </c>
      <c r="I392" s="16">
        <v>42600</v>
      </c>
      <c r="J392" s="2" t="str">
        <f t="shared" si="33"/>
        <v>Terminada</v>
      </c>
      <c r="K392" s="35">
        <f t="shared" si="30"/>
        <v>7</v>
      </c>
      <c r="L392" s="56" t="s">
        <v>2316</v>
      </c>
      <c r="M392" s="49" t="s">
        <v>2317</v>
      </c>
      <c r="N392" s="55" t="s">
        <v>2318</v>
      </c>
      <c r="O392" s="17" t="s">
        <v>86</v>
      </c>
      <c r="P392" s="55" t="s">
        <v>2319</v>
      </c>
      <c r="Q392" s="55" t="s">
        <v>1629</v>
      </c>
      <c r="R392" s="89" t="s">
        <v>1576</v>
      </c>
      <c r="S392" s="89" t="s">
        <v>2120</v>
      </c>
      <c r="T392" s="89">
        <v>0</v>
      </c>
      <c r="U392" s="89">
        <v>0</v>
      </c>
      <c r="V392" s="15" t="s">
        <v>71</v>
      </c>
      <c r="W392" s="15" t="s">
        <v>17</v>
      </c>
      <c r="X392" s="15"/>
      <c r="Y392" s="11">
        <v>42593</v>
      </c>
      <c r="Z392" s="15" t="s">
        <v>2320</v>
      </c>
      <c r="AA392" s="15" t="s">
        <v>2328</v>
      </c>
      <c r="AB392" s="15" t="s">
        <v>90</v>
      </c>
      <c r="AC392" s="17" t="s">
        <v>91</v>
      </c>
      <c r="AD392" s="15" t="s">
        <v>106</v>
      </c>
      <c r="AE392" s="15" t="s">
        <v>106</v>
      </c>
      <c r="AF392" s="19"/>
    </row>
    <row r="393" spans="1:34" ht="120" x14ac:dyDescent="0.25">
      <c r="A393" s="5">
        <v>388</v>
      </c>
      <c r="B393" s="42">
        <f t="shared" si="32"/>
        <v>-1</v>
      </c>
      <c r="C393" s="41">
        <f t="shared" si="31"/>
        <v>0</v>
      </c>
      <c r="D393" s="10" t="s">
        <v>2323</v>
      </c>
      <c r="E393" s="10" t="s">
        <v>35</v>
      </c>
      <c r="F393" s="125">
        <v>42597</v>
      </c>
      <c r="G393" s="12"/>
      <c r="H393" s="125">
        <v>42625</v>
      </c>
      <c r="I393" s="16">
        <v>42619</v>
      </c>
      <c r="J393" s="2" t="str">
        <f t="shared" si="33"/>
        <v>Terminada</v>
      </c>
      <c r="K393" s="35">
        <f t="shared" si="30"/>
        <v>17</v>
      </c>
      <c r="L393" s="56" t="s">
        <v>2324</v>
      </c>
      <c r="M393" s="49" t="s">
        <v>2325</v>
      </c>
      <c r="N393" s="48" t="s">
        <v>2326</v>
      </c>
      <c r="O393" s="17" t="s">
        <v>86</v>
      </c>
      <c r="P393" s="55" t="s">
        <v>2327</v>
      </c>
      <c r="Q393" s="55" t="s">
        <v>1630</v>
      </c>
      <c r="R393" s="89" t="s">
        <v>1584</v>
      </c>
      <c r="S393" s="89" t="s">
        <v>2120</v>
      </c>
      <c r="T393" s="89">
        <v>0</v>
      </c>
      <c r="U393" s="89">
        <v>0</v>
      </c>
      <c r="V393" s="15" t="s">
        <v>71</v>
      </c>
      <c r="W393" s="15" t="s">
        <v>53</v>
      </c>
      <c r="X393" s="15"/>
      <c r="Y393" s="11">
        <v>42598</v>
      </c>
      <c r="Z393" s="15" t="s">
        <v>2329</v>
      </c>
      <c r="AA393" s="15" t="s">
        <v>2504</v>
      </c>
      <c r="AB393" s="15" t="s">
        <v>501</v>
      </c>
      <c r="AC393" s="17" t="s">
        <v>91</v>
      </c>
      <c r="AD393" s="15" t="s">
        <v>106</v>
      </c>
      <c r="AE393" s="15" t="s">
        <v>106</v>
      </c>
      <c r="AF393" s="19"/>
    </row>
    <row r="394" spans="1:34" ht="135" x14ac:dyDescent="0.25">
      <c r="A394" s="5">
        <v>389</v>
      </c>
      <c r="B394" s="42">
        <f t="shared" si="32"/>
        <v>-1</v>
      </c>
      <c r="C394" s="41">
        <f t="shared" si="31"/>
        <v>0</v>
      </c>
      <c r="D394" s="10" t="s">
        <v>2336</v>
      </c>
      <c r="E394" s="10" t="s">
        <v>35</v>
      </c>
      <c r="F394" s="125">
        <v>42597</v>
      </c>
      <c r="G394" s="12"/>
      <c r="H394" s="125">
        <v>42611</v>
      </c>
      <c r="I394" s="16">
        <v>42607</v>
      </c>
      <c r="J394" s="2" t="str">
        <f t="shared" si="33"/>
        <v>Terminada</v>
      </c>
      <c r="K394" s="35">
        <f t="shared" si="30"/>
        <v>9</v>
      </c>
      <c r="L394" s="56" t="s">
        <v>2340</v>
      </c>
      <c r="M394" s="49" t="s">
        <v>2341</v>
      </c>
      <c r="N394" s="48" t="s">
        <v>2342</v>
      </c>
      <c r="O394" s="17" t="s">
        <v>86</v>
      </c>
      <c r="P394" s="48" t="s">
        <v>2343</v>
      </c>
      <c r="Q394" s="55" t="s">
        <v>1638</v>
      </c>
      <c r="R394" s="89" t="s">
        <v>1624</v>
      </c>
      <c r="S394" s="89" t="s">
        <v>2120</v>
      </c>
      <c r="T394" s="89">
        <v>0</v>
      </c>
      <c r="U394" s="89">
        <v>0</v>
      </c>
      <c r="V394" s="15" t="s">
        <v>76</v>
      </c>
      <c r="W394" s="15" t="s">
        <v>16</v>
      </c>
      <c r="X394" s="15"/>
      <c r="Y394" s="11">
        <v>42600</v>
      </c>
      <c r="Z394" s="15" t="s">
        <v>2427</v>
      </c>
      <c r="AA394" s="15" t="s">
        <v>106</v>
      </c>
      <c r="AB394" s="15" t="s">
        <v>90</v>
      </c>
      <c r="AC394" s="17" t="s">
        <v>91</v>
      </c>
      <c r="AD394" s="15" t="s">
        <v>106</v>
      </c>
      <c r="AE394" s="15" t="s">
        <v>106</v>
      </c>
      <c r="AF394" s="19"/>
    </row>
    <row r="395" spans="1:34" ht="135" x14ac:dyDescent="0.25">
      <c r="A395" s="5">
        <v>390</v>
      </c>
      <c r="B395" s="42">
        <f t="shared" si="32"/>
        <v>-1</v>
      </c>
      <c r="C395" s="41">
        <f t="shared" si="31"/>
        <v>0</v>
      </c>
      <c r="D395" s="10" t="s">
        <v>2337</v>
      </c>
      <c r="E395" s="10" t="s">
        <v>35</v>
      </c>
      <c r="F395" s="125">
        <v>42597</v>
      </c>
      <c r="G395" s="12"/>
      <c r="H395" s="125">
        <v>42611</v>
      </c>
      <c r="I395" s="16">
        <v>42607</v>
      </c>
      <c r="J395" s="2" t="str">
        <f t="shared" si="33"/>
        <v>Terminada</v>
      </c>
      <c r="K395" s="35">
        <f t="shared" si="30"/>
        <v>9</v>
      </c>
      <c r="L395" s="45" t="s">
        <v>2344</v>
      </c>
      <c r="M395" s="49" t="s">
        <v>2345</v>
      </c>
      <c r="N395" s="108" t="s">
        <v>2346</v>
      </c>
      <c r="O395" s="17" t="s">
        <v>86</v>
      </c>
      <c r="P395" s="55" t="s">
        <v>2347</v>
      </c>
      <c r="Q395" s="55" t="s">
        <v>1638</v>
      </c>
      <c r="R395" s="89" t="s">
        <v>1624</v>
      </c>
      <c r="S395" s="89" t="s">
        <v>2120</v>
      </c>
      <c r="T395" s="89">
        <v>0</v>
      </c>
      <c r="U395" s="89">
        <v>0</v>
      </c>
      <c r="V395" s="15" t="s">
        <v>76</v>
      </c>
      <c r="W395" s="15" t="s">
        <v>16</v>
      </c>
      <c r="X395" s="15"/>
      <c r="Y395" s="11">
        <v>42606</v>
      </c>
      <c r="Z395" s="15" t="s">
        <v>2428</v>
      </c>
      <c r="AA395" s="15" t="s">
        <v>106</v>
      </c>
      <c r="AB395" s="15" t="s">
        <v>90</v>
      </c>
      <c r="AC395" s="17" t="s">
        <v>91</v>
      </c>
      <c r="AD395" s="15" t="s">
        <v>106</v>
      </c>
      <c r="AE395" s="15" t="s">
        <v>106</v>
      </c>
      <c r="AF395" s="19"/>
    </row>
    <row r="396" spans="1:34" ht="120" x14ac:dyDescent="0.25">
      <c r="A396" s="133">
        <v>391</v>
      </c>
      <c r="B396" s="154">
        <f t="shared" si="32"/>
        <v>-1</v>
      </c>
      <c r="C396" s="155">
        <f t="shared" si="31"/>
        <v>0</v>
      </c>
      <c r="D396" s="110" t="s">
        <v>2338</v>
      </c>
      <c r="E396" s="10" t="s">
        <v>35</v>
      </c>
      <c r="F396" s="125">
        <v>42597</v>
      </c>
      <c r="G396" s="12"/>
      <c r="H396" s="125">
        <v>42625</v>
      </c>
      <c r="I396" s="16">
        <v>42607</v>
      </c>
      <c r="J396" s="2" t="str">
        <f t="shared" si="33"/>
        <v>Terminada</v>
      </c>
      <c r="K396" s="35">
        <f t="shared" si="30"/>
        <v>9</v>
      </c>
      <c r="L396" s="56" t="s">
        <v>2348</v>
      </c>
      <c r="M396" s="49" t="s">
        <v>2349</v>
      </c>
      <c r="N396" s="48" t="s">
        <v>2350</v>
      </c>
      <c r="O396" s="17" t="s">
        <v>86</v>
      </c>
      <c r="P396" s="48" t="s">
        <v>2351</v>
      </c>
      <c r="Q396" s="55" t="s">
        <v>1638</v>
      </c>
      <c r="R396" s="89" t="s">
        <v>1624</v>
      </c>
      <c r="S396" s="89" t="s">
        <v>2120</v>
      </c>
      <c r="T396" s="89">
        <v>0</v>
      </c>
      <c r="U396" s="89">
        <v>0</v>
      </c>
      <c r="V396" s="15" t="s">
        <v>76</v>
      </c>
      <c r="W396" s="15" t="s">
        <v>16</v>
      </c>
      <c r="X396" s="15"/>
      <c r="Y396" s="16">
        <v>42606</v>
      </c>
      <c r="Z396" s="15" t="s">
        <v>2429</v>
      </c>
      <c r="AA396" s="15" t="s">
        <v>106</v>
      </c>
      <c r="AB396" s="15" t="s">
        <v>90</v>
      </c>
      <c r="AC396" s="17" t="s">
        <v>91</v>
      </c>
      <c r="AD396" s="15" t="s">
        <v>106</v>
      </c>
      <c r="AE396" s="15" t="s">
        <v>106</v>
      </c>
      <c r="AF396" s="19"/>
    </row>
    <row r="397" spans="1:34" ht="135" x14ac:dyDescent="0.25">
      <c r="A397" s="5">
        <v>392</v>
      </c>
      <c r="B397" s="42">
        <f t="shared" si="32"/>
        <v>-1</v>
      </c>
      <c r="C397" s="41">
        <f t="shared" si="31"/>
        <v>0</v>
      </c>
      <c r="D397" s="10" t="s">
        <v>2339</v>
      </c>
      <c r="E397" s="10" t="s">
        <v>35</v>
      </c>
      <c r="F397" s="125">
        <v>42598</v>
      </c>
      <c r="G397" s="12"/>
      <c r="H397" s="125">
        <v>42626</v>
      </c>
      <c r="I397" s="16">
        <v>42625</v>
      </c>
      <c r="J397" s="2" t="str">
        <f t="shared" si="33"/>
        <v>Terminada</v>
      </c>
      <c r="K397" s="35">
        <f t="shared" si="30"/>
        <v>20</v>
      </c>
      <c r="L397" s="45" t="s">
        <v>2352</v>
      </c>
      <c r="M397" s="49" t="s">
        <v>2353</v>
      </c>
      <c r="N397" s="48" t="s">
        <v>2354</v>
      </c>
      <c r="O397" s="17" t="s">
        <v>86</v>
      </c>
      <c r="P397" s="55" t="s">
        <v>2355</v>
      </c>
      <c r="Q397" s="55" t="s">
        <v>1630</v>
      </c>
      <c r="R397" s="89" t="s">
        <v>1584</v>
      </c>
      <c r="S397" s="89" t="s">
        <v>2120</v>
      </c>
      <c r="T397" s="89">
        <v>0</v>
      </c>
      <c r="U397" s="89">
        <v>0</v>
      </c>
      <c r="V397" s="15" t="s">
        <v>71</v>
      </c>
      <c r="W397" s="15" t="s">
        <v>51</v>
      </c>
      <c r="X397" s="15"/>
      <c r="Y397" s="11">
        <v>42606</v>
      </c>
      <c r="Z397" s="15" t="s">
        <v>2412</v>
      </c>
      <c r="AA397" s="15" t="s">
        <v>2486</v>
      </c>
      <c r="AB397" s="15" t="s">
        <v>90</v>
      </c>
      <c r="AC397" s="17" t="s">
        <v>91</v>
      </c>
      <c r="AD397" s="15" t="s">
        <v>106</v>
      </c>
      <c r="AE397" s="15" t="s">
        <v>106</v>
      </c>
      <c r="AF397" s="19"/>
    </row>
    <row r="398" spans="1:34" ht="150" x14ac:dyDescent="0.25">
      <c r="A398" s="133">
        <v>393</v>
      </c>
      <c r="B398" s="154">
        <f t="shared" si="32"/>
        <v>-1</v>
      </c>
      <c r="C398" s="155">
        <f t="shared" si="31"/>
        <v>0</v>
      </c>
      <c r="D398" s="110" t="s">
        <v>2331</v>
      </c>
      <c r="E398" s="110" t="s">
        <v>35</v>
      </c>
      <c r="F398" s="132">
        <v>42598</v>
      </c>
      <c r="G398" s="180"/>
      <c r="H398" s="132">
        <v>42626</v>
      </c>
      <c r="I398" s="97">
        <v>42614</v>
      </c>
      <c r="J398" s="2" t="str">
        <f t="shared" si="33"/>
        <v>Terminada</v>
      </c>
      <c r="K398" s="35">
        <f t="shared" si="30"/>
        <v>13</v>
      </c>
      <c r="L398" s="45" t="s">
        <v>2332</v>
      </c>
      <c r="M398" s="49" t="s">
        <v>2333</v>
      </c>
      <c r="N398" s="55" t="s">
        <v>2334</v>
      </c>
      <c r="O398" s="17" t="s">
        <v>86</v>
      </c>
      <c r="P398" s="48" t="s">
        <v>2335</v>
      </c>
      <c r="Q398" s="55" t="s">
        <v>68</v>
      </c>
      <c r="R398" s="89" t="s">
        <v>1568</v>
      </c>
      <c r="S398" s="89" t="s">
        <v>2120</v>
      </c>
      <c r="T398" s="89">
        <v>0</v>
      </c>
      <c r="U398" s="89">
        <v>0</v>
      </c>
      <c r="V398" s="15" t="s">
        <v>68</v>
      </c>
      <c r="W398" s="15" t="s">
        <v>17</v>
      </c>
      <c r="X398" s="15"/>
      <c r="Y398" s="11">
        <v>42599</v>
      </c>
      <c r="Z398" s="15" t="s">
        <v>2330</v>
      </c>
      <c r="AA398" s="15" t="s">
        <v>2501</v>
      </c>
      <c r="AB398" s="15" t="s">
        <v>90</v>
      </c>
      <c r="AC398" s="17" t="s">
        <v>91</v>
      </c>
      <c r="AD398" s="15" t="s">
        <v>106</v>
      </c>
      <c r="AE398" s="15" t="s">
        <v>106</v>
      </c>
      <c r="AF398" s="19"/>
    </row>
    <row r="399" spans="1:34" ht="120" x14ac:dyDescent="0.25">
      <c r="A399" s="5">
        <v>394</v>
      </c>
      <c r="B399" s="42">
        <f t="shared" si="32"/>
        <v>-1</v>
      </c>
      <c r="C399" s="41">
        <f t="shared" si="31"/>
        <v>0</v>
      </c>
      <c r="D399" s="10" t="s">
        <v>2356</v>
      </c>
      <c r="E399" s="10" t="s">
        <v>35</v>
      </c>
      <c r="F399" s="125">
        <v>42601</v>
      </c>
      <c r="G399" s="12"/>
      <c r="H399" s="125">
        <v>42632</v>
      </c>
      <c r="I399" s="16">
        <v>42632</v>
      </c>
      <c r="J399" s="2" t="str">
        <f t="shared" si="33"/>
        <v>Terminada</v>
      </c>
      <c r="K399" s="35">
        <f t="shared" si="30"/>
        <v>22</v>
      </c>
      <c r="L399" s="44" t="s">
        <v>2358</v>
      </c>
      <c r="M399" s="49" t="s">
        <v>2359</v>
      </c>
      <c r="N399" s="48" t="s">
        <v>2360</v>
      </c>
      <c r="O399" s="15" t="s">
        <v>86</v>
      </c>
      <c r="P399" s="55" t="s">
        <v>2361</v>
      </c>
      <c r="Q399" s="55" t="s">
        <v>1630</v>
      </c>
      <c r="R399" s="89" t="s">
        <v>1584</v>
      </c>
      <c r="S399" s="89" t="s">
        <v>2119</v>
      </c>
      <c r="T399" s="89">
        <v>0</v>
      </c>
      <c r="U399" s="89">
        <v>0</v>
      </c>
      <c r="V399" s="15" t="s">
        <v>71</v>
      </c>
      <c r="W399" s="15" t="s">
        <v>51</v>
      </c>
      <c r="X399" s="15"/>
      <c r="Y399" s="11">
        <v>42601</v>
      </c>
      <c r="Z399" s="15" t="s">
        <v>2368</v>
      </c>
      <c r="AA399" s="15" t="s">
        <v>2563</v>
      </c>
      <c r="AB399" s="15" t="s">
        <v>501</v>
      </c>
      <c r="AC399" s="17" t="s">
        <v>91</v>
      </c>
      <c r="AD399" s="15" t="s">
        <v>106</v>
      </c>
      <c r="AE399" s="15" t="s">
        <v>106</v>
      </c>
      <c r="AF399" s="19"/>
    </row>
    <row r="400" spans="1:34" ht="135" x14ac:dyDescent="0.25">
      <c r="A400" s="5">
        <v>395</v>
      </c>
      <c r="B400" s="42">
        <f t="shared" si="32"/>
        <v>-1</v>
      </c>
      <c r="C400" s="41">
        <f t="shared" si="31"/>
        <v>0</v>
      </c>
      <c r="D400" s="10" t="s">
        <v>2357</v>
      </c>
      <c r="E400" s="10" t="s">
        <v>35</v>
      </c>
      <c r="F400" s="125">
        <v>42601</v>
      </c>
      <c r="G400" s="12"/>
      <c r="H400" s="125">
        <v>42632</v>
      </c>
      <c r="I400" s="16">
        <v>42607</v>
      </c>
      <c r="J400" s="2" t="str">
        <f t="shared" si="33"/>
        <v>Terminada</v>
      </c>
      <c r="K400" s="35">
        <f t="shared" si="30"/>
        <v>5</v>
      </c>
      <c r="L400" s="45" t="s">
        <v>2362</v>
      </c>
      <c r="M400" s="49" t="s">
        <v>2363</v>
      </c>
      <c r="N400" s="108" t="s">
        <v>2364</v>
      </c>
      <c r="O400" s="15" t="s">
        <v>86</v>
      </c>
      <c r="P400" s="48" t="s">
        <v>2365</v>
      </c>
      <c r="Q400" s="55" t="s">
        <v>1638</v>
      </c>
      <c r="R400" s="89" t="s">
        <v>1624</v>
      </c>
      <c r="S400" s="89" t="s">
        <v>2120</v>
      </c>
      <c r="T400" s="89">
        <v>0</v>
      </c>
      <c r="U400" s="89">
        <v>0</v>
      </c>
      <c r="V400" s="15" t="s">
        <v>76</v>
      </c>
      <c r="W400" s="15" t="s">
        <v>16</v>
      </c>
      <c r="X400" s="15"/>
      <c r="Y400" s="11">
        <v>42606</v>
      </c>
      <c r="Z400" s="15" t="s">
        <v>2430</v>
      </c>
      <c r="AA400" s="15" t="s">
        <v>106</v>
      </c>
      <c r="AB400" s="15" t="s">
        <v>90</v>
      </c>
      <c r="AC400" s="17" t="s">
        <v>91</v>
      </c>
      <c r="AD400" s="15" t="s">
        <v>106</v>
      </c>
      <c r="AE400" s="15" t="s">
        <v>106</v>
      </c>
      <c r="AF400" s="19"/>
    </row>
    <row r="401" spans="1:32" ht="135" x14ac:dyDescent="0.25">
      <c r="A401" s="5">
        <v>396</v>
      </c>
      <c r="B401" s="42">
        <f t="shared" si="32"/>
        <v>-1</v>
      </c>
      <c r="C401" s="41">
        <f t="shared" si="31"/>
        <v>0</v>
      </c>
      <c r="D401" s="10" t="s">
        <v>2366</v>
      </c>
      <c r="E401" s="10" t="s">
        <v>35</v>
      </c>
      <c r="F401" s="125">
        <v>42604</v>
      </c>
      <c r="G401" s="12"/>
      <c r="H401" s="125">
        <v>42633</v>
      </c>
      <c r="I401" s="16">
        <v>42614</v>
      </c>
      <c r="J401" s="2" t="str">
        <f t="shared" si="33"/>
        <v>Terminada</v>
      </c>
      <c r="K401" s="35">
        <f t="shared" si="30"/>
        <v>9</v>
      </c>
      <c r="L401" s="45" t="s">
        <v>2174</v>
      </c>
      <c r="M401" s="49" t="s">
        <v>2175</v>
      </c>
      <c r="N401" s="48" t="s">
        <v>2176</v>
      </c>
      <c r="O401" s="15" t="s">
        <v>86</v>
      </c>
      <c r="P401" s="55" t="s">
        <v>2367</v>
      </c>
      <c r="Q401" s="55" t="s">
        <v>1630</v>
      </c>
      <c r="R401" s="89" t="s">
        <v>1584</v>
      </c>
      <c r="S401" s="89" t="s">
        <v>2120</v>
      </c>
      <c r="T401" s="89">
        <v>0</v>
      </c>
      <c r="U401" s="89">
        <v>0</v>
      </c>
      <c r="V401" s="15" t="s">
        <v>71</v>
      </c>
      <c r="W401" s="15" t="s">
        <v>1562</v>
      </c>
      <c r="X401" s="15"/>
      <c r="Y401" s="16">
        <v>42604</v>
      </c>
      <c r="Z401" s="15" t="s">
        <v>2369</v>
      </c>
      <c r="AA401" s="15" t="s">
        <v>2452</v>
      </c>
      <c r="AB401" s="15" t="s">
        <v>90</v>
      </c>
      <c r="AC401" s="17" t="s">
        <v>91</v>
      </c>
      <c r="AD401" s="15" t="s">
        <v>106</v>
      </c>
      <c r="AE401" s="15" t="s">
        <v>106</v>
      </c>
      <c r="AF401" s="19"/>
    </row>
    <row r="402" spans="1:32" ht="120" x14ac:dyDescent="0.25">
      <c r="A402" s="5">
        <v>397</v>
      </c>
      <c r="B402" s="42">
        <f t="shared" si="32"/>
        <v>-1</v>
      </c>
      <c r="C402" s="41">
        <f t="shared" si="31"/>
        <v>0</v>
      </c>
      <c r="D402" s="10" t="s">
        <v>2370</v>
      </c>
      <c r="E402" s="10" t="s">
        <v>35</v>
      </c>
      <c r="F402" s="125">
        <v>42605</v>
      </c>
      <c r="G402" s="12"/>
      <c r="H402" s="125">
        <v>42634</v>
      </c>
      <c r="I402" s="16">
        <v>42625</v>
      </c>
      <c r="J402" s="2" t="str">
        <f t="shared" si="33"/>
        <v>Terminada</v>
      </c>
      <c r="K402" s="35">
        <f t="shared" si="30"/>
        <v>15</v>
      </c>
      <c r="L402" s="45" t="s">
        <v>1909</v>
      </c>
      <c r="M402" s="49" t="s">
        <v>1910</v>
      </c>
      <c r="N402" s="55" t="s">
        <v>1911</v>
      </c>
      <c r="O402" s="15" t="s">
        <v>86</v>
      </c>
      <c r="P402" s="108" t="s">
        <v>2371</v>
      </c>
      <c r="Q402" s="55" t="s">
        <v>1637</v>
      </c>
      <c r="R402" s="89" t="s">
        <v>1569</v>
      </c>
      <c r="S402" s="89" t="s">
        <v>2120</v>
      </c>
      <c r="T402" s="89">
        <v>0</v>
      </c>
      <c r="U402" s="89">
        <v>0</v>
      </c>
      <c r="V402" s="15" t="s">
        <v>76</v>
      </c>
      <c r="W402" s="17" t="s">
        <v>16</v>
      </c>
      <c r="X402" s="17"/>
      <c r="Y402" s="11">
        <v>42605</v>
      </c>
      <c r="Z402" s="15" t="s">
        <v>3062</v>
      </c>
      <c r="AA402" s="15" t="s">
        <v>106</v>
      </c>
      <c r="AB402" s="15" t="s">
        <v>2635</v>
      </c>
      <c r="AC402" s="17" t="s">
        <v>91</v>
      </c>
      <c r="AD402" s="15" t="s">
        <v>106</v>
      </c>
      <c r="AE402" s="15" t="s">
        <v>106</v>
      </c>
      <c r="AF402" s="19"/>
    </row>
    <row r="403" spans="1:32" ht="120" x14ac:dyDescent="0.25">
      <c r="A403" s="5">
        <v>398</v>
      </c>
      <c r="B403" s="42">
        <f t="shared" si="32"/>
        <v>-1</v>
      </c>
      <c r="C403" s="41">
        <f t="shared" si="31"/>
        <v>0</v>
      </c>
      <c r="D403" s="10" t="s">
        <v>2372</v>
      </c>
      <c r="E403" s="10" t="s">
        <v>35</v>
      </c>
      <c r="F403" s="125">
        <v>42605</v>
      </c>
      <c r="G403" s="12"/>
      <c r="H403" s="125">
        <v>42634</v>
      </c>
      <c r="I403" s="16">
        <v>42634</v>
      </c>
      <c r="J403" s="2" t="str">
        <f t="shared" si="33"/>
        <v>Terminada</v>
      </c>
      <c r="K403" s="35">
        <f t="shared" si="30"/>
        <v>22</v>
      </c>
      <c r="L403" s="45" t="s">
        <v>2373</v>
      </c>
      <c r="M403" s="49" t="s">
        <v>2374</v>
      </c>
      <c r="N403" s="87" t="s">
        <v>2375</v>
      </c>
      <c r="O403" s="15" t="s">
        <v>86</v>
      </c>
      <c r="P403" s="48" t="s">
        <v>2376</v>
      </c>
      <c r="Q403" s="55" t="s">
        <v>1627</v>
      </c>
      <c r="R403" s="89" t="s">
        <v>1564</v>
      </c>
      <c r="S403" s="89" t="s">
        <v>2120</v>
      </c>
      <c r="T403" s="89">
        <v>0</v>
      </c>
      <c r="U403" s="89">
        <v>0</v>
      </c>
      <c r="V403" s="15" t="s">
        <v>71</v>
      </c>
      <c r="W403" s="15" t="s">
        <v>50</v>
      </c>
      <c r="X403" s="15"/>
      <c r="Y403" s="11">
        <v>42605</v>
      </c>
      <c r="Z403" s="15" t="s">
        <v>2398</v>
      </c>
      <c r="AA403" s="15" t="s">
        <v>2496</v>
      </c>
      <c r="AB403" s="15" t="s">
        <v>2635</v>
      </c>
      <c r="AC403" s="17" t="s">
        <v>91</v>
      </c>
      <c r="AD403" s="15" t="s">
        <v>106</v>
      </c>
      <c r="AE403" s="15" t="s">
        <v>106</v>
      </c>
      <c r="AF403" s="19"/>
    </row>
    <row r="404" spans="1:32" ht="120" x14ac:dyDescent="0.25">
      <c r="A404" s="5">
        <v>399</v>
      </c>
      <c r="B404" s="42">
        <f t="shared" si="32"/>
        <v>-1</v>
      </c>
      <c r="C404" s="41">
        <f t="shared" si="31"/>
        <v>0</v>
      </c>
      <c r="D404" s="10" t="s">
        <v>2377</v>
      </c>
      <c r="E404" s="10" t="s">
        <v>35</v>
      </c>
      <c r="F404" s="125">
        <v>42605</v>
      </c>
      <c r="G404" s="12"/>
      <c r="H404" s="125">
        <v>42634</v>
      </c>
      <c r="I404" s="16">
        <v>42634</v>
      </c>
      <c r="J404" s="2" t="str">
        <f t="shared" si="33"/>
        <v>Terminada</v>
      </c>
      <c r="K404" s="35">
        <f t="shared" si="30"/>
        <v>22</v>
      </c>
      <c r="L404" s="45" t="s">
        <v>2373</v>
      </c>
      <c r="M404" s="49" t="s">
        <v>2374</v>
      </c>
      <c r="N404" s="108" t="s">
        <v>2375</v>
      </c>
      <c r="O404" s="15" t="s">
        <v>86</v>
      </c>
      <c r="P404" s="55" t="s">
        <v>2378</v>
      </c>
      <c r="Q404" s="55" t="s">
        <v>1627</v>
      </c>
      <c r="R404" s="89" t="s">
        <v>1563</v>
      </c>
      <c r="S404" s="89" t="s">
        <v>2120</v>
      </c>
      <c r="T404" s="89">
        <v>0</v>
      </c>
      <c r="U404" s="89">
        <v>0</v>
      </c>
      <c r="V404" s="15" t="s">
        <v>71</v>
      </c>
      <c r="W404" s="15" t="s">
        <v>17</v>
      </c>
      <c r="X404" s="15"/>
      <c r="Y404" s="11">
        <v>42605</v>
      </c>
      <c r="Z404" s="15" t="s">
        <v>2399</v>
      </c>
      <c r="AA404" s="15" t="s">
        <v>2506</v>
      </c>
      <c r="AB404" s="15" t="s">
        <v>2635</v>
      </c>
      <c r="AC404" s="17" t="s">
        <v>91</v>
      </c>
      <c r="AD404" s="15" t="s">
        <v>106</v>
      </c>
      <c r="AE404" s="15" t="s">
        <v>106</v>
      </c>
      <c r="AF404" s="19"/>
    </row>
    <row r="405" spans="1:32" ht="120" x14ac:dyDescent="0.25">
      <c r="A405" s="133">
        <v>400</v>
      </c>
      <c r="B405" s="154">
        <f t="shared" ref="B405:B412" si="34">IF(D405="",0,IF(I405&lt;&gt;"",-1,IF(H405&lt;$AH$5,100,0)))</f>
        <v>-1</v>
      </c>
      <c r="C405" s="155">
        <f t="shared" si="31"/>
        <v>0</v>
      </c>
      <c r="D405" s="110" t="s">
        <v>2379</v>
      </c>
      <c r="E405" s="110" t="s">
        <v>35</v>
      </c>
      <c r="F405" s="125">
        <v>42605</v>
      </c>
      <c r="G405" s="12"/>
      <c r="H405" s="125">
        <v>42634</v>
      </c>
      <c r="I405" s="16">
        <v>42625</v>
      </c>
      <c r="J405" s="2" t="str">
        <f t="shared" si="33"/>
        <v>Terminada</v>
      </c>
      <c r="K405" s="35">
        <f t="shared" si="30"/>
        <v>15</v>
      </c>
      <c r="L405" s="45" t="s">
        <v>2380</v>
      </c>
      <c r="M405" s="49" t="s">
        <v>2381</v>
      </c>
      <c r="N405" s="48" t="s">
        <v>2382</v>
      </c>
      <c r="O405" s="15" t="s">
        <v>86</v>
      </c>
      <c r="P405" s="55" t="s">
        <v>2383</v>
      </c>
      <c r="Q405" s="55" t="s">
        <v>1630</v>
      </c>
      <c r="R405" s="89" t="s">
        <v>1584</v>
      </c>
      <c r="S405" s="89" t="s">
        <v>2120</v>
      </c>
      <c r="T405" s="89">
        <v>0</v>
      </c>
      <c r="U405" s="89">
        <v>0</v>
      </c>
      <c r="V405" s="15" t="s">
        <v>71</v>
      </c>
      <c r="W405" s="15" t="s">
        <v>51</v>
      </c>
      <c r="X405" s="15"/>
      <c r="Y405" s="11">
        <v>42605</v>
      </c>
      <c r="Z405" s="15" t="s">
        <v>2400</v>
      </c>
      <c r="AA405" s="15" t="s">
        <v>2487</v>
      </c>
      <c r="AB405" s="15" t="s">
        <v>2635</v>
      </c>
      <c r="AC405" s="17" t="s">
        <v>91</v>
      </c>
      <c r="AD405" s="15" t="s">
        <v>106</v>
      </c>
      <c r="AE405" s="15" t="s">
        <v>106</v>
      </c>
      <c r="AF405" s="19"/>
    </row>
    <row r="406" spans="1:32" ht="120" x14ac:dyDescent="0.25">
      <c r="A406" s="5">
        <v>401</v>
      </c>
      <c r="B406" s="42">
        <f t="shared" si="34"/>
        <v>-1</v>
      </c>
      <c r="C406" s="41">
        <f t="shared" si="31"/>
        <v>0</v>
      </c>
      <c r="D406" s="10" t="s">
        <v>2384</v>
      </c>
      <c r="E406" s="10" t="s">
        <v>35</v>
      </c>
      <c r="F406" s="125">
        <v>42605</v>
      </c>
      <c r="G406" s="12"/>
      <c r="H406" s="125">
        <v>42634</v>
      </c>
      <c r="I406" s="16">
        <v>42625</v>
      </c>
      <c r="J406" s="2" t="str">
        <f t="shared" si="33"/>
        <v>Terminada</v>
      </c>
      <c r="K406" s="35">
        <f t="shared" si="30"/>
        <v>15</v>
      </c>
      <c r="L406" s="45" t="s">
        <v>2380</v>
      </c>
      <c r="M406" s="49" t="s">
        <v>2381</v>
      </c>
      <c r="N406" s="55" t="s">
        <v>2382</v>
      </c>
      <c r="O406" s="15" t="s">
        <v>86</v>
      </c>
      <c r="P406" s="87" t="s">
        <v>2385</v>
      </c>
      <c r="Q406" s="55" t="s">
        <v>1630</v>
      </c>
      <c r="R406" s="89" t="s">
        <v>1584</v>
      </c>
      <c r="S406" s="89" t="s">
        <v>2120</v>
      </c>
      <c r="T406" s="89">
        <v>0</v>
      </c>
      <c r="U406" s="89">
        <v>0</v>
      </c>
      <c r="V406" s="15" t="s">
        <v>71</v>
      </c>
      <c r="W406" s="15" t="s">
        <v>51</v>
      </c>
      <c r="X406" s="15"/>
      <c r="Y406" s="16">
        <v>42605</v>
      </c>
      <c r="Z406" s="15" t="s">
        <v>2401</v>
      </c>
      <c r="AA406" s="15" t="s">
        <v>2488</v>
      </c>
      <c r="AB406" s="15" t="s">
        <v>2635</v>
      </c>
      <c r="AC406" s="17" t="s">
        <v>91</v>
      </c>
      <c r="AD406" s="15" t="s">
        <v>106</v>
      </c>
      <c r="AE406" s="15" t="s">
        <v>106</v>
      </c>
      <c r="AF406" s="19"/>
    </row>
    <row r="407" spans="1:32" ht="120" x14ac:dyDescent="0.25">
      <c r="A407" s="5">
        <v>402</v>
      </c>
      <c r="B407" s="42">
        <f t="shared" si="34"/>
        <v>-1</v>
      </c>
      <c r="C407" s="41">
        <f t="shared" si="31"/>
        <v>0</v>
      </c>
      <c r="D407" s="10" t="s">
        <v>2386</v>
      </c>
      <c r="E407" s="10" t="s">
        <v>35</v>
      </c>
      <c r="F407" s="125">
        <v>42605</v>
      </c>
      <c r="G407" s="12"/>
      <c r="H407" s="125">
        <v>42634</v>
      </c>
      <c r="I407" s="16">
        <v>42634</v>
      </c>
      <c r="J407" s="2" t="str">
        <f t="shared" si="33"/>
        <v>Terminada</v>
      </c>
      <c r="K407" s="35">
        <f t="shared" ref="K407:K470" si="35">IF(I407&lt;&gt;"",(NETWORKDAYS(F407,I407)),0)</f>
        <v>22</v>
      </c>
      <c r="L407" s="45" t="s">
        <v>2388</v>
      </c>
      <c r="M407" s="49" t="s">
        <v>2389</v>
      </c>
      <c r="N407" s="55" t="s">
        <v>2390</v>
      </c>
      <c r="O407" s="15" t="s">
        <v>86</v>
      </c>
      <c r="P407" s="55" t="s">
        <v>2391</v>
      </c>
      <c r="Q407" s="55" t="s">
        <v>1630</v>
      </c>
      <c r="R407" s="89" t="s">
        <v>1584</v>
      </c>
      <c r="S407" s="89" t="s">
        <v>2119</v>
      </c>
      <c r="T407" s="89">
        <v>0</v>
      </c>
      <c r="U407" s="89">
        <v>0</v>
      </c>
      <c r="V407" s="15" t="s">
        <v>71</v>
      </c>
      <c r="W407" s="15" t="s">
        <v>51</v>
      </c>
      <c r="X407" s="15"/>
      <c r="Y407" s="16">
        <v>42605</v>
      </c>
      <c r="Z407" s="15" t="s">
        <v>2397</v>
      </c>
      <c r="AA407" s="15" t="s">
        <v>2611</v>
      </c>
      <c r="AB407" s="15" t="s">
        <v>90</v>
      </c>
      <c r="AC407" s="17" t="s">
        <v>91</v>
      </c>
      <c r="AD407" s="15" t="s">
        <v>106</v>
      </c>
      <c r="AE407" s="15" t="s">
        <v>106</v>
      </c>
      <c r="AF407" s="19"/>
    </row>
    <row r="408" spans="1:32" ht="135" x14ac:dyDescent="0.25">
      <c r="A408" s="5">
        <v>403</v>
      </c>
      <c r="B408" s="42">
        <f t="shared" si="34"/>
        <v>-1</v>
      </c>
      <c r="C408" s="41">
        <f t="shared" si="31"/>
        <v>0</v>
      </c>
      <c r="D408" s="10" t="s">
        <v>2387</v>
      </c>
      <c r="E408" s="10" t="s">
        <v>35</v>
      </c>
      <c r="F408" s="125">
        <v>42605</v>
      </c>
      <c r="G408" s="12"/>
      <c r="H408" s="125">
        <v>42634</v>
      </c>
      <c r="I408" s="16">
        <v>42634</v>
      </c>
      <c r="J408" s="2" t="str">
        <f t="shared" si="33"/>
        <v>Terminada</v>
      </c>
      <c r="K408" s="35">
        <f t="shared" si="35"/>
        <v>22</v>
      </c>
      <c r="L408" s="45" t="s">
        <v>2393</v>
      </c>
      <c r="M408" s="49" t="s">
        <v>2394</v>
      </c>
      <c r="N408" s="48" t="s">
        <v>2395</v>
      </c>
      <c r="O408" s="17" t="s">
        <v>86</v>
      </c>
      <c r="P408" s="48" t="s">
        <v>2396</v>
      </c>
      <c r="Q408" s="55" t="s">
        <v>1630</v>
      </c>
      <c r="R408" s="89" t="s">
        <v>1584</v>
      </c>
      <c r="S408" s="89" t="s">
        <v>2120</v>
      </c>
      <c r="T408" s="89">
        <v>0</v>
      </c>
      <c r="U408" s="89">
        <v>0</v>
      </c>
      <c r="V408" s="15" t="s">
        <v>71</v>
      </c>
      <c r="W408" s="15" t="s">
        <v>51</v>
      </c>
      <c r="X408" s="15"/>
      <c r="Y408" s="16">
        <v>42605</v>
      </c>
      <c r="Z408" s="15" t="s">
        <v>2392</v>
      </c>
      <c r="AA408" s="15" t="s">
        <v>2612</v>
      </c>
      <c r="AB408" s="15" t="s">
        <v>90</v>
      </c>
      <c r="AC408" s="17" t="s">
        <v>91</v>
      </c>
      <c r="AD408" s="15" t="s">
        <v>106</v>
      </c>
      <c r="AE408" s="15" t="s">
        <v>106</v>
      </c>
      <c r="AF408" s="19"/>
    </row>
    <row r="409" spans="1:32" ht="120" x14ac:dyDescent="0.25">
      <c r="A409" s="5">
        <v>404</v>
      </c>
      <c r="B409" s="42">
        <f t="shared" si="34"/>
        <v>-1</v>
      </c>
      <c r="C409" s="41">
        <f t="shared" si="31"/>
        <v>0</v>
      </c>
      <c r="D409" s="10" t="s">
        <v>2405</v>
      </c>
      <c r="E409" s="10" t="s">
        <v>35</v>
      </c>
      <c r="F409" s="125">
        <v>42606</v>
      </c>
      <c r="G409" s="12"/>
      <c r="H409" s="125">
        <v>42635</v>
      </c>
      <c r="I409" s="16">
        <v>42635</v>
      </c>
      <c r="J409" s="2" t="str">
        <f t="shared" si="33"/>
        <v>Terminada</v>
      </c>
      <c r="K409" s="35">
        <f t="shared" si="35"/>
        <v>22</v>
      </c>
      <c r="L409" s="45" t="s">
        <v>2406</v>
      </c>
      <c r="M409" s="49" t="s">
        <v>2407</v>
      </c>
      <c r="N409" s="55" t="s">
        <v>2408</v>
      </c>
      <c r="O409" s="17" t="s">
        <v>86</v>
      </c>
      <c r="P409" s="55" t="s">
        <v>2409</v>
      </c>
      <c r="Q409" s="55" t="s">
        <v>1630</v>
      </c>
      <c r="R409" s="89" t="s">
        <v>1584</v>
      </c>
      <c r="S409" s="89" t="s">
        <v>2120</v>
      </c>
      <c r="T409" s="89">
        <v>0</v>
      </c>
      <c r="U409" s="89">
        <v>0</v>
      </c>
      <c r="V409" s="15" t="s">
        <v>71</v>
      </c>
      <c r="W409" s="15" t="s">
        <v>50</v>
      </c>
      <c r="X409" s="15"/>
      <c r="Y409" s="16">
        <v>42606</v>
      </c>
      <c r="Z409" s="15" t="s">
        <v>2417</v>
      </c>
      <c r="AA409" s="15" t="s">
        <v>2503</v>
      </c>
      <c r="AB409" s="15" t="s">
        <v>90</v>
      </c>
      <c r="AC409" s="17" t="s">
        <v>91</v>
      </c>
      <c r="AD409" s="15" t="s">
        <v>106</v>
      </c>
      <c r="AE409" s="15" t="s">
        <v>106</v>
      </c>
      <c r="AF409" s="19"/>
    </row>
    <row r="410" spans="1:32" ht="120" x14ac:dyDescent="0.25">
      <c r="A410" s="5">
        <v>405</v>
      </c>
      <c r="B410" s="42">
        <f t="shared" si="34"/>
        <v>-1</v>
      </c>
      <c r="C410" s="41">
        <f t="shared" si="31"/>
        <v>0</v>
      </c>
      <c r="D410" s="10" t="s">
        <v>2410</v>
      </c>
      <c r="E410" s="10" t="s">
        <v>35</v>
      </c>
      <c r="F410" s="125">
        <v>42606</v>
      </c>
      <c r="G410" s="12"/>
      <c r="H410" s="125">
        <v>42635</v>
      </c>
      <c r="I410" s="16">
        <v>42626</v>
      </c>
      <c r="J410" s="2" t="str">
        <f t="shared" si="33"/>
        <v>Terminada</v>
      </c>
      <c r="K410" s="35">
        <f t="shared" si="35"/>
        <v>15</v>
      </c>
      <c r="L410" s="46" t="s">
        <v>2406</v>
      </c>
      <c r="M410" s="49" t="s">
        <v>2407</v>
      </c>
      <c r="N410" s="48" t="s">
        <v>2408</v>
      </c>
      <c r="O410" s="17" t="s">
        <v>86</v>
      </c>
      <c r="P410" s="48" t="s">
        <v>2411</v>
      </c>
      <c r="Q410" s="55" t="s">
        <v>1630</v>
      </c>
      <c r="R410" s="89" t="s">
        <v>1584</v>
      </c>
      <c r="S410" s="89" t="s">
        <v>2120</v>
      </c>
      <c r="T410" s="89">
        <v>0</v>
      </c>
      <c r="U410" s="89">
        <v>0</v>
      </c>
      <c r="V410" s="15" t="s">
        <v>71</v>
      </c>
      <c r="W410" s="15" t="s">
        <v>53</v>
      </c>
      <c r="X410" s="15"/>
      <c r="Y410" s="16">
        <v>42606</v>
      </c>
      <c r="Z410" s="15" t="s">
        <v>2413</v>
      </c>
      <c r="AA410" s="15" t="s">
        <v>2508</v>
      </c>
      <c r="AB410" s="15" t="s">
        <v>90</v>
      </c>
      <c r="AC410" s="17" t="s">
        <v>91</v>
      </c>
      <c r="AD410" s="15" t="s">
        <v>106</v>
      </c>
      <c r="AE410" s="15" t="s">
        <v>106</v>
      </c>
      <c r="AF410" s="19"/>
    </row>
    <row r="411" spans="1:32" ht="120" x14ac:dyDescent="0.25">
      <c r="A411" s="5">
        <v>406</v>
      </c>
      <c r="B411" s="42">
        <f t="shared" si="34"/>
        <v>-1</v>
      </c>
      <c r="C411" s="41">
        <f>IF(D411="",1,IF(I411&lt;&gt;"",0,IF((H412-18)&lt;=$AH$5,100,1)))</f>
        <v>0</v>
      </c>
      <c r="D411" s="10" t="s">
        <v>2416</v>
      </c>
      <c r="E411" s="10" t="s">
        <v>35</v>
      </c>
      <c r="F411" s="125">
        <v>42606</v>
      </c>
      <c r="G411" s="12"/>
      <c r="H411" s="125">
        <v>42635</v>
      </c>
      <c r="I411" s="16">
        <v>42627</v>
      </c>
      <c r="J411" s="2" t="str">
        <f t="shared" si="33"/>
        <v>Terminada</v>
      </c>
      <c r="K411" s="35">
        <f t="shared" si="35"/>
        <v>16</v>
      </c>
      <c r="L411" s="45" t="s">
        <v>2406</v>
      </c>
      <c r="M411" s="49" t="s">
        <v>2407</v>
      </c>
      <c r="N411" s="55" t="s">
        <v>2408</v>
      </c>
      <c r="O411" s="17" t="s">
        <v>86</v>
      </c>
      <c r="P411" s="55" t="s">
        <v>2418</v>
      </c>
      <c r="Q411" s="55" t="s">
        <v>1630</v>
      </c>
      <c r="R411" s="89" t="s">
        <v>1584</v>
      </c>
      <c r="S411" s="89" t="s">
        <v>2120</v>
      </c>
      <c r="T411" s="89">
        <v>0</v>
      </c>
      <c r="U411" s="89">
        <v>0</v>
      </c>
      <c r="V411" s="15" t="s">
        <v>71</v>
      </c>
      <c r="W411" s="15" t="s">
        <v>53</v>
      </c>
      <c r="X411" s="15"/>
      <c r="Y411" s="16">
        <v>42606</v>
      </c>
      <c r="Z411" s="15" t="s">
        <v>2414</v>
      </c>
      <c r="AA411" s="15" t="s">
        <v>2505</v>
      </c>
      <c r="AB411" s="15" t="s">
        <v>90</v>
      </c>
      <c r="AC411" s="17" t="s">
        <v>91</v>
      </c>
      <c r="AD411" s="15" t="s">
        <v>106</v>
      </c>
      <c r="AE411" s="15" t="s">
        <v>106</v>
      </c>
      <c r="AF411" s="19"/>
    </row>
    <row r="412" spans="1:32" ht="120" x14ac:dyDescent="0.25">
      <c r="A412" s="5">
        <v>407</v>
      </c>
      <c r="B412" s="42">
        <f t="shared" si="34"/>
        <v>-1</v>
      </c>
      <c r="C412" s="41">
        <f>IF(D412="",1,IF(I412&lt;&gt;"",0,IF((H413-18)&lt;=$AH$5,100,1)))</f>
        <v>0</v>
      </c>
      <c r="D412" s="10" t="s">
        <v>2419</v>
      </c>
      <c r="E412" s="10" t="s">
        <v>35</v>
      </c>
      <c r="F412" s="125">
        <v>42606</v>
      </c>
      <c r="G412" s="12"/>
      <c r="H412" s="125">
        <v>42635</v>
      </c>
      <c r="I412" s="16">
        <v>42625</v>
      </c>
      <c r="J412" s="2" t="str">
        <f t="shared" si="33"/>
        <v>Terminada</v>
      </c>
      <c r="K412" s="35">
        <f t="shared" si="35"/>
        <v>14</v>
      </c>
      <c r="L412" s="45" t="s">
        <v>2406</v>
      </c>
      <c r="M412" s="49" t="s">
        <v>2407</v>
      </c>
      <c r="N412" s="55" t="s">
        <v>2408</v>
      </c>
      <c r="O412" s="17" t="s">
        <v>86</v>
      </c>
      <c r="P412" s="55" t="s">
        <v>2420</v>
      </c>
      <c r="Q412" s="55" t="s">
        <v>1630</v>
      </c>
      <c r="R412" s="89" t="s">
        <v>1584</v>
      </c>
      <c r="S412" s="89" t="s">
        <v>2120</v>
      </c>
      <c r="T412" s="89">
        <v>0</v>
      </c>
      <c r="U412" s="89">
        <v>0</v>
      </c>
      <c r="V412" s="15" t="s">
        <v>71</v>
      </c>
      <c r="W412" s="15" t="s">
        <v>53</v>
      </c>
      <c r="X412" s="15"/>
      <c r="Y412" s="11">
        <v>42606</v>
      </c>
      <c r="Z412" s="15" t="s">
        <v>2415</v>
      </c>
      <c r="AA412" s="15" t="s">
        <v>3064</v>
      </c>
      <c r="AB412" s="15" t="s">
        <v>90</v>
      </c>
      <c r="AC412" s="17" t="s">
        <v>91</v>
      </c>
      <c r="AD412" s="15" t="s">
        <v>106</v>
      </c>
      <c r="AE412" s="15" t="s">
        <v>106</v>
      </c>
      <c r="AF412" s="19"/>
    </row>
    <row r="413" spans="1:32" ht="135" x14ac:dyDescent="0.25">
      <c r="A413" s="5">
        <v>408</v>
      </c>
      <c r="B413" s="42">
        <f t="shared" ref="B413:B476" si="36">IF(D413="",0,IF(I413&lt;&gt;"",-1,IF(H413&lt;$AH$5,100,0)))</f>
        <v>-1</v>
      </c>
      <c r="C413" s="41">
        <f t="shared" ref="C413:C476" si="37">IF(D413="",1,IF(I413&lt;&gt;"",0,IF((H413-18)&lt;=$AH$5,100,1)))</f>
        <v>0</v>
      </c>
      <c r="D413" s="10" t="s">
        <v>2421</v>
      </c>
      <c r="E413" s="10" t="s">
        <v>35</v>
      </c>
      <c r="F413" s="125">
        <v>42606</v>
      </c>
      <c r="G413" s="12"/>
      <c r="H413" s="125">
        <v>42635</v>
      </c>
      <c r="I413" s="16">
        <v>42607</v>
      </c>
      <c r="J413" s="2" t="str">
        <f t="shared" si="33"/>
        <v>Terminada</v>
      </c>
      <c r="K413" s="35">
        <f t="shared" si="35"/>
        <v>2</v>
      </c>
      <c r="L413" s="45" t="s">
        <v>2422</v>
      </c>
      <c r="M413" s="49" t="s">
        <v>2423</v>
      </c>
      <c r="N413" s="48" t="s">
        <v>2424</v>
      </c>
      <c r="O413" s="17" t="s">
        <v>86</v>
      </c>
      <c r="P413" s="48" t="s">
        <v>2425</v>
      </c>
      <c r="Q413" s="55" t="s">
        <v>1638</v>
      </c>
      <c r="R413" s="89" t="s">
        <v>1624</v>
      </c>
      <c r="S413" s="89" t="s">
        <v>2120</v>
      </c>
      <c r="T413" s="89">
        <v>0</v>
      </c>
      <c r="U413" s="89">
        <v>0</v>
      </c>
      <c r="V413" s="15" t="s">
        <v>76</v>
      </c>
      <c r="W413" s="15" t="s">
        <v>16</v>
      </c>
      <c r="X413" s="15"/>
      <c r="Y413" s="11">
        <v>42606</v>
      </c>
      <c r="Z413" s="15" t="s">
        <v>2431</v>
      </c>
      <c r="AA413" s="15" t="s">
        <v>106</v>
      </c>
      <c r="AB413" s="15" t="s">
        <v>90</v>
      </c>
      <c r="AC413" s="17" t="s">
        <v>91</v>
      </c>
      <c r="AD413" s="15" t="s">
        <v>106</v>
      </c>
      <c r="AE413" s="15" t="s">
        <v>106</v>
      </c>
      <c r="AF413" s="19"/>
    </row>
    <row r="414" spans="1:32" ht="135" x14ac:dyDescent="0.25">
      <c r="A414" s="5">
        <v>409</v>
      </c>
      <c r="B414" s="42">
        <f t="shared" si="36"/>
        <v>-1</v>
      </c>
      <c r="C414" s="41">
        <f t="shared" si="37"/>
        <v>0</v>
      </c>
      <c r="D414" s="10" t="s">
        <v>2432</v>
      </c>
      <c r="E414" s="10" t="s">
        <v>35</v>
      </c>
      <c r="F414" s="125">
        <v>42607</v>
      </c>
      <c r="G414" s="12"/>
      <c r="H414" s="125">
        <v>42636</v>
      </c>
      <c r="I414" s="16">
        <v>42608</v>
      </c>
      <c r="J414" s="2" t="str">
        <f t="shared" si="33"/>
        <v>Terminada</v>
      </c>
      <c r="K414" s="35">
        <f t="shared" si="35"/>
        <v>2</v>
      </c>
      <c r="L414" s="45" t="s">
        <v>2433</v>
      </c>
      <c r="M414" s="49" t="s">
        <v>2434</v>
      </c>
      <c r="N414" s="55" t="s">
        <v>2435</v>
      </c>
      <c r="O414" s="17" t="s">
        <v>86</v>
      </c>
      <c r="P414" s="55" t="s">
        <v>2436</v>
      </c>
      <c r="Q414" s="55" t="s">
        <v>1638</v>
      </c>
      <c r="R414" s="89" t="s">
        <v>1624</v>
      </c>
      <c r="S414" s="89" t="s">
        <v>2120</v>
      </c>
      <c r="T414" s="89">
        <v>0</v>
      </c>
      <c r="U414" s="89">
        <v>0</v>
      </c>
      <c r="V414" s="15" t="s">
        <v>76</v>
      </c>
      <c r="W414" s="15" t="s">
        <v>16</v>
      </c>
      <c r="X414" s="15"/>
      <c r="Y414" s="16">
        <v>42607</v>
      </c>
      <c r="Z414" s="15" t="s">
        <v>106</v>
      </c>
      <c r="AA414" s="15" t="s">
        <v>106</v>
      </c>
      <c r="AB414" s="15" t="s">
        <v>2437</v>
      </c>
      <c r="AC414" s="17" t="s">
        <v>91</v>
      </c>
      <c r="AD414" s="15" t="s">
        <v>106</v>
      </c>
      <c r="AE414" s="15" t="s">
        <v>106</v>
      </c>
      <c r="AF414" s="19"/>
    </row>
    <row r="415" spans="1:32" ht="120" x14ac:dyDescent="0.25">
      <c r="A415" s="5">
        <v>410</v>
      </c>
      <c r="B415" s="42">
        <f t="shared" si="36"/>
        <v>-1</v>
      </c>
      <c r="C415" s="41">
        <f t="shared" si="37"/>
        <v>0</v>
      </c>
      <c r="D415" s="10" t="s">
        <v>2438</v>
      </c>
      <c r="E415" s="10" t="s">
        <v>35</v>
      </c>
      <c r="F415" s="125">
        <v>42608</v>
      </c>
      <c r="G415" s="12"/>
      <c r="H415" s="125">
        <v>42639</v>
      </c>
      <c r="I415" s="16">
        <v>42626</v>
      </c>
      <c r="J415" s="2" t="str">
        <f t="shared" si="33"/>
        <v>Terminada</v>
      </c>
      <c r="K415" s="35">
        <f t="shared" si="35"/>
        <v>13</v>
      </c>
      <c r="L415" s="56" t="s">
        <v>2439</v>
      </c>
      <c r="M415" s="49" t="s">
        <v>2440</v>
      </c>
      <c r="N415" s="55" t="s">
        <v>2441</v>
      </c>
      <c r="O415" s="17" t="s">
        <v>86</v>
      </c>
      <c r="P415" s="48" t="s">
        <v>2442</v>
      </c>
      <c r="Q415" s="55" t="s">
        <v>1630</v>
      </c>
      <c r="R415" s="89" t="s">
        <v>1584</v>
      </c>
      <c r="S415" s="89" t="s">
        <v>2120</v>
      </c>
      <c r="T415" s="89">
        <v>0</v>
      </c>
      <c r="U415" s="89"/>
      <c r="V415" s="15" t="s">
        <v>71</v>
      </c>
      <c r="W415" s="15" t="s">
        <v>53</v>
      </c>
      <c r="X415" s="15"/>
      <c r="Y415" s="16">
        <v>42608</v>
      </c>
      <c r="Z415" s="15" t="s">
        <v>3065</v>
      </c>
      <c r="AA415" s="15" t="s">
        <v>2509</v>
      </c>
      <c r="AB415" s="15" t="s">
        <v>90</v>
      </c>
      <c r="AC415" s="17" t="s">
        <v>91</v>
      </c>
      <c r="AD415" s="15" t="s">
        <v>106</v>
      </c>
      <c r="AE415" s="15" t="s">
        <v>106</v>
      </c>
      <c r="AF415" s="19"/>
    </row>
    <row r="416" spans="1:32" ht="120" x14ac:dyDescent="0.25">
      <c r="A416" s="5">
        <v>411</v>
      </c>
      <c r="B416" s="42">
        <f t="shared" si="36"/>
        <v>-1</v>
      </c>
      <c r="C416" s="41">
        <f t="shared" si="37"/>
        <v>0</v>
      </c>
      <c r="D416" s="10" t="s">
        <v>2443</v>
      </c>
      <c r="E416" s="10" t="s">
        <v>35</v>
      </c>
      <c r="F416" s="125">
        <v>42608</v>
      </c>
      <c r="G416" s="12"/>
      <c r="H416" s="125">
        <v>42639</v>
      </c>
      <c r="I416" s="16">
        <v>42632</v>
      </c>
      <c r="J416" s="2" t="str">
        <f t="shared" si="33"/>
        <v>Terminada</v>
      </c>
      <c r="K416" s="35">
        <f t="shared" si="35"/>
        <v>17</v>
      </c>
      <c r="L416" s="56" t="s">
        <v>2439</v>
      </c>
      <c r="M416" s="49" t="s">
        <v>2440</v>
      </c>
      <c r="N416" s="55" t="s">
        <v>2441</v>
      </c>
      <c r="O416" s="17" t="s">
        <v>86</v>
      </c>
      <c r="P416" s="48" t="s">
        <v>2444</v>
      </c>
      <c r="Q416" s="55" t="s">
        <v>1630</v>
      </c>
      <c r="R416" s="89" t="s">
        <v>1583</v>
      </c>
      <c r="S416" s="89" t="s">
        <v>2120</v>
      </c>
      <c r="T416" s="89">
        <v>0</v>
      </c>
      <c r="U416" s="89">
        <v>0</v>
      </c>
      <c r="V416" s="15" t="s">
        <v>71</v>
      </c>
      <c r="W416" s="15" t="s">
        <v>53</v>
      </c>
      <c r="X416" s="15"/>
      <c r="Y416" s="16">
        <v>42608</v>
      </c>
      <c r="Z416" s="15" t="s">
        <v>2548</v>
      </c>
      <c r="AA416" s="15" t="s">
        <v>2548</v>
      </c>
      <c r="AB416" s="15" t="s">
        <v>90</v>
      </c>
      <c r="AC416" s="17" t="s">
        <v>91</v>
      </c>
      <c r="AD416" s="15" t="s">
        <v>106</v>
      </c>
      <c r="AE416" s="15" t="s">
        <v>106</v>
      </c>
      <c r="AF416" s="19"/>
    </row>
    <row r="417" spans="1:32" ht="135" x14ac:dyDescent="0.25">
      <c r="A417" s="5">
        <v>412</v>
      </c>
      <c r="B417" s="42">
        <f t="shared" si="36"/>
        <v>-1</v>
      </c>
      <c r="C417" s="41">
        <f t="shared" si="37"/>
        <v>0</v>
      </c>
      <c r="D417" s="10" t="s">
        <v>2453</v>
      </c>
      <c r="E417" s="10" t="s">
        <v>35</v>
      </c>
      <c r="F417" s="125">
        <v>42611</v>
      </c>
      <c r="G417" s="12"/>
      <c r="H417" s="125">
        <v>42640</v>
      </c>
      <c r="I417" s="16">
        <v>42640</v>
      </c>
      <c r="J417" s="2" t="str">
        <f t="shared" si="33"/>
        <v>Terminada</v>
      </c>
      <c r="K417" s="35">
        <f t="shared" si="35"/>
        <v>22</v>
      </c>
      <c r="L417" s="45" t="s">
        <v>164</v>
      </c>
      <c r="M417" s="49" t="s">
        <v>2454</v>
      </c>
      <c r="N417" s="48" t="s">
        <v>166</v>
      </c>
      <c r="O417" s="17" t="s">
        <v>86</v>
      </c>
      <c r="P417" s="55" t="s">
        <v>2455</v>
      </c>
      <c r="Q417" s="55" t="s">
        <v>1630</v>
      </c>
      <c r="R417" s="89" t="s">
        <v>1584</v>
      </c>
      <c r="S417" s="89" t="s">
        <v>2119</v>
      </c>
      <c r="T417" s="89">
        <v>1</v>
      </c>
      <c r="U417" s="89">
        <v>1</v>
      </c>
      <c r="V417" s="15" t="s">
        <v>71</v>
      </c>
      <c r="W417" s="15" t="s">
        <v>51</v>
      </c>
      <c r="X417" s="15"/>
      <c r="Y417" s="16">
        <v>42612</v>
      </c>
      <c r="Z417" s="15" t="s">
        <v>2456</v>
      </c>
      <c r="AA417" s="15" t="s">
        <v>2818</v>
      </c>
      <c r="AB417" s="15" t="s">
        <v>90</v>
      </c>
      <c r="AC417" s="17" t="s">
        <v>91</v>
      </c>
      <c r="AD417" s="15" t="s">
        <v>106</v>
      </c>
      <c r="AE417" s="15" t="s">
        <v>106</v>
      </c>
      <c r="AF417" s="19"/>
    </row>
    <row r="418" spans="1:32" ht="150" x14ac:dyDescent="0.25">
      <c r="A418" s="5">
        <v>413</v>
      </c>
      <c r="B418" s="42">
        <f t="shared" si="36"/>
        <v>-1</v>
      </c>
      <c r="C418" s="41">
        <f t="shared" si="37"/>
        <v>0</v>
      </c>
      <c r="D418" s="10" t="s">
        <v>2457</v>
      </c>
      <c r="E418" s="10" t="s">
        <v>35</v>
      </c>
      <c r="F418" s="125">
        <v>42611</v>
      </c>
      <c r="G418" s="12"/>
      <c r="H418" s="125">
        <v>42640</v>
      </c>
      <c r="I418" s="16">
        <v>42614</v>
      </c>
      <c r="J418" s="2" t="str">
        <f t="shared" si="33"/>
        <v>Terminada</v>
      </c>
      <c r="K418" s="35">
        <f t="shared" si="35"/>
        <v>4</v>
      </c>
      <c r="L418" s="45" t="s">
        <v>2458</v>
      </c>
      <c r="M418" s="49" t="s">
        <v>2459</v>
      </c>
      <c r="N418" s="55" t="s">
        <v>2460</v>
      </c>
      <c r="O418" s="17" t="s">
        <v>86</v>
      </c>
      <c r="P418" s="48" t="s">
        <v>2461</v>
      </c>
      <c r="Q418" s="55" t="s">
        <v>1638</v>
      </c>
      <c r="R418" s="89" t="s">
        <v>1624</v>
      </c>
      <c r="S418" s="89" t="s">
        <v>2120</v>
      </c>
      <c r="T418" s="89">
        <v>0</v>
      </c>
      <c r="U418" s="89">
        <v>0</v>
      </c>
      <c r="V418" s="15" t="s">
        <v>76</v>
      </c>
      <c r="W418" s="15" t="s">
        <v>16</v>
      </c>
      <c r="X418" s="15"/>
      <c r="Y418" s="16">
        <v>42612</v>
      </c>
      <c r="Z418" s="15" t="s">
        <v>2495</v>
      </c>
      <c r="AA418" s="15" t="s">
        <v>106</v>
      </c>
      <c r="AB418" s="15" t="s">
        <v>90</v>
      </c>
      <c r="AC418" s="17" t="s">
        <v>91</v>
      </c>
      <c r="AD418" s="15" t="s">
        <v>106</v>
      </c>
      <c r="AE418" s="15" t="s">
        <v>106</v>
      </c>
      <c r="AF418" s="19"/>
    </row>
    <row r="419" spans="1:32" ht="120" x14ac:dyDescent="0.25">
      <c r="A419" s="5">
        <v>414</v>
      </c>
      <c r="B419" s="42">
        <f t="shared" si="36"/>
        <v>-1</v>
      </c>
      <c r="C419" s="41">
        <f t="shared" si="37"/>
        <v>0</v>
      </c>
      <c r="D419" s="10" t="s">
        <v>2462</v>
      </c>
      <c r="E419" s="10" t="s">
        <v>35</v>
      </c>
      <c r="F419" s="125">
        <v>42611</v>
      </c>
      <c r="G419" s="12"/>
      <c r="H419" s="125">
        <v>42640</v>
      </c>
      <c r="I419" s="16">
        <v>42640</v>
      </c>
      <c r="J419" s="2" t="str">
        <f t="shared" si="33"/>
        <v>Terminada</v>
      </c>
      <c r="K419" s="35">
        <f t="shared" si="35"/>
        <v>22</v>
      </c>
      <c r="L419" s="56" t="s">
        <v>2358</v>
      </c>
      <c r="M419" s="49" t="s">
        <v>2359</v>
      </c>
      <c r="N419" s="48" t="s">
        <v>2360</v>
      </c>
      <c r="O419" s="17" t="s">
        <v>86</v>
      </c>
      <c r="P419" s="55" t="s">
        <v>2463</v>
      </c>
      <c r="Q419" s="55" t="s">
        <v>1630</v>
      </c>
      <c r="R419" s="89" t="s">
        <v>1584</v>
      </c>
      <c r="S419" s="89" t="s">
        <v>2119</v>
      </c>
      <c r="T419" s="89">
        <v>1</v>
      </c>
      <c r="U419" s="89">
        <v>1</v>
      </c>
      <c r="V419" s="15" t="s">
        <v>71</v>
      </c>
      <c r="W419" s="15" t="s">
        <v>51</v>
      </c>
      <c r="X419" s="15"/>
      <c r="Y419" s="16">
        <v>42612</v>
      </c>
      <c r="Z419" s="15" t="s">
        <v>2464</v>
      </c>
      <c r="AA419" s="15" t="s">
        <v>2819</v>
      </c>
      <c r="AB419" s="15" t="s">
        <v>2700</v>
      </c>
      <c r="AC419" s="17" t="s">
        <v>91</v>
      </c>
      <c r="AD419" s="15" t="s">
        <v>106</v>
      </c>
      <c r="AE419" s="15" t="s">
        <v>106</v>
      </c>
      <c r="AF419" s="19"/>
    </row>
    <row r="420" spans="1:32" ht="120" x14ac:dyDescent="0.25">
      <c r="A420" s="5">
        <v>415</v>
      </c>
      <c r="B420" s="42">
        <f t="shared" si="36"/>
        <v>-1</v>
      </c>
      <c r="C420" s="41">
        <f t="shared" si="37"/>
        <v>0</v>
      </c>
      <c r="D420" s="10" t="s">
        <v>2465</v>
      </c>
      <c r="E420" s="10" t="s">
        <v>35</v>
      </c>
      <c r="F420" s="125">
        <v>42611</v>
      </c>
      <c r="G420" s="12"/>
      <c r="H420" s="125">
        <v>42640</v>
      </c>
      <c r="I420" s="16">
        <v>42626</v>
      </c>
      <c r="J420" s="2" t="str">
        <f t="shared" si="33"/>
        <v>Terminada</v>
      </c>
      <c r="K420" s="35">
        <f t="shared" si="35"/>
        <v>12</v>
      </c>
      <c r="L420" s="44" t="s">
        <v>2466</v>
      </c>
      <c r="M420" s="49" t="s">
        <v>2468</v>
      </c>
      <c r="N420" s="55"/>
      <c r="O420" s="17" t="s">
        <v>86</v>
      </c>
      <c r="P420" s="48" t="s">
        <v>2467</v>
      </c>
      <c r="Q420" s="55" t="s">
        <v>1630</v>
      </c>
      <c r="R420" s="89" t="s">
        <v>1584</v>
      </c>
      <c r="S420" s="89" t="s">
        <v>2120</v>
      </c>
      <c r="T420" s="89">
        <v>0</v>
      </c>
      <c r="U420" s="89">
        <v>0</v>
      </c>
      <c r="V420" s="15" t="s">
        <v>71</v>
      </c>
      <c r="W420" s="15" t="s">
        <v>53</v>
      </c>
      <c r="X420" s="15"/>
      <c r="Y420" s="11">
        <v>42612</v>
      </c>
      <c r="Z420" s="15" t="s">
        <v>2493</v>
      </c>
      <c r="AA420" s="15" t="s">
        <v>3066</v>
      </c>
      <c r="AB420" s="15" t="s">
        <v>90</v>
      </c>
      <c r="AC420" s="17" t="s">
        <v>91</v>
      </c>
      <c r="AD420" s="15" t="s">
        <v>106</v>
      </c>
      <c r="AE420" s="15" t="s">
        <v>106</v>
      </c>
      <c r="AF420" s="19"/>
    </row>
    <row r="421" spans="1:32" ht="120" x14ac:dyDescent="0.25">
      <c r="A421" s="5">
        <v>416</v>
      </c>
      <c r="B421" s="42">
        <f t="shared" si="36"/>
        <v>-1</v>
      </c>
      <c r="C421" s="41">
        <f t="shared" si="37"/>
        <v>0</v>
      </c>
      <c r="D421" s="10" t="s">
        <v>2469</v>
      </c>
      <c r="E421" s="10" t="s">
        <v>35</v>
      </c>
      <c r="F421" s="125">
        <v>42612</v>
      </c>
      <c r="G421" s="12"/>
      <c r="H421" s="125">
        <v>42641</v>
      </c>
      <c r="I421" s="16">
        <v>42626</v>
      </c>
      <c r="J421" s="2" t="str">
        <f t="shared" si="33"/>
        <v>Terminada</v>
      </c>
      <c r="K421" s="35">
        <f t="shared" si="35"/>
        <v>11</v>
      </c>
      <c r="L421" s="45" t="s">
        <v>2470</v>
      </c>
      <c r="M421" s="49" t="s">
        <v>2471</v>
      </c>
      <c r="N421" s="48" t="s">
        <v>2472</v>
      </c>
      <c r="O421" s="17" t="s">
        <v>86</v>
      </c>
      <c r="P421" s="55" t="s">
        <v>2473</v>
      </c>
      <c r="Q421" s="55" t="s">
        <v>1630</v>
      </c>
      <c r="R421" s="89" t="s">
        <v>1584</v>
      </c>
      <c r="S421" s="89" t="s">
        <v>2120</v>
      </c>
      <c r="T421" s="89">
        <v>0</v>
      </c>
      <c r="U421" s="89">
        <v>0</v>
      </c>
      <c r="V421" s="15" t="s">
        <v>71</v>
      </c>
      <c r="W421" s="15" t="s">
        <v>53</v>
      </c>
      <c r="X421" s="15"/>
      <c r="Y421" s="16">
        <v>42612</v>
      </c>
      <c r="Z421" s="15" t="s">
        <v>2494</v>
      </c>
      <c r="AA421" s="15" t="s">
        <v>3067</v>
      </c>
      <c r="AB421" s="15" t="s">
        <v>90</v>
      </c>
      <c r="AC421" s="17" t="s">
        <v>91</v>
      </c>
      <c r="AD421" s="15" t="s">
        <v>106</v>
      </c>
      <c r="AE421" s="15" t="s">
        <v>106</v>
      </c>
      <c r="AF421" s="19"/>
    </row>
    <row r="422" spans="1:32" ht="120" x14ac:dyDescent="0.25">
      <c r="A422" s="5">
        <v>417</v>
      </c>
      <c r="B422" s="42">
        <f t="shared" si="36"/>
        <v>-1</v>
      </c>
      <c r="C422" s="41">
        <f t="shared" si="37"/>
        <v>0</v>
      </c>
      <c r="D422" s="10" t="s">
        <v>2474</v>
      </c>
      <c r="E422" s="10" t="s">
        <v>35</v>
      </c>
      <c r="F422" s="125">
        <v>42612</v>
      </c>
      <c r="G422" s="12"/>
      <c r="H422" s="125">
        <v>42641</v>
      </c>
      <c r="I422" s="16">
        <v>42632</v>
      </c>
      <c r="J422" s="2" t="str">
        <f t="shared" si="33"/>
        <v>Terminada</v>
      </c>
      <c r="K422" s="35">
        <f>IF(I422&lt;&gt;"",(NETWORKDAYS(F422,I422)),0)</f>
        <v>15</v>
      </c>
      <c r="L422" s="56" t="s">
        <v>2475</v>
      </c>
      <c r="M422" s="49" t="s">
        <v>2476</v>
      </c>
      <c r="N422" s="55" t="s">
        <v>2477</v>
      </c>
      <c r="O422" s="17" t="s">
        <v>86</v>
      </c>
      <c r="P422" s="48" t="s">
        <v>2478</v>
      </c>
      <c r="Q422" s="55" t="s">
        <v>1591</v>
      </c>
      <c r="R422" s="89" t="s">
        <v>1593</v>
      </c>
      <c r="S422" s="89" t="s">
        <v>2120</v>
      </c>
      <c r="T422" s="89">
        <v>0</v>
      </c>
      <c r="U422" s="89">
        <v>0</v>
      </c>
      <c r="V422" s="15" t="s">
        <v>73</v>
      </c>
      <c r="W422" s="15" t="s">
        <v>17</v>
      </c>
      <c r="X422" s="15"/>
      <c r="Y422" s="16">
        <v>42612</v>
      </c>
      <c r="Z422" s="15" t="s">
        <v>2492</v>
      </c>
      <c r="AA422" s="15" t="s">
        <v>2547</v>
      </c>
      <c r="AB422" s="15" t="s">
        <v>90</v>
      </c>
      <c r="AC422" s="17" t="s">
        <v>91</v>
      </c>
      <c r="AD422" s="15" t="s">
        <v>106</v>
      </c>
      <c r="AE422" s="15" t="s">
        <v>106</v>
      </c>
      <c r="AF422" s="19"/>
    </row>
    <row r="423" spans="1:32" ht="120" x14ac:dyDescent="0.25">
      <c r="A423" s="5">
        <v>418</v>
      </c>
      <c r="B423" s="42">
        <f t="shared" si="36"/>
        <v>-1</v>
      </c>
      <c r="C423" s="41">
        <f t="shared" si="37"/>
        <v>0</v>
      </c>
      <c r="D423" s="10" t="s">
        <v>2479</v>
      </c>
      <c r="E423" s="10" t="s">
        <v>35</v>
      </c>
      <c r="F423" s="125">
        <v>42613</v>
      </c>
      <c r="G423" s="12"/>
      <c r="H423" s="125">
        <v>42642</v>
      </c>
      <c r="I423" s="16">
        <v>42641</v>
      </c>
      <c r="J423" s="2" t="str">
        <f t="shared" si="33"/>
        <v>Terminada</v>
      </c>
      <c r="K423" s="35">
        <f t="shared" si="35"/>
        <v>21</v>
      </c>
      <c r="L423" s="45" t="s">
        <v>2439</v>
      </c>
      <c r="M423" s="49" t="s">
        <v>2440</v>
      </c>
      <c r="N423" s="48" t="s">
        <v>2441</v>
      </c>
      <c r="O423" s="17" t="s">
        <v>86</v>
      </c>
      <c r="P423" s="55" t="s">
        <v>2480</v>
      </c>
      <c r="Q423" s="55" t="s">
        <v>1630</v>
      </c>
      <c r="R423" s="89" t="s">
        <v>1583</v>
      </c>
      <c r="S423" s="89" t="s">
        <v>2120</v>
      </c>
      <c r="T423" s="89">
        <v>0</v>
      </c>
      <c r="U423" s="89">
        <v>0</v>
      </c>
      <c r="V423" s="15" t="s">
        <v>71</v>
      </c>
      <c r="W423" s="15" t="s">
        <v>46</v>
      </c>
      <c r="X423" s="15"/>
      <c r="Y423" s="16">
        <v>42614</v>
      </c>
      <c r="Z423" s="15" t="s">
        <v>2497</v>
      </c>
      <c r="AA423" s="15" t="s">
        <v>106</v>
      </c>
      <c r="AB423" s="15" t="s">
        <v>90</v>
      </c>
      <c r="AC423" s="17" t="s">
        <v>91</v>
      </c>
      <c r="AD423" s="15" t="s">
        <v>106</v>
      </c>
      <c r="AE423" s="15" t="s">
        <v>106</v>
      </c>
      <c r="AF423" s="19"/>
    </row>
    <row r="424" spans="1:32" ht="120" x14ac:dyDescent="0.25">
      <c r="A424" s="5">
        <v>419</v>
      </c>
      <c r="B424" s="42">
        <f t="shared" si="36"/>
        <v>-1</v>
      </c>
      <c r="C424" s="41">
        <f t="shared" si="37"/>
        <v>0</v>
      </c>
      <c r="D424" s="10" t="s">
        <v>2481</v>
      </c>
      <c r="E424" s="10" t="s">
        <v>35</v>
      </c>
      <c r="F424" s="125">
        <v>42613</v>
      </c>
      <c r="G424" s="12"/>
      <c r="H424" s="125">
        <v>42642</v>
      </c>
      <c r="I424" s="16">
        <v>42632</v>
      </c>
      <c r="J424" s="2" t="str">
        <f t="shared" si="33"/>
        <v>Terminada</v>
      </c>
      <c r="K424" s="35">
        <f t="shared" si="35"/>
        <v>14</v>
      </c>
      <c r="L424" s="56" t="s">
        <v>2069</v>
      </c>
      <c r="M424" s="49" t="s">
        <v>2070</v>
      </c>
      <c r="N424" s="55" t="s">
        <v>2071</v>
      </c>
      <c r="O424" s="17" t="s">
        <v>86</v>
      </c>
      <c r="P424" s="48" t="s">
        <v>2483</v>
      </c>
      <c r="Q424" s="55" t="s">
        <v>1591</v>
      </c>
      <c r="R424" s="89" t="s">
        <v>1592</v>
      </c>
      <c r="S424" s="89" t="s">
        <v>2120</v>
      </c>
      <c r="T424" s="89">
        <v>0</v>
      </c>
      <c r="U424" s="89">
        <v>0</v>
      </c>
      <c r="V424" s="15" t="s">
        <v>71</v>
      </c>
      <c r="W424" s="15" t="s">
        <v>17</v>
      </c>
      <c r="X424" s="15"/>
      <c r="Y424" s="16">
        <v>42613</v>
      </c>
      <c r="Z424" s="15" t="s">
        <v>2491</v>
      </c>
      <c r="AA424" s="15" t="s">
        <v>2593</v>
      </c>
      <c r="AB424" s="15" t="s">
        <v>90</v>
      </c>
      <c r="AC424" s="17" t="s">
        <v>91</v>
      </c>
      <c r="AD424" s="15" t="s">
        <v>106</v>
      </c>
      <c r="AE424" s="15" t="s">
        <v>106</v>
      </c>
      <c r="AF424" s="19"/>
    </row>
    <row r="425" spans="1:32" ht="120" x14ac:dyDescent="0.25">
      <c r="A425" s="5">
        <v>420</v>
      </c>
      <c r="B425" s="42">
        <f t="shared" si="36"/>
        <v>-1</v>
      </c>
      <c r="C425" s="41">
        <f t="shared" si="37"/>
        <v>0</v>
      </c>
      <c r="D425" s="10" t="s">
        <v>2482</v>
      </c>
      <c r="E425" s="10" t="s">
        <v>35</v>
      </c>
      <c r="F425" s="125">
        <v>42613</v>
      </c>
      <c r="G425" s="12"/>
      <c r="H425" s="125">
        <v>42642</v>
      </c>
      <c r="I425" s="16">
        <v>42632</v>
      </c>
      <c r="J425" s="2" t="str">
        <f t="shared" si="33"/>
        <v>Terminada</v>
      </c>
      <c r="K425" s="35">
        <f t="shared" si="35"/>
        <v>14</v>
      </c>
      <c r="L425" s="56" t="s">
        <v>2069</v>
      </c>
      <c r="M425" s="49" t="s">
        <v>2070</v>
      </c>
      <c r="N425" s="55" t="s">
        <v>2071</v>
      </c>
      <c r="O425" s="17" t="s">
        <v>86</v>
      </c>
      <c r="P425" s="55" t="s">
        <v>2484</v>
      </c>
      <c r="Q425" s="55" t="s">
        <v>1591</v>
      </c>
      <c r="R425" s="89" t="s">
        <v>1592</v>
      </c>
      <c r="S425" s="89" t="s">
        <v>2120</v>
      </c>
      <c r="T425" s="89">
        <v>0</v>
      </c>
      <c r="U425" s="89">
        <v>0</v>
      </c>
      <c r="V425" s="15" t="s">
        <v>70</v>
      </c>
      <c r="W425" s="15" t="s">
        <v>17</v>
      </c>
      <c r="X425" s="15"/>
      <c r="Y425" s="16">
        <v>42613</v>
      </c>
      <c r="Z425" s="15" t="s">
        <v>2490</v>
      </c>
      <c r="AA425" s="15" t="s">
        <v>2540</v>
      </c>
      <c r="AB425" s="15" t="s">
        <v>90</v>
      </c>
      <c r="AC425" s="17" t="s">
        <v>91</v>
      </c>
      <c r="AD425" s="15" t="s">
        <v>106</v>
      </c>
      <c r="AE425" s="15" t="s">
        <v>106</v>
      </c>
      <c r="AF425" s="19"/>
    </row>
    <row r="426" spans="1:32" ht="120" x14ac:dyDescent="0.25">
      <c r="A426" s="5">
        <v>421</v>
      </c>
      <c r="B426" s="42">
        <f t="shared" si="36"/>
        <v>-1</v>
      </c>
      <c r="C426" s="41">
        <f t="shared" si="37"/>
        <v>0</v>
      </c>
      <c r="D426" s="10" t="s">
        <v>2679</v>
      </c>
      <c r="E426" s="10" t="s">
        <v>36</v>
      </c>
      <c r="F426" s="125">
        <v>42614</v>
      </c>
      <c r="G426" s="12"/>
      <c r="H426" s="125">
        <v>42643</v>
      </c>
      <c r="I426" s="16">
        <v>42636</v>
      </c>
      <c r="J426" s="2" t="str">
        <f t="shared" si="33"/>
        <v>Terminada</v>
      </c>
      <c r="K426" s="35">
        <f t="shared" si="35"/>
        <v>17</v>
      </c>
      <c r="L426" s="45" t="s">
        <v>2680</v>
      </c>
      <c r="M426" s="49" t="s">
        <v>2681</v>
      </c>
      <c r="N426" s="55" t="s">
        <v>2682</v>
      </c>
      <c r="O426" s="17" t="s">
        <v>86</v>
      </c>
      <c r="P426" s="48" t="s">
        <v>2683</v>
      </c>
      <c r="Q426" s="55" t="s">
        <v>1630</v>
      </c>
      <c r="R426" s="89" t="s">
        <v>1566</v>
      </c>
      <c r="S426" s="89" t="s">
        <v>2120</v>
      </c>
      <c r="T426" s="89">
        <v>0</v>
      </c>
      <c r="U426" s="89">
        <v>0</v>
      </c>
      <c r="V426" s="15" t="s">
        <v>71</v>
      </c>
      <c r="W426" s="15" t="s">
        <v>51</v>
      </c>
      <c r="X426" s="15"/>
      <c r="Y426" s="11">
        <v>42615</v>
      </c>
      <c r="Z426" s="15" t="s">
        <v>2684</v>
      </c>
      <c r="AA426" s="15" t="s">
        <v>2685</v>
      </c>
      <c r="AB426" s="15" t="s">
        <v>90</v>
      </c>
      <c r="AC426" s="15" t="s">
        <v>91</v>
      </c>
      <c r="AD426" s="15" t="s">
        <v>106</v>
      </c>
      <c r="AE426" s="15" t="s">
        <v>106</v>
      </c>
      <c r="AF426" s="19"/>
    </row>
    <row r="427" spans="1:32" ht="120" x14ac:dyDescent="0.25">
      <c r="A427" s="5">
        <v>422</v>
      </c>
      <c r="B427" s="42">
        <f t="shared" si="36"/>
        <v>-1</v>
      </c>
      <c r="C427" s="41">
        <f t="shared" si="37"/>
        <v>0</v>
      </c>
      <c r="D427" s="10" t="s">
        <v>3068</v>
      </c>
      <c r="E427" s="10" t="s">
        <v>36</v>
      </c>
      <c r="F427" s="125">
        <v>42614</v>
      </c>
      <c r="G427" s="12"/>
      <c r="H427" s="125">
        <v>42643</v>
      </c>
      <c r="I427" s="16">
        <v>42625</v>
      </c>
      <c r="J427" s="2" t="str">
        <f t="shared" si="33"/>
        <v>Terminada</v>
      </c>
      <c r="K427" s="35">
        <f t="shared" si="35"/>
        <v>8</v>
      </c>
      <c r="L427" s="45" t="s">
        <v>3069</v>
      </c>
      <c r="M427" s="49" t="s">
        <v>3070</v>
      </c>
      <c r="N427" s="48" t="s">
        <v>3071</v>
      </c>
      <c r="O427" s="17" t="s">
        <v>86</v>
      </c>
      <c r="P427" s="144" t="s">
        <v>3072</v>
      </c>
      <c r="Q427" s="55" t="s">
        <v>1638</v>
      </c>
      <c r="R427" s="89" t="s">
        <v>1624</v>
      </c>
      <c r="S427" s="89" t="s">
        <v>2120</v>
      </c>
      <c r="T427" s="89">
        <v>0</v>
      </c>
      <c r="U427" s="89">
        <v>0</v>
      </c>
      <c r="V427" s="15" t="s">
        <v>76</v>
      </c>
      <c r="W427" s="15" t="s">
        <v>16</v>
      </c>
      <c r="X427" s="15"/>
      <c r="Y427" s="11">
        <v>42619</v>
      </c>
      <c r="Z427" s="15" t="s">
        <v>3073</v>
      </c>
      <c r="AA427" s="15" t="s">
        <v>106</v>
      </c>
      <c r="AB427" s="15" t="s">
        <v>90</v>
      </c>
      <c r="AC427" s="15" t="s">
        <v>91</v>
      </c>
      <c r="AD427" s="15" t="s">
        <v>106</v>
      </c>
      <c r="AE427" s="15" t="s">
        <v>106</v>
      </c>
      <c r="AF427" s="19"/>
    </row>
    <row r="428" spans="1:32" ht="120" x14ac:dyDescent="0.25">
      <c r="A428" s="5">
        <v>423</v>
      </c>
      <c r="B428" s="42">
        <f t="shared" si="36"/>
        <v>-1</v>
      </c>
      <c r="C428" s="41">
        <f t="shared" si="37"/>
        <v>0</v>
      </c>
      <c r="D428" s="10" t="s">
        <v>3074</v>
      </c>
      <c r="E428" s="10" t="s">
        <v>36</v>
      </c>
      <c r="F428" s="125">
        <v>42614</v>
      </c>
      <c r="G428" s="12"/>
      <c r="H428" s="125">
        <v>42643</v>
      </c>
      <c r="I428" s="16">
        <v>42625</v>
      </c>
      <c r="J428" s="2" t="str">
        <f t="shared" si="33"/>
        <v>Terminada</v>
      </c>
      <c r="K428" s="35">
        <f t="shared" si="35"/>
        <v>8</v>
      </c>
      <c r="L428" s="45" t="s">
        <v>3075</v>
      </c>
      <c r="M428" s="49" t="s">
        <v>3076</v>
      </c>
      <c r="N428" s="55" t="s">
        <v>3077</v>
      </c>
      <c r="O428" s="17" t="s">
        <v>86</v>
      </c>
      <c r="P428" s="48" t="s">
        <v>3078</v>
      </c>
      <c r="Q428" s="55" t="s">
        <v>1638</v>
      </c>
      <c r="R428" s="89" t="s">
        <v>1624</v>
      </c>
      <c r="S428" s="89" t="s">
        <v>2120</v>
      </c>
      <c r="T428" s="89">
        <v>0</v>
      </c>
      <c r="U428" s="89">
        <v>0</v>
      </c>
      <c r="V428" s="15" t="s">
        <v>76</v>
      </c>
      <c r="W428" s="17" t="s">
        <v>16</v>
      </c>
      <c r="X428" s="17"/>
      <c r="Y428" s="16">
        <v>42619</v>
      </c>
      <c r="Z428" s="15" t="s">
        <v>3079</v>
      </c>
      <c r="AA428" s="15" t="s">
        <v>106</v>
      </c>
      <c r="AB428" s="15" t="s">
        <v>90</v>
      </c>
      <c r="AC428" s="15" t="s">
        <v>91</v>
      </c>
      <c r="AD428" s="15" t="s">
        <v>106</v>
      </c>
      <c r="AE428" s="15" t="s">
        <v>106</v>
      </c>
      <c r="AF428" s="19"/>
    </row>
    <row r="429" spans="1:32" ht="105" x14ac:dyDescent="0.25">
      <c r="A429" s="5">
        <v>424</v>
      </c>
      <c r="B429" s="42">
        <f t="shared" si="36"/>
        <v>-1</v>
      </c>
      <c r="C429" s="41">
        <f t="shared" si="37"/>
        <v>0</v>
      </c>
      <c r="D429" s="10" t="s">
        <v>2865</v>
      </c>
      <c r="E429" s="10" t="s">
        <v>36</v>
      </c>
      <c r="F429" s="125">
        <v>42615</v>
      </c>
      <c r="G429" s="12"/>
      <c r="H429" s="125">
        <v>42646</v>
      </c>
      <c r="I429" s="16">
        <v>42646</v>
      </c>
      <c r="J429" s="2" t="str">
        <f t="shared" si="33"/>
        <v>Terminada</v>
      </c>
      <c r="K429" s="35">
        <f t="shared" si="35"/>
        <v>22</v>
      </c>
      <c r="L429" s="56" t="s">
        <v>1909</v>
      </c>
      <c r="M429" s="49" t="s">
        <v>2866</v>
      </c>
      <c r="N429" s="87" t="s">
        <v>1911</v>
      </c>
      <c r="O429" s="17" t="s">
        <v>86</v>
      </c>
      <c r="P429" s="144" t="s">
        <v>2867</v>
      </c>
      <c r="Q429" s="55" t="s">
        <v>1630</v>
      </c>
      <c r="R429" s="89" t="s">
        <v>1584</v>
      </c>
      <c r="S429" s="89" t="s">
        <v>2120</v>
      </c>
      <c r="T429" s="89">
        <v>0</v>
      </c>
      <c r="U429" s="89">
        <v>0</v>
      </c>
      <c r="V429" s="15" t="s">
        <v>71</v>
      </c>
      <c r="W429" s="17" t="s">
        <v>48</v>
      </c>
      <c r="X429" s="17"/>
      <c r="Y429" s="16">
        <v>42625</v>
      </c>
      <c r="Z429" s="15" t="s">
        <v>2868</v>
      </c>
      <c r="AA429" s="15" t="s">
        <v>2517</v>
      </c>
      <c r="AB429" s="15" t="s">
        <v>90</v>
      </c>
      <c r="AC429" s="15" t="s">
        <v>91</v>
      </c>
      <c r="AD429" s="15" t="s">
        <v>106</v>
      </c>
      <c r="AE429" s="15" t="s">
        <v>106</v>
      </c>
      <c r="AF429" s="19"/>
    </row>
    <row r="430" spans="1:32" ht="120" x14ac:dyDescent="0.25">
      <c r="A430" s="133">
        <v>425</v>
      </c>
      <c r="B430" s="154">
        <f t="shared" si="36"/>
        <v>-1</v>
      </c>
      <c r="C430" s="155">
        <f t="shared" si="37"/>
        <v>0</v>
      </c>
      <c r="D430" s="110" t="s">
        <v>3080</v>
      </c>
      <c r="E430" s="10" t="s">
        <v>36</v>
      </c>
      <c r="F430" s="125">
        <v>42615</v>
      </c>
      <c r="G430" s="12"/>
      <c r="H430" s="125">
        <v>42646</v>
      </c>
      <c r="I430" s="16">
        <v>42627</v>
      </c>
      <c r="J430" s="2" t="str">
        <f t="shared" si="33"/>
        <v>Terminada</v>
      </c>
      <c r="K430" s="35">
        <f t="shared" si="35"/>
        <v>9</v>
      </c>
      <c r="L430" s="44" t="s">
        <v>1485</v>
      </c>
      <c r="M430" s="49" t="s">
        <v>3081</v>
      </c>
      <c r="N430" s="55" t="s">
        <v>3082</v>
      </c>
      <c r="O430" s="17" t="s">
        <v>86</v>
      </c>
      <c r="P430" s="48" t="s">
        <v>3083</v>
      </c>
      <c r="Q430" s="55" t="s">
        <v>68</v>
      </c>
      <c r="R430" s="89" t="s">
        <v>1568</v>
      </c>
      <c r="S430" s="89" t="s">
        <v>2120</v>
      </c>
      <c r="T430" s="89">
        <v>0</v>
      </c>
      <c r="U430" s="89">
        <v>0</v>
      </c>
      <c r="V430" s="15" t="s">
        <v>68</v>
      </c>
      <c r="W430" s="15" t="s">
        <v>17</v>
      </c>
      <c r="X430" s="15"/>
      <c r="Y430" s="16">
        <v>42627</v>
      </c>
      <c r="Z430" s="15" t="s">
        <v>3084</v>
      </c>
      <c r="AA430" s="15" t="s">
        <v>2510</v>
      </c>
      <c r="AB430" s="15" t="s">
        <v>90</v>
      </c>
      <c r="AC430" s="15" t="s">
        <v>91</v>
      </c>
      <c r="AD430" s="15" t="s">
        <v>106</v>
      </c>
      <c r="AE430" s="15" t="s">
        <v>106</v>
      </c>
      <c r="AF430" s="19"/>
    </row>
    <row r="431" spans="1:32" ht="120" x14ac:dyDescent="0.25">
      <c r="A431" s="5">
        <v>426</v>
      </c>
      <c r="B431" s="42">
        <f t="shared" si="36"/>
        <v>-1</v>
      </c>
      <c r="C431" s="41">
        <f t="shared" si="37"/>
        <v>0</v>
      </c>
      <c r="D431" s="10" t="s">
        <v>3085</v>
      </c>
      <c r="E431" s="10" t="s">
        <v>36</v>
      </c>
      <c r="F431" s="125">
        <v>42615</v>
      </c>
      <c r="G431" s="12"/>
      <c r="H431" s="125">
        <v>42632</v>
      </c>
      <c r="I431" s="16">
        <v>42626</v>
      </c>
      <c r="J431" s="2" t="str">
        <f t="shared" si="33"/>
        <v>Terminada</v>
      </c>
      <c r="K431" s="35">
        <f t="shared" si="35"/>
        <v>8</v>
      </c>
      <c r="L431" s="45" t="s">
        <v>3086</v>
      </c>
      <c r="M431" s="49" t="s">
        <v>3087</v>
      </c>
      <c r="N431" s="48" t="s">
        <v>3088</v>
      </c>
      <c r="O431" s="17" t="s">
        <v>86</v>
      </c>
      <c r="P431" s="144" t="s">
        <v>3089</v>
      </c>
      <c r="Q431" s="55" t="s">
        <v>1638</v>
      </c>
      <c r="R431" s="89" t="s">
        <v>1624</v>
      </c>
      <c r="S431" s="89" t="s">
        <v>2120</v>
      </c>
      <c r="T431" s="89">
        <v>0</v>
      </c>
      <c r="U431" s="89">
        <v>0</v>
      </c>
      <c r="V431" s="15" t="s">
        <v>76</v>
      </c>
      <c r="W431" s="17" t="s">
        <v>16</v>
      </c>
      <c r="X431" s="17"/>
      <c r="Y431" s="16">
        <v>42626</v>
      </c>
      <c r="Z431" s="15" t="s">
        <v>3090</v>
      </c>
      <c r="AA431" s="17" t="s">
        <v>106</v>
      </c>
      <c r="AB431" s="15" t="s">
        <v>90</v>
      </c>
      <c r="AC431" s="15" t="s">
        <v>91</v>
      </c>
      <c r="AD431" s="15" t="s">
        <v>106</v>
      </c>
      <c r="AE431" s="15" t="s">
        <v>106</v>
      </c>
      <c r="AF431" s="19"/>
    </row>
    <row r="432" spans="1:32" ht="105" x14ac:dyDescent="0.25">
      <c r="A432" s="5">
        <v>427</v>
      </c>
      <c r="B432" s="42">
        <f t="shared" si="36"/>
        <v>-1</v>
      </c>
      <c r="C432" s="41">
        <f t="shared" si="37"/>
        <v>0</v>
      </c>
      <c r="D432" s="10" t="s">
        <v>2695</v>
      </c>
      <c r="E432" s="10" t="s">
        <v>36</v>
      </c>
      <c r="F432" s="125">
        <v>42615</v>
      </c>
      <c r="G432" s="12"/>
      <c r="H432" s="125">
        <v>42646</v>
      </c>
      <c r="I432" s="16">
        <v>42639</v>
      </c>
      <c r="J432" s="2" t="str">
        <f t="shared" si="33"/>
        <v>Terminada</v>
      </c>
      <c r="K432" s="35">
        <f t="shared" si="35"/>
        <v>17</v>
      </c>
      <c r="L432" s="44" t="s">
        <v>83</v>
      </c>
      <c r="M432" s="49" t="s">
        <v>84</v>
      </c>
      <c r="N432" s="55" t="s">
        <v>2696</v>
      </c>
      <c r="O432" s="17" t="s">
        <v>86</v>
      </c>
      <c r="P432" s="48" t="s">
        <v>2697</v>
      </c>
      <c r="Q432" s="55" t="s">
        <v>1630</v>
      </c>
      <c r="R432" s="89" t="s">
        <v>1584</v>
      </c>
      <c r="S432" s="89" t="s">
        <v>2119</v>
      </c>
      <c r="T432" s="89">
        <v>0</v>
      </c>
      <c r="U432" s="89">
        <v>0</v>
      </c>
      <c r="V432" s="15" t="s">
        <v>71</v>
      </c>
      <c r="W432" s="17" t="s">
        <v>51</v>
      </c>
      <c r="X432" s="17"/>
      <c r="Y432" s="16">
        <v>42618</v>
      </c>
      <c r="Z432" s="15" t="s">
        <v>2698</v>
      </c>
      <c r="AA432" s="15" t="s">
        <v>2699</v>
      </c>
      <c r="AB432" s="15" t="s">
        <v>2700</v>
      </c>
      <c r="AC432" s="15" t="s">
        <v>91</v>
      </c>
      <c r="AD432" s="15" t="s">
        <v>106</v>
      </c>
      <c r="AE432" s="15" t="s">
        <v>106</v>
      </c>
      <c r="AF432" s="19"/>
    </row>
    <row r="433" spans="1:32" ht="105" x14ac:dyDescent="0.25">
      <c r="A433" s="5">
        <v>428</v>
      </c>
      <c r="B433" s="42">
        <f t="shared" si="36"/>
        <v>-1</v>
      </c>
      <c r="C433" s="41">
        <f t="shared" si="37"/>
        <v>0</v>
      </c>
      <c r="D433" s="10" t="s">
        <v>2701</v>
      </c>
      <c r="E433" s="10" t="s">
        <v>36</v>
      </c>
      <c r="F433" s="125">
        <v>42615</v>
      </c>
      <c r="G433" s="12"/>
      <c r="H433" s="125">
        <v>42646</v>
      </c>
      <c r="I433" s="16">
        <v>42639</v>
      </c>
      <c r="J433" s="2" t="str">
        <f t="shared" si="33"/>
        <v>Terminada</v>
      </c>
      <c r="K433" s="35">
        <f t="shared" si="35"/>
        <v>17</v>
      </c>
      <c r="L433" s="44" t="s">
        <v>83</v>
      </c>
      <c r="M433" s="49" t="s">
        <v>84</v>
      </c>
      <c r="N433" s="55" t="s">
        <v>2696</v>
      </c>
      <c r="O433" s="17" t="s">
        <v>86</v>
      </c>
      <c r="P433" s="144" t="s">
        <v>2702</v>
      </c>
      <c r="Q433" s="55" t="s">
        <v>1630</v>
      </c>
      <c r="R433" s="89" t="s">
        <v>1584</v>
      </c>
      <c r="S433" s="89" t="s">
        <v>2119</v>
      </c>
      <c r="T433" s="89">
        <v>0</v>
      </c>
      <c r="U433" s="89">
        <v>0</v>
      </c>
      <c r="V433" s="15" t="s">
        <v>71</v>
      </c>
      <c r="W433" s="15" t="s">
        <v>51</v>
      </c>
      <c r="X433" s="15"/>
      <c r="Y433" s="16">
        <v>42618</v>
      </c>
      <c r="Z433" s="15" t="s">
        <v>2703</v>
      </c>
      <c r="AA433" s="15" t="s">
        <v>2704</v>
      </c>
      <c r="AB433" s="15" t="s">
        <v>2700</v>
      </c>
      <c r="AC433" s="15" t="s">
        <v>91</v>
      </c>
      <c r="AD433" s="15" t="s">
        <v>106</v>
      </c>
      <c r="AE433" s="15" t="s">
        <v>106</v>
      </c>
      <c r="AF433" s="19"/>
    </row>
    <row r="434" spans="1:32" ht="105" x14ac:dyDescent="0.25">
      <c r="A434" s="5">
        <v>429</v>
      </c>
      <c r="B434" s="42">
        <f t="shared" si="36"/>
        <v>-1</v>
      </c>
      <c r="C434" s="41">
        <f t="shared" si="37"/>
        <v>0</v>
      </c>
      <c r="D434" s="10" t="s">
        <v>3091</v>
      </c>
      <c r="E434" s="10" t="s">
        <v>36</v>
      </c>
      <c r="F434" s="125">
        <v>42618</v>
      </c>
      <c r="G434" s="12"/>
      <c r="H434" s="125">
        <v>42647</v>
      </c>
      <c r="I434" s="16">
        <v>42622</v>
      </c>
      <c r="J434" s="2" t="str">
        <f t="shared" si="33"/>
        <v>Terminada</v>
      </c>
      <c r="K434" s="35">
        <f t="shared" si="35"/>
        <v>5</v>
      </c>
      <c r="L434" s="45" t="s">
        <v>3092</v>
      </c>
      <c r="M434" s="49" t="s">
        <v>3093</v>
      </c>
      <c r="N434" s="48" t="s">
        <v>3094</v>
      </c>
      <c r="O434" s="17" t="s">
        <v>86</v>
      </c>
      <c r="P434" s="48" t="s">
        <v>3095</v>
      </c>
      <c r="Q434" s="55" t="s">
        <v>1633</v>
      </c>
      <c r="R434" s="89" t="s">
        <v>1597</v>
      </c>
      <c r="S434" s="89" t="s">
        <v>2120</v>
      </c>
      <c r="T434" s="89">
        <v>0</v>
      </c>
      <c r="U434" s="89">
        <v>0</v>
      </c>
      <c r="V434" s="15" t="s">
        <v>75</v>
      </c>
      <c r="W434" s="17" t="s">
        <v>16</v>
      </c>
      <c r="X434" s="17"/>
      <c r="Y434" s="16">
        <v>42620</v>
      </c>
      <c r="Z434" s="15" t="s">
        <v>3096</v>
      </c>
      <c r="AA434" s="17" t="s">
        <v>106</v>
      </c>
      <c r="AB434" s="15" t="s">
        <v>90</v>
      </c>
      <c r="AC434" s="15" t="s">
        <v>91</v>
      </c>
      <c r="AD434" s="15" t="s">
        <v>106</v>
      </c>
      <c r="AE434" s="15" t="s">
        <v>106</v>
      </c>
      <c r="AF434" s="19"/>
    </row>
    <row r="435" spans="1:32" ht="135" x14ac:dyDescent="0.25">
      <c r="A435" s="5">
        <v>430</v>
      </c>
      <c r="B435" s="42">
        <f t="shared" si="36"/>
        <v>-1</v>
      </c>
      <c r="C435" s="41">
        <f t="shared" si="37"/>
        <v>0</v>
      </c>
      <c r="D435" s="10" t="s">
        <v>2670</v>
      </c>
      <c r="E435" s="10" t="s">
        <v>36</v>
      </c>
      <c r="F435" s="125">
        <v>42618</v>
      </c>
      <c r="G435" s="12"/>
      <c r="H435" s="125">
        <v>42647</v>
      </c>
      <c r="I435" s="16">
        <v>42636</v>
      </c>
      <c r="J435" s="2" t="str">
        <f t="shared" si="33"/>
        <v>Terminada</v>
      </c>
      <c r="K435" s="35">
        <f t="shared" si="35"/>
        <v>15</v>
      </c>
      <c r="L435" s="45" t="s">
        <v>83</v>
      </c>
      <c r="M435" s="113" t="s">
        <v>2671</v>
      </c>
      <c r="N435" s="55" t="s">
        <v>85</v>
      </c>
      <c r="O435" s="17" t="s">
        <v>86</v>
      </c>
      <c r="P435" s="144" t="s">
        <v>2672</v>
      </c>
      <c r="Q435" s="55" t="s">
        <v>1630</v>
      </c>
      <c r="R435" s="89" t="s">
        <v>1584</v>
      </c>
      <c r="S435" s="89" t="s">
        <v>2120</v>
      </c>
      <c r="T435" s="89">
        <v>0</v>
      </c>
      <c r="U435" s="89">
        <v>0</v>
      </c>
      <c r="V435" s="15" t="s">
        <v>71</v>
      </c>
      <c r="W435" s="17" t="s">
        <v>51</v>
      </c>
      <c r="X435" s="17"/>
      <c r="Y435" s="16">
        <v>42618</v>
      </c>
      <c r="Z435" s="15" t="s">
        <v>2673</v>
      </c>
      <c r="AA435" s="15" t="s">
        <v>2674</v>
      </c>
      <c r="AB435" s="15" t="s">
        <v>2570</v>
      </c>
      <c r="AC435" s="15" t="s">
        <v>91</v>
      </c>
      <c r="AD435" s="15" t="s">
        <v>106</v>
      </c>
      <c r="AE435" s="15" t="s">
        <v>106</v>
      </c>
      <c r="AF435" s="19"/>
    </row>
    <row r="436" spans="1:32" ht="135" x14ac:dyDescent="0.25">
      <c r="A436" s="133">
        <v>431</v>
      </c>
      <c r="B436" s="154">
        <f t="shared" si="36"/>
        <v>-1</v>
      </c>
      <c r="C436" s="155">
        <f t="shared" si="37"/>
        <v>0</v>
      </c>
      <c r="D436" s="110" t="s">
        <v>2705</v>
      </c>
      <c r="E436" s="110" t="s">
        <v>36</v>
      </c>
      <c r="F436" s="125">
        <v>42618</v>
      </c>
      <c r="G436" s="12"/>
      <c r="H436" s="125">
        <v>42647</v>
      </c>
      <c r="I436" s="16">
        <v>42639</v>
      </c>
      <c r="J436" s="2" t="str">
        <f t="shared" si="33"/>
        <v>Terminada</v>
      </c>
      <c r="K436" s="35">
        <f t="shared" si="35"/>
        <v>16</v>
      </c>
      <c r="L436" s="45" t="s">
        <v>83</v>
      </c>
      <c r="M436" s="113" t="s">
        <v>2671</v>
      </c>
      <c r="N436" s="55" t="s">
        <v>85</v>
      </c>
      <c r="O436" s="17" t="s">
        <v>86</v>
      </c>
      <c r="P436" s="48" t="s">
        <v>2706</v>
      </c>
      <c r="Q436" s="55" t="s">
        <v>1630</v>
      </c>
      <c r="R436" s="89" t="s">
        <v>1584</v>
      </c>
      <c r="S436" s="89" t="s">
        <v>2119</v>
      </c>
      <c r="T436" s="89">
        <v>0</v>
      </c>
      <c r="U436" s="89">
        <v>0</v>
      </c>
      <c r="V436" s="15" t="s">
        <v>71</v>
      </c>
      <c r="W436" s="15" t="s">
        <v>51</v>
      </c>
      <c r="X436" s="15"/>
      <c r="Y436" s="16">
        <v>42618</v>
      </c>
      <c r="Z436" s="15" t="s">
        <v>2707</v>
      </c>
      <c r="AA436" s="15" t="s">
        <v>2708</v>
      </c>
      <c r="AB436" s="15" t="s">
        <v>2570</v>
      </c>
      <c r="AC436" s="15" t="s">
        <v>91</v>
      </c>
      <c r="AD436" s="15" t="s">
        <v>106</v>
      </c>
      <c r="AE436" s="15" t="s">
        <v>106</v>
      </c>
      <c r="AF436" s="19"/>
    </row>
    <row r="437" spans="1:32" ht="120" x14ac:dyDescent="0.25">
      <c r="A437" s="5">
        <v>432</v>
      </c>
      <c r="B437" s="42">
        <f t="shared" si="36"/>
        <v>-1</v>
      </c>
      <c r="C437" s="41">
        <f t="shared" si="37"/>
        <v>0</v>
      </c>
      <c r="D437" s="10" t="s">
        <v>2564</v>
      </c>
      <c r="E437" s="10" t="s">
        <v>36</v>
      </c>
      <c r="F437" s="125">
        <v>42618</v>
      </c>
      <c r="G437" s="12"/>
      <c r="H437" s="125">
        <v>42647</v>
      </c>
      <c r="I437" s="16">
        <v>42632</v>
      </c>
      <c r="J437" s="2" t="str">
        <f t="shared" si="33"/>
        <v>Terminada</v>
      </c>
      <c r="K437" s="35">
        <f t="shared" si="35"/>
        <v>11</v>
      </c>
      <c r="L437" s="105" t="s">
        <v>2565</v>
      </c>
      <c r="M437" s="49" t="s">
        <v>2566</v>
      </c>
      <c r="N437" s="55" t="s">
        <v>2567</v>
      </c>
      <c r="O437" s="17" t="s">
        <v>86</v>
      </c>
      <c r="P437" s="144" t="s">
        <v>2568</v>
      </c>
      <c r="Q437" s="55" t="s">
        <v>1630</v>
      </c>
      <c r="R437" s="89" t="s">
        <v>1584</v>
      </c>
      <c r="S437" s="89" t="s">
        <v>2120</v>
      </c>
      <c r="T437" s="89">
        <v>0</v>
      </c>
      <c r="U437" s="89">
        <v>0</v>
      </c>
      <c r="V437" s="15" t="s">
        <v>71</v>
      </c>
      <c r="W437" s="15" t="s">
        <v>53</v>
      </c>
      <c r="X437" s="15"/>
      <c r="Y437" s="16">
        <v>42526</v>
      </c>
      <c r="Z437" s="15" t="s">
        <v>2569</v>
      </c>
      <c r="AA437" s="15" t="s">
        <v>2511</v>
      </c>
      <c r="AB437" s="15" t="s">
        <v>2570</v>
      </c>
      <c r="AC437" s="15" t="s">
        <v>91</v>
      </c>
      <c r="AD437" s="15" t="s">
        <v>106</v>
      </c>
      <c r="AE437" s="15" t="s">
        <v>106</v>
      </c>
      <c r="AF437" s="19"/>
    </row>
    <row r="438" spans="1:32" ht="120" x14ac:dyDescent="0.25">
      <c r="A438" s="5">
        <v>433</v>
      </c>
      <c r="B438" s="42">
        <f t="shared" si="36"/>
        <v>-1</v>
      </c>
      <c r="C438" s="41">
        <f t="shared" si="37"/>
        <v>0</v>
      </c>
      <c r="D438" s="10" t="s">
        <v>2597</v>
      </c>
      <c r="E438" s="10" t="s">
        <v>36</v>
      </c>
      <c r="F438" s="125">
        <v>42618</v>
      </c>
      <c r="G438" s="12"/>
      <c r="H438" s="125">
        <v>42633</v>
      </c>
      <c r="I438" s="16">
        <v>42633</v>
      </c>
      <c r="J438" s="2" t="str">
        <f t="shared" si="33"/>
        <v>Terminada</v>
      </c>
      <c r="K438" s="35">
        <f t="shared" si="35"/>
        <v>12</v>
      </c>
      <c r="L438" s="45" t="s">
        <v>2598</v>
      </c>
      <c r="M438" s="49" t="s">
        <v>2599</v>
      </c>
      <c r="N438" s="48" t="s">
        <v>2600</v>
      </c>
      <c r="O438" s="17" t="s">
        <v>86</v>
      </c>
      <c r="P438" s="48" t="s">
        <v>2601</v>
      </c>
      <c r="Q438" s="55" t="s">
        <v>1630</v>
      </c>
      <c r="R438" s="89" t="s">
        <v>1584</v>
      </c>
      <c r="S438" s="89" t="s">
        <v>2120</v>
      </c>
      <c r="T438" s="89">
        <v>0</v>
      </c>
      <c r="U438" s="89">
        <v>0</v>
      </c>
      <c r="V438" s="15" t="s">
        <v>71</v>
      </c>
      <c r="W438" s="15" t="s">
        <v>51</v>
      </c>
      <c r="X438" s="15"/>
      <c r="Y438" s="16">
        <v>42619</v>
      </c>
      <c r="Z438" s="15" t="s">
        <v>2602</v>
      </c>
      <c r="AA438" s="15" t="s">
        <v>2603</v>
      </c>
      <c r="AB438" s="15" t="s">
        <v>2570</v>
      </c>
      <c r="AC438" s="15" t="s">
        <v>91</v>
      </c>
      <c r="AD438" s="15" t="s">
        <v>106</v>
      </c>
      <c r="AE438" s="15" t="s">
        <v>106</v>
      </c>
      <c r="AF438" s="19"/>
    </row>
    <row r="439" spans="1:32" ht="120" x14ac:dyDescent="0.25">
      <c r="A439" s="5">
        <v>434</v>
      </c>
      <c r="B439" s="42">
        <f t="shared" si="36"/>
        <v>-1</v>
      </c>
      <c r="C439" s="41">
        <f t="shared" si="37"/>
        <v>0</v>
      </c>
      <c r="D439" s="10" t="s">
        <v>2604</v>
      </c>
      <c r="E439" s="10" t="s">
        <v>36</v>
      </c>
      <c r="F439" s="125">
        <v>42618</v>
      </c>
      <c r="G439" s="12"/>
      <c r="H439" s="125">
        <v>42633</v>
      </c>
      <c r="I439" s="16">
        <v>42633</v>
      </c>
      <c r="J439" s="2" t="str">
        <f t="shared" si="33"/>
        <v>Terminada</v>
      </c>
      <c r="K439" s="35">
        <f t="shared" si="35"/>
        <v>12</v>
      </c>
      <c r="L439" s="44" t="s">
        <v>2605</v>
      </c>
      <c r="M439" s="49" t="s">
        <v>2606</v>
      </c>
      <c r="N439" s="55" t="s">
        <v>2607</v>
      </c>
      <c r="O439" s="17" t="s">
        <v>86</v>
      </c>
      <c r="P439" s="144" t="s">
        <v>2608</v>
      </c>
      <c r="Q439" s="55" t="s">
        <v>1630</v>
      </c>
      <c r="R439" s="89" t="s">
        <v>1584</v>
      </c>
      <c r="S439" s="89" t="s">
        <v>2120</v>
      </c>
      <c r="T439" s="89">
        <v>0</v>
      </c>
      <c r="U439" s="89">
        <v>0</v>
      </c>
      <c r="V439" s="15" t="s">
        <v>71</v>
      </c>
      <c r="W439" s="15" t="s">
        <v>51</v>
      </c>
      <c r="X439" s="15"/>
      <c r="Y439" s="16">
        <v>42619</v>
      </c>
      <c r="Z439" s="15" t="s">
        <v>2609</v>
      </c>
      <c r="AA439" s="15" t="s">
        <v>2610</v>
      </c>
      <c r="AB439" s="15" t="s">
        <v>2570</v>
      </c>
      <c r="AC439" s="15" t="s">
        <v>91</v>
      </c>
      <c r="AD439" s="15" t="s">
        <v>106</v>
      </c>
      <c r="AE439" s="15" t="s">
        <v>106</v>
      </c>
      <c r="AF439" s="19"/>
    </row>
    <row r="440" spans="1:32" ht="105" x14ac:dyDescent="0.25">
      <c r="A440" s="5">
        <v>435</v>
      </c>
      <c r="B440" s="42">
        <f t="shared" si="36"/>
        <v>-1</v>
      </c>
      <c r="C440" s="41">
        <f t="shared" si="37"/>
        <v>0</v>
      </c>
      <c r="D440" s="10" t="s">
        <v>2904</v>
      </c>
      <c r="E440" s="10" t="s">
        <v>36</v>
      </c>
      <c r="F440" s="125">
        <v>42618</v>
      </c>
      <c r="G440" s="12"/>
      <c r="H440" s="125">
        <v>42647</v>
      </c>
      <c r="I440" s="16">
        <v>42647</v>
      </c>
      <c r="J440" s="2" t="str">
        <f t="shared" si="33"/>
        <v>Terminada</v>
      </c>
      <c r="K440" s="35">
        <f t="shared" si="35"/>
        <v>22</v>
      </c>
      <c r="L440" s="56" t="s">
        <v>2550</v>
      </c>
      <c r="M440" s="49" t="s">
        <v>2637</v>
      </c>
      <c r="N440" s="48"/>
      <c r="O440" s="17" t="s">
        <v>86</v>
      </c>
      <c r="P440" s="48" t="s">
        <v>2905</v>
      </c>
      <c r="Q440" s="55" t="s">
        <v>1630</v>
      </c>
      <c r="R440" s="89" t="s">
        <v>1584</v>
      </c>
      <c r="S440" s="89" t="s">
        <v>2120</v>
      </c>
      <c r="T440" s="89">
        <v>0</v>
      </c>
      <c r="U440" s="89">
        <v>0</v>
      </c>
      <c r="V440" s="15" t="s">
        <v>71</v>
      </c>
      <c r="W440" s="15" t="s">
        <v>57</v>
      </c>
      <c r="X440" s="15"/>
      <c r="Y440" s="16">
        <v>42620</v>
      </c>
      <c r="Z440" s="15" t="s">
        <v>2906</v>
      </c>
      <c r="AA440" s="15" t="s">
        <v>2507</v>
      </c>
      <c r="AB440" s="15" t="s">
        <v>2570</v>
      </c>
      <c r="AC440" s="15" t="s">
        <v>91</v>
      </c>
      <c r="AD440" s="15" t="s">
        <v>106</v>
      </c>
      <c r="AE440" s="15" t="s">
        <v>106</v>
      </c>
      <c r="AF440" s="19"/>
    </row>
    <row r="441" spans="1:32" ht="105" x14ac:dyDescent="0.25">
      <c r="A441" s="5">
        <v>436</v>
      </c>
      <c r="B441" s="42">
        <f t="shared" si="36"/>
        <v>-1</v>
      </c>
      <c r="C441" s="41">
        <f t="shared" si="37"/>
        <v>0</v>
      </c>
      <c r="D441" s="10" t="s">
        <v>2636</v>
      </c>
      <c r="E441" s="10" t="s">
        <v>36</v>
      </c>
      <c r="F441" s="125">
        <v>42618</v>
      </c>
      <c r="G441" s="12"/>
      <c r="H441" s="125">
        <v>42647</v>
      </c>
      <c r="I441" s="16">
        <v>42635</v>
      </c>
      <c r="J441" s="2" t="str">
        <f t="shared" si="33"/>
        <v>Terminada</v>
      </c>
      <c r="K441" s="35">
        <f t="shared" si="35"/>
        <v>14</v>
      </c>
      <c r="L441" s="44" t="s">
        <v>2550</v>
      </c>
      <c r="M441" s="49" t="s">
        <v>2637</v>
      </c>
      <c r="N441" s="55"/>
      <c r="O441" s="17" t="s">
        <v>86</v>
      </c>
      <c r="P441" s="144" t="s">
        <v>2638</v>
      </c>
      <c r="Q441" s="55" t="s">
        <v>1630</v>
      </c>
      <c r="R441" s="89" t="s">
        <v>1584</v>
      </c>
      <c r="S441" s="89" t="s">
        <v>2120</v>
      </c>
      <c r="T441" s="89">
        <v>0</v>
      </c>
      <c r="U441" s="89">
        <v>0</v>
      </c>
      <c r="V441" s="15" t="s">
        <v>71</v>
      </c>
      <c r="W441" s="15" t="s">
        <v>57</v>
      </c>
      <c r="X441" s="15"/>
      <c r="Y441" s="16">
        <v>42619</v>
      </c>
      <c r="Z441" s="15" t="s">
        <v>2639</v>
      </c>
      <c r="AA441" s="15" t="s">
        <v>106</v>
      </c>
      <c r="AB441" s="15" t="s">
        <v>90</v>
      </c>
      <c r="AC441" s="15" t="s">
        <v>91</v>
      </c>
      <c r="AD441" s="15" t="s">
        <v>106</v>
      </c>
      <c r="AE441" s="15" t="s">
        <v>106</v>
      </c>
      <c r="AF441" s="19"/>
    </row>
    <row r="442" spans="1:32" ht="105" x14ac:dyDescent="0.25">
      <c r="A442" s="133">
        <v>437</v>
      </c>
      <c r="B442" s="154">
        <f t="shared" si="36"/>
        <v>-1</v>
      </c>
      <c r="C442" s="155">
        <f t="shared" si="37"/>
        <v>0</v>
      </c>
      <c r="D442" s="110" t="s">
        <v>2907</v>
      </c>
      <c r="E442" s="10" t="s">
        <v>36</v>
      </c>
      <c r="F442" s="125">
        <v>42618</v>
      </c>
      <c r="G442" s="12"/>
      <c r="H442" s="125">
        <v>42647</v>
      </c>
      <c r="I442" s="16">
        <v>42647</v>
      </c>
      <c r="J442" s="2" t="str">
        <f t="shared" si="33"/>
        <v>Terminada</v>
      </c>
      <c r="K442" s="35">
        <f t="shared" si="35"/>
        <v>22</v>
      </c>
      <c r="L442" s="56" t="s">
        <v>2908</v>
      </c>
      <c r="M442" s="49" t="s">
        <v>2909</v>
      </c>
      <c r="N442" s="55" t="s">
        <v>2910</v>
      </c>
      <c r="O442" s="17" t="s">
        <v>86</v>
      </c>
      <c r="P442" s="48" t="s">
        <v>2911</v>
      </c>
      <c r="Q442" s="55" t="s">
        <v>1630</v>
      </c>
      <c r="R442" s="89" t="s">
        <v>1584</v>
      </c>
      <c r="S442" s="89" t="s">
        <v>2120</v>
      </c>
      <c r="T442" s="89">
        <v>0</v>
      </c>
      <c r="U442" s="89">
        <v>0</v>
      </c>
      <c r="V442" s="15" t="s">
        <v>71</v>
      </c>
      <c r="W442" s="17" t="s">
        <v>17</v>
      </c>
      <c r="X442" s="17"/>
      <c r="Y442" s="16">
        <v>42619</v>
      </c>
      <c r="Z442" s="15" t="s">
        <v>2912</v>
      </c>
      <c r="AA442" s="15" t="s">
        <v>2913</v>
      </c>
      <c r="AB442" s="15" t="s">
        <v>90</v>
      </c>
      <c r="AC442" s="15" t="s">
        <v>91</v>
      </c>
      <c r="AD442" s="15" t="s">
        <v>106</v>
      </c>
      <c r="AE442" s="15" t="s">
        <v>106</v>
      </c>
      <c r="AF442" s="19"/>
    </row>
    <row r="443" spans="1:32" ht="105" x14ac:dyDescent="0.25">
      <c r="A443" s="5">
        <v>438</v>
      </c>
      <c r="B443" s="42">
        <f t="shared" si="36"/>
        <v>-1</v>
      </c>
      <c r="C443" s="41">
        <f t="shared" si="37"/>
        <v>0</v>
      </c>
      <c r="D443" s="10" t="s">
        <v>3149</v>
      </c>
      <c r="E443" s="10" t="s">
        <v>36</v>
      </c>
      <c r="F443" s="125">
        <v>42618</v>
      </c>
      <c r="G443" s="12"/>
      <c r="H443" s="125">
        <v>42647</v>
      </c>
      <c r="I443" s="16">
        <v>42627</v>
      </c>
      <c r="J443" s="2" t="str">
        <f t="shared" si="33"/>
        <v>Terminada</v>
      </c>
      <c r="K443" s="35">
        <f t="shared" si="35"/>
        <v>8</v>
      </c>
      <c r="L443" s="56" t="s">
        <v>2550</v>
      </c>
      <c r="M443" s="49" t="s">
        <v>2637</v>
      </c>
      <c r="N443" s="48"/>
      <c r="O443" s="17" t="s">
        <v>86</v>
      </c>
      <c r="P443" s="144" t="s">
        <v>3187</v>
      </c>
      <c r="Q443" s="55" t="s">
        <v>1630</v>
      </c>
      <c r="R443" s="89" t="s">
        <v>1584</v>
      </c>
      <c r="S443" s="89" t="s">
        <v>2120</v>
      </c>
      <c r="T443" s="89">
        <v>0</v>
      </c>
      <c r="U443" s="89">
        <v>0</v>
      </c>
      <c r="V443" s="15" t="s">
        <v>71</v>
      </c>
      <c r="W443" s="17" t="s">
        <v>1562</v>
      </c>
      <c r="X443" s="17"/>
      <c r="Y443" s="11">
        <v>42620</v>
      </c>
      <c r="Z443" s="15" t="s">
        <v>2846</v>
      </c>
      <c r="AA443" s="15" t="s">
        <v>2512</v>
      </c>
      <c r="AB443" s="15" t="s">
        <v>90</v>
      </c>
      <c r="AC443" s="15" t="s">
        <v>91</v>
      </c>
      <c r="AD443" s="15" t="s">
        <v>106</v>
      </c>
      <c r="AE443" s="15" t="s">
        <v>106</v>
      </c>
      <c r="AF443" s="19"/>
    </row>
    <row r="444" spans="1:32" ht="120" x14ac:dyDescent="0.25">
      <c r="A444" s="5">
        <v>439</v>
      </c>
      <c r="B444" s="42">
        <f t="shared" si="36"/>
        <v>-1</v>
      </c>
      <c r="C444" s="41">
        <f t="shared" si="37"/>
        <v>0</v>
      </c>
      <c r="D444" s="10" t="s">
        <v>2832</v>
      </c>
      <c r="E444" s="10" t="s">
        <v>36</v>
      </c>
      <c r="F444" s="125">
        <v>42618</v>
      </c>
      <c r="G444" s="12"/>
      <c r="H444" s="125">
        <v>42647</v>
      </c>
      <c r="I444" s="16">
        <v>42643</v>
      </c>
      <c r="J444" s="2" t="str">
        <f t="shared" si="33"/>
        <v>Terminada</v>
      </c>
      <c r="K444" s="35">
        <f t="shared" si="35"/>
        <v>20</v>
      </c>
      <c r="L444" s="45" t="s">
        <v>2550</v>
      </c>
      <c r="M444" s="49" t="s">
        <v>2551</v>
      </c>
      <c r="N444" s="55"/>
      <c r="O444" s="17" t="s">
        <v>86</v>
      </c>
      <c r="P444" s="144" t="s">
        <v>2845</v>
      </c>
      <c r="Q444" s="55" t="s">
        <v>1630</v>
      </c>
      <c r="R444" s="89" t="s">
        <v>1584</v>
      </c>
      <c r="S444" s="89" t="s">
        <v>2120</v>
      </c>
      <c r="T444" s="89">
        <v>0</v>
      </c>
      <c r="U444" s="89">
        <v>0</v>
      </c>
      <c r="V444" s="15" t="s">
        <v>71</v>
      </c>
      <c r="W444" s="15" t="s">
        <v>48</v>
      </c>
      <c r="X444" s="15"/>
      <c r="Y444" s="16">
        <v>42620</v>
      </c>
      <c r="Z444" s="15" t="s">
        <v>2846</v>
      </c>
      <c r="AA444" s="15" t="s">
        <v>2847</v>
      </c>
      <c r="AB444" s="15" t="s">
        <v>90</v>
      </c>
      <c r="AC444" s="15" t="s">
        <v>91</v>
      </c>
      <c r="AD444" s="15" t="s">
        <v>106</v>
      </c>
      <c r="AE444" s="15" t="s">
        <v>106</v>
      </c>
      <c r="AF444" s="19"/>
    </row>
    <row r="445" spans="1:32" ht="120" x14ac:dyDescent="0.25">
      <c r="A445" s="5">
        <v>440</v>
      </c>
      <c r="B445" s="42">
        <f t="shared" si="36"/>
        <v>-1</v>
      </c>
      <c r="C445" s="41">
        <f t="shared" si="37"/>
        <v>0</v>
      </c>
      <c r="D445" s="10" t="s">
        <v>2549</v>
      </c>
      <c r="E445" s="10" t="s">
        <v>36</v>
      </c>
      <c r="F445" s="125">
        <v>42618</v>
      </c>
      <c r="G445" s="12"/>
      <c r="H445" s="125">
        <v>42647</v>
      </c>
      <c r="I445" s="16">
        <v>42647</v>
      </c>
      <c r="J445" s="2" t="str">
        <f t="shared" si="33"/>
        <v>Terminada</v>
      </c>
      <c r="K445" s="35">
        <f t="shared" si="35"/>
        <v>22</v>
      </c>
      <c r="L445" s="45" t="s">
        <v>2550</v>
      </c>
      <c r="M445" s="49" t="s">
        <v>2551</v>
      </c>
      <c r="N445" s="55"/>
      <c r="O445" s="17" t="s">
        <v>86</v>
      </c>
      <c r="P445" s="48" t="s">
        <v>2552</v>
      </c>
      <c r="Q445" s="55" t="s">
        <v>1630</v>
      </c>
      <c r="R445" s="89" t="s">
        <v>1584</v>
      </c>
      <c r="S445" s="89" t="s">
        <v>2120</v>
      </c>
      <c r="T445" s="89">
        <v>0</v>
      </c>
      <c r="U445" s="89">
        <v>0</v>
      </c>
      <c r="V445" s="15" t="s">
        <v>71</v>
      </c>
      <c r="W445" s="15" t="s">
        <v>53</v>
      </c>
      <c r="X445" s="15"/>
      <c r="Y445" s="16">
        <v>42619</v>
      </c>
      <c r="Z445" s="15" t="s">
        <v>2553</v>
      </c>
      <c r="AA445" s="15" t="s">
        <v>2554</v>
      </c>
      <c r="AB445" s="15" t="s">
        <v>90</v>
      </c>
      <c r="AC445" s="15" t="s">
        <v>91</v>
      </c>
      <c r="AD445" s="15" t="s">
        <v>106</v>
      </c>
      <c r="AE445" s="15" t="s">
        <v>106</v>
      </c>
      <c r="AF445" s="19"/>
    </row>
    <row r="446" spans="1:32" ht="120" x14ac:dyDescent="0.25">
      <c r="A446" s="5">
        <v>441</v>
      </c>
      <c r="B446" s="42">
        <f t="shared" si="36"/>
        <v>-1</v>
      </c>
      <c r="C446" s="41">
        <f t="shared" si="37"/>
        <v>0</v>
      </c>
      <c r="D446" s="10" t="s">
        <v>2914</v>
      </c>
      <c r="E446" s="10" t="s">
        <v>36</v>
      </c>
      <c r="F446" s="125">
        <v>42618</v>
      </c>
      <c r="G446" s="12"/>
      <c r="H446" s="125">
        <v>42647</v>
      </c>
      <c r="I446" s="16">
        <v>42647</v>
      </c>
      <c r="J446" s="2" t="str">
        <f t="shared" si="33"/>
        <v>Terminada</v>
      </c>
      <c r="K446" s="35">
        <f t="shared" si="35"/>
        <v>22</v>
      </c>
      <c r="L446" s="45" t="s">
        <v>2550</v>
      </c>
      <c r="M446" s="49" t="s">
        <v>2551</v>
      </c>
      <c r="N446" s="55"/>
      <c r="O446" s="17" t="s">
        <v>86</v>
      </c>
      <c r="P446" s="144" t="s">
        <v>2915</v>
      </c>
      <c r="Q446" s="55" t="s">
        <v>1630</v>
      </c>
      <c r="R446" s="89" t="s">
        <v>1584</v>
      </c>
      <c r="S446" s="89" t="s">
        <v>2120</v>
      </c>
      <c r="T446" s="89">
        <v>0</v>
      </c>
      <c r="U446" s="89">
        <v>0</v>
      </c>
      <c r="V446" s="15" t="s">
        <v>71</v>
      </c>
      <c r="W446" s="15" t="s">
        <v>53</v>
      </c>
      <c r="X446" s="15"/>
      <c r="Y446" s="11">
        <v>42619</v>
      </c>
      <c r="Z446" s="15" t="s">
        <v>2916</v>
      </c>
      <c r="AA446" s="15" t="s">
        <v>2917</v>
      </c>
      <c r="AB446" s="15" t="s">
        <v>90</v>
      </c>
      <c r="AC446" s="15" t="s">
        <v>91</v>
      </c>
      <c r="AD446" s="15" t="s">
        <v>106</v>
      </c>
      <c r="AE446" s="15" t="s">
        <v>106</v>
      </c>
      <c r="AF446" s="19"/>
    </row>
    <row r="447" spans="1:32" ht="120" x14ac:dyDescent="0.25">
      <c r="A447" s="5">
        <v>442</v>
      </c>
      <c r="B447" s="42">
        <f t="shared" si="36"/>
        <v>-1</v>
      </c>
      <c r="C447" s="41">
        <f t="shared" si="37"/>
        <v>0</v>
      </c>
      <c r="D447" s="10" t="s">
        <v>2918</v>
      </c>
      <c r="E447" s="10" t="s">
        <v>36</v>
      </c>
      <c r="F447" s="125">
        <v>42618</v>
      </c>
      <c r="G447" s="12"/>
      <c r="H447" s="125">
        <v>42647</v>
      </c>
      <c r="I447" s="16">
        <v>42647</v>
      </c>
      <c r="J447" s="2" t="str">
        <f t="shared" si="33"/>
        <v>Terminada</v>
      </c>
      <c r="K447" s="35">
        <f t="shared" si="35"/>
        <v>22</v>
      </c>
      <c r="L447" s="45" t="s">
        <v>2550</v>
      </c>
      <c r="M447" s="49" t="s">
        <v>2919</v>
      </c>
      <c r="N447" s="55"/>
      <c r="O447" s="17" t="s">
        <v>86</v>
      </c>
      <c r="P447" s="144" t="s">
        <v>2920</v>
      </c>
      <c r="Q447" s="55" t="s">
        <v>1630</v>
      </c>
      <c r="R447" s="89" t="s">
        <v>1584</v>
      </c>
      <c r="S447" s="89" t="s">
        <v>2120</v>
      </c>
      <c r="T447" s="89">
        <v>0</v>
      </c>
      <c r="U447" s="89">
        <v>0</v>
      </c>
      <c r="V447" s="15" t="s">
        <v>71</v>
      </c>
      <c r="W447" s="15" t="s">
        <v>53</v>
      </c>
      <c r="X447" s="15"/>
      <c r="Y447" s="16">
        <v>42619</v>
      </c>
      <c r="Z447" s="15" t="s">
        <v>3188</v>
      </c>
      <c r="AA447" s="15" t="s">
        <v>3189</v>
      </c>
      <c r="AB447" s="15" t="s">
        <v>90</v>
      </c>
      <c r="AC447" s="15" t="s">
        <v>91</v>
      </c>
      <c r="AD447" s="15" t="s">
        <v>106</v>
      </c>
      <c r="AE447" s="15" t="s">
        <v>106</v>
      </c>
      <c r="AF447" s="19"/>
    </row>
    <row r="448" spans="1:32" ht="120" x14ac:dyDescent="0.25">
      <c r="A448" s="5">
        <v>443</v>
      </c>
      <c r="B448" s="42">
        <f t="shared" si="36"/>
        <v>-1</v>
      </c>
      <c r="C448" s="41">
        <f t="shared" si="37"/>
        <v>0</v>
      </c>
      <c r="D448" s="10" t="s">
        <v>2640</v>
      </c>
      <c r="E448" s="10" t="s">
        <v>36</v>
      </c>
      <c r="F448" s="125">
        <v>42618</v>
      </c>
      <c r="G448" s="12"/>
      <c r="H448" s="125">
        <v>42647</v>
      </c>
      <c r="I448" s="16">
        <v>42635</v>
      </c>
      <c r="J448" s="2" t="str">
        <f t="shared" si="33"/>
        <v>Terminada</v>
      </c>
      <c r="K448" s="35">
        <f t="shared" si="35"/>
        <v>14</v>
      </c>
      <c r="L448" s="44" t="s">
        <v>2641</v>
      </c>
      <c r="M448" s="49" t="s">
        <v>2642</v>
      </c>
      <c r="N448" s="48" t="s">
        <v>2643</v>
      </c>
      <c r="O448" s="17" t="s">
        <v>86</v>
      </c>
      <c r="P448" s="48" t="s">
        <v>2644</v>
      </c>
      <c r="Q448" s="55" t="s">
        <v>1630</v>
      </c>
      <c r="R448" s="89" t="s">
        <v>1584</v>
      </c>
      <c r="S448" s="89" t="s">
        <v>2120</v>
      </c>
      <c r="T448" s="89">
        <v>0</v>
      </c>
      <c r="U448" s="89">
        <v>0</v>
      </c>
      <c r="V448" s="15" t="s">
        <v>71</v>
      </c>
      <c r="W448" s="15" t="s">
        <v>57</v>
      </c>
      <c r="X448" s="15"/>
      <c r="Y448" s="16">
        <v>42620</v>
      </c>
      <c r="Z448" s="15" t="s">
        <v>2645</v>
      </c>
      <c r="AA448" s="15" t="s">
        <v>106</v>
      </c>
      <c r="AB448" s="15" t="s">
        <v>90</v>
      </c>
      <c r="AC448" s="15" t="s">
        <v>91</v>
      </c>
      <c r="AD448" s="15" t="s">
        <v>106</v>
      </c>
      <c r="AE448" s="15" t="s">
        <v>106</v>
      </c>
      <c r="AF448" s="19"/>
    </row>
    <row r="449" spans="1:32" ht="120" x14ac:dyDescent="0.25">
      <c r="A449" s="5">
        <v>444</v>
      </c>
      <c r="B449" s="42">
        <f t="shared" si="36"/>
        <v>-1</v>
      </c>
      <c r="C449" s="41">
        <f t="shared" si="37"/>
        <v>0</v>
      </c>
      <c r="D449" s="10" t="s">
        <v>2921</v>
      </c>
      <c r="E449" s="10" t="s">
        <v>36</v>
      </c>
      <c r="F449" s="125">
        <v>42618</v>
      </c>
      <c r="G449" s="12"/>
      <c r="H449" s="125">
        <v>42647</v>
      </c>
      <c r="I449" s="16">
        <v>42647</v>
      </c>
      <c r="J449" s="2" t="str">
        <f t="shared" si="33"/>
        <v>Terminada</v>
      </c>
      <c r="K449" s="35">
        <f t="shared" si="35"/>
        <v>22</v>
      </c>
      <c r="L449" s="56" t="s">
        <v>2550</v>
      </c>
      <c r="M449" s="49" t="s">
        <v>2551</v>
      </c>
      <c r="N449" s="48"/>
      <c r="O449" s="17" t="s">
        <v>86</v>
      </c>
      <c r="P449" s="144" t="s">
        <v>2922</v>
      </c>
      <c r="Q449" s="55" t="s">
        <v>1630</v>
      </c>
      <c r="R449" s="89" t="s">
        <v>1584</v>
      </c>
      <c r="S449" s="89" t="s">
        <v>2120</v>
      </c>
      <c r="T449" s="89">
        <v>0</v>
      </c>
      <c r="U449" s="89">
        <v>0</v>
      </c>
      <c r="V449" s="15" t="s">
        <v>71</v>
      </c>
      <c r="W449" s="17" t="s">
        <v>51</v>
      </c>
      <c r="X449" s="17"/>
      <c r="Y449" s="16">
        <v>42619</v>
      </c>
      <c r="Z449" s="15" t="s">
        <v>2923</v>
      </c>
      <c r="AA449" s="15" t="s">
        <v>2924</v>
      </c>
      <c r="AB449" s="15" t="s">
        <v>90</v>
      </c>
      <c r="AC449" s="15" t="s">
        <v>91</v>
      </c>
      <c r="AD449" s="15" t="s">
        <v>106</v>
      </c>
      <c r="AE449" s="15" t="s">
        <v>106</v>
      </c>
      <c r="AF449" s="19"/>
    </row>
    <row r="450" spans="1:32" ht="120" x14ac:dyDescent="0.25">
      <c r="A450" s="5">
        <v>445</v>
      </c>
      <c r="B450" s="42">
        <f t="shared" si="36"/>
        <v>-1</v>
      </c>
      <c r="C450" s="41">
        <f t="shared" si="37"/>
        <v>0</v>
      </c>
      <c r="D450" s="10" t="s">
        <v>2925</v>
      </c>
      <c r="E450" s="10" t="s">
        <v>36</v>
      </c>
      <c r="F450" s="125">
        <v>42618</v>
      </c>
      <c r="G450" s="12"/>
      <c r="H450" s="125">
        <v>42647</v>
      </c>
      <c r="I450" s="16">
        <v>42647</v>
      </c>
      <c r="J450" s="2" t="str">
        <f t="shared" si="33"/>
        <v>Terminada</v>
      </c>
      <c r="K450" s="35">
        <f t="shared" si="35"/>
        <v>22</v>
      </c>
      <c r="L450" s="45" t="s">
        <v>2550</v>
      </c>
      <c r="M450" s="49" t="s">
        <v>2551</v>
      </c>
      <c r="N450" s="55"/>
      <c r="O450" s="17" t="s">
        <v>86</v>
      </c>
      <c r="P450" s="144" t="s">
        <v>2926</v>
      </c>
      <c r="Q450" s="55" t="s">
        <v>1630</v>
      </c>
      <c r="R450" s="89" t="s">
        <v>1584</v>
      </c>
      <c r="S450" s="89" t="s">
        <v>2120</v>
      </c>
      <c r="T450" s="89">
        <v>0</v>
      </c>
      <c r="U450" s="89">
        <v>0</v>
      </c>
      <c r="V450" s="15" t="s">
        <v>71</v>
      </c>
      <c r="W450" s="15" t="s">
        <v>51</v>
      </c>
      <c r="X450" s="15"/>
      <c r="Y450" s="11">
        <v>42619</v>
      </c>
      <c r="Z450" s="15" t="s">
        <v>2927</v>
      </c>
      <c r="AA450" s="15" t="s">
        <v>2928</v>
      </c>
      <c r="AB450" s="15" t="s">
        <v>90</v>
      </c>
      <c r="AC450" s="15" t="s">
        <v>91</v>
      </c>
      <c r="AD450" s="15" t="s">
        <v>106</v>
      </c>
      <c r="AE450" s="15" t="s">
        <v>106</v>
      </c>
      <c r="AF450" s="19"/>
    </row>
    <row r="451" spans="1:32" ht="120" x14ac:dyDescent="0.25">
      <c r="A451" s="5">
        <v>446</v>
      </c>
      <c r="B451" s="42">
        <f t="shared" si="36"/>
        <v>-1</v>
      </c>
      <c r="C451" s="41">
        <f t="shared" si="37"/>
        <v>0</v>
      </c>
      <c r="D451" s="10" t="s">
        <v>2935</v>
      </c>
      <c r="E451" s="10" t="s">
        <v>36</v>
      </c>
      <c r="F451" s="125">
        <v>42618</v>
      </c>
      <c r="G451" s="12"/>
      <c r="H451" s="125">
        <v>42647</v>
      </c>
      <c r="I451" s="16">
        <v>42647</v>
      </c>
      <c r="J451" s="2" t="str">
        <f t="shared" si="33"/>
        <v>Terminada</v>
      </c>
      <c r="K451" s="35">
        <f t="shared" si="35"/>
        <v>22</v>
      </c>
      <c r="L451" s="44" t="s">
        <v>2550</v>
      </c>
      <c r="M451" s="49" t="s">
        <v>2551</v>
      </c>
      <c r="N451" s="48"/>
      <c r="O451" s="17" t="s">
        <v>86</v>
      </c>
      <c r="P451" s="48" t="s">
        <v>2936</v>
      </c>
      <c r="Q451" s="55" t="s">
        <v>1630</v>
      </c>
      <c r="R451" s="89" t="s">
        <v>1584</v>
      </c>
      <c r="S451" s="89" t="s">
        <v>2120</v>
      </c>
      <c r="T451" s="89">
        <v>0</v>
      </c>
      <c r="U451" s="89">
        <v>0</v>
      </c>
      <c r="V451" s="15" t="s">
        <v>71</v>
      </c>
      <c r="W451" s="15" t="s">
        <v>53</v>
      </c>
      <c r="X451" s="15"/>
      <c r="Y451" s="11">
        <v>42619</v>
      </c>
      <c r="Z451" s="15" t="s">
        <v>2937</v>
      </c>
      <c r="AA451" s="15" t="s">
        <v>2938</v>
      </c>
      <c r="AB451" s="15" t="s">
        <v>90</v>
      </c>
      <c r="AC451" s="15" t="s">
        <v>91</v>
      </c>
      <c r="AD451" s="15" t="s">
        <v>106</v>
      </c>
      <c r="AE451" s="15" t="s">
        <v>106</v>
      </c>
      <c r="AF451" s="19"/>
    </row>
    <row r="452" spans="1:32" ht="120" x14ac:dyDescent="0.25">
      <c r="A452" s="5">
        <v>447</v>
      </c>
      <c r="B452" s="42">
        <f t="shared" si="36"/>
        <v>-1</v>
      </c>
      <c r="C452" s="41">
        <f t="shared" si="37"/>
        <v>0</v>
      </c>
      <c r="D452" s="10" t="s">
        <v>2555</v>
      </c>
      <c r="E452" s="10" t="s">
        <v>36</v>
      </c>
      <c r="F452" s="125">
        <v>42618</v>
      </c>
      <c r="G452" s="12"/>
      <c r="H452" s="125">
        <v>42647</v>
      </c>
      <c r="I452" s="16">
        <v>42647</v>
      </c>
      <c r="J452" s="2" t="str">
        <f t="shared" si="33"/>
        <v>Terminada</v>
      </c>
      <c r="K452" s="35">
        <f t="shared" si="35"/>
        <v>22</v>
      </c>
      <c r="L452" s="44" t="s">
        <v>2550</v>
      </c>
      <c r="M452" s="49" t="s">
        <v>2551</v>
      </c>
      <c r="N452" s="55"/>
      <c r="O452" s="17" t="s">
        <v>86</v>
      </c>
      <c r="P452" s="55" t="s">
        <v>2556</v>
      </c>
      <c r="Q452" s="55" t="s">
        <v>1630</v>
      </c>
      <c r="R452" s="89" t="s">
        <v>1584</v>
      </c>
      <c r="S452" s="89" t="s">
        <v>2120</v>
      </c>
      <c r="T452" s="89">
        <v>0</v>
      </c>
      <c r="U452" s="89">
        <v>0</v>
      </c>
      <c r="V452" s="15" t="s">
        <v>71</v>
      </c>
      <c r="W452" s="17" t="s">
        <v>53</v>
      </c>
      <c r="X452" s="17"/>
      <c r="Y452" s="16">
        <v>42619</v>
      </c>
      <c r="Z452" s="15" t="s">
        <v>2557</v>
      </c>
      <c r="AA452" s="15" t="s">
        <v>2558</v>
      </c>
      <c r="AB452" s="15" t="s">
        <v>90</v>
      </c>
      <c r="AC452" s="15" t="s">
        <v>91</v>
      </c>
      <c r="AD452" s="15" t="s">
        <v>106</v>
      </c>
      <c r="AE452" s="15" t="s">
        <v>106</v>
      </c>
      <c r="AF452" s="19"/>
    </row>
    <row r="453" spans="1:32" ht="120" x14ac:dyDescent="0.25">
      <c r="A453" s="5">
        <v>448</v>
      </c>
      <c r="B453" s="42">
        <f t="shared" si="36"/>
        <v>-1</v>
      </c>
      <c r="C453" s="41">
        <f t="shared" si="37"/>
        <v>0</v>
      </c>
      <c r="D453" s="10" t="s">
        <v>2939</v>
      </c>
      <c r="E453" s="10" t="s">
        <v>36</v>
      </c>
      <c r="F453" s="125">
        <v>42618</v>
      </c>
      <c r="G453" s="12"/>
      <c r="H453" s="125">
        <v>42647</v>
      </c>
      <c r="I453" s="16">
        <v>42647</v>
      </c>
      <c r="J453" s="2" t="str">
        <f t="shared" si="33"/>
        <v>Terminada</v>
      </c>
      <c r="K453" s="35">
        <f t="shared" si="35"/>
        <v>22</v>
      </c>
      <c r="L453" s="44" t="s">
        <v>2550</v>
      </c>
      <c r="M453" s="49" t="s">
        <v>2551</v>
      </c>
      <c r="N453" s="48"/>
      <c r="O453" s="17" t="s">
        <v>86</v>
      </c>
      <c r="P453" s="144" t="s">
        <v>2940</v>
      </c>
      <c r="Q453" s="55" t="s">
        <v>1630</v>
      </c>
      <c r="R453" s="89" t="s">
        <v>1583</v>
      </c>
      <c r="S453" s="89" t="s">
        <v>2120</v>
      </c>
      <c r="T453" s="89">
        <v>0</v>
      </c>
      <c r="U453" s="89">
        <v>0</v>
      </c>
      <c r="V453" s="15" t="s">
        <v>71</v>
      </c>
      <c r="W453" s="15" t="s">
        <v>53</v>
      </c>
      <c r="X453" s="15"/>
      <c r="Y453" s="16">
        <v>42619</v>
      </c>
      <c r="Z453" s="15" t="s">
        <v>2941</v>
      </c>
      <c r="AA453" s="15" t="s">
        <v>2942</v>
      </c>
      <c r="AB453" s="15" t="s">
        <v>90</v>
      </c>
      <c r="AC453" s="15" t="s">
        <v>91</v>
      </c>
      <c r="AD453" s="15" t="s">
        <v>106</v>
      </c>
      <c r="AE453" s="15" t="s">
        <v>106</v>
      </c>
      <c r="AF453" s="19"/>
    </row>
    <row r="454" spans="1:32" ht="120" x14ac:dyDescent="0.25">
      <c r="A454" s="5">
        <v>449</v>
      </c>
      <c r="B454" s="42">
        <f t="shared" si="36"/>
        <v>-1</v>
      </c>
      <c r="C454" s="41">
        <f t="shared" si="37"/>
        <v>0</v>
      </c>
      <c r="D454" s="10" t="s">
        <v>2943</v>
      </c>
      <c r="E454" s="10" t="s">
        <v>36</v>
      </c>
      <c r="F454" s="125">
        <v>42618</v>
      </c>
      <c r="G454" s="12"/>
      <c r="H454" s="125">
        <v>42647</v>
      </c>
      <c r="I454" s="16">
        <v>42647</v>
      </c>
      <c r="J454" s="2" t="str">
        <f t="shared" si="33"/>
        <v>Terminada</v>
      </c>
      <c r="K454" s="35">
        <f t="shared" si="35"/>
        <v>22</v>
      </c>
      <c r="L454" s="44" t="s">
        <v>2550</v>
      </c>
      <c r="M454" s="49" t="s">
        <v>2551</v>
      </c>
      <c r="N454" s="55"/>
      <c r="O454" s="17" t="s">
        <v>86</v>
      </c>
      <c r="P454" s="55" t="s">
        <v>2944</v>
      </c>
      <c r="Q454" s="55" t="s">
        <v>1630</v>
      </c>
      <c r="R454" s="89" t="s">
        <v>1584</v>
      </c>
      <c r="S454" s="89" t="s">
        <v>2120</v>
      </c>
      <c r="T454" s="89">
        <v>0</v>
      </c>
      <c r="U454" s="89">
        <v>0</v>
      </c>
      <c r="V454" s="15" t="s">
        <v>71</v>
      </c>
      <c r="W454" s="15" t="s">
        <v>53</v>
      </c>
      <c r="X454" s="15"/>
      <c r="Y454" s="16">
        <v>42619</v>
      </c>
      <c r="Z454" s="15" t="s">
        <v>2945</v>
      </c>
      <c r="AA454" s="15" t="s">
        <v>2946</v>
      </c>
      <c r="AB454" s="15" t="s">
        <v>90</v>
      </c>
      <c r="AC454" s="15" t="s">
        <v>91</v>
      </c>
      <c r="AD454" s="15" t="s">
        <v>106</v>
      </c>
      <c r="AE454" s="15" t="s">
        <v>106</v>
      </c>
      <c r="AF454" s="19"/>
    </row>
    <row r="455" spans="1:32" ht="120" x14ac:dyDescent="0.25">
      <c r="A455" s="5">
        <v>450</v>
      </c>
      <c r="B455" s="42">
        <f t="shared" si="36"/>
        <v>-1</v>
      </c>
      <c r="C455" s="41">
        <f t="shared" si="37"/>
        <v>0</v>
      </c>
      <c r="D455" s="10" t="s">
        <v>2559</v>
      </c>
      <c r="E455" s="10" t="s">
        <v>36</v>
      </c>
      <c r="F455" s="125">
        <v>42618</v>
      </c>
      <c r="G455" s="12"/>
      <c r="H455" s="125">
        <v>42647</v>
      </c>
      <c r="I455" s="16">
        <v>42647</v>
      </c>
      <c r="J455" s="2" t="str">
        <f t="shared" ref="J455:J518" si="38">IF(I455&lt;&gt;"","Terminada","Pendiente")</f>
        <v>Terminada</v>
      </c>
      <c r="K455" s="35">
        <f t="shared" si="35"/>
        <v>22</v>
      </c>
      <c r="L455" s="56" t="s">
        <v>2550</v>
      </c>
      <c r="M455" s="49" t="s">
        <v>2551</v>
      </c>
      <c r="N455" s="48"/>
      <c r="O455" s="17" t="s">
        <v>86</v>
      </c>
      <c r="P455" s="48" t="s">
        <v>2560</v>
      </c>
      <c r="Q455" s="55" t="s">
        <v>1630</v>
      </c>
      <c r="R455" s="89" t="s">
        <v>1584</v>
      </c>
      <c r="S455" s="89" t="s">
        <v>2120</v>
      </c>
      <c r="T455" s="89">
        <v>0</v>
      </c>
      <c r="U455" s="89">
        <v>0</v>
      </c>
      <c r="V455" s="15" t="s">
        <v>71</v>
      </c>
      <c r="W455" s="15" t="s">
        <v>53</v>
      </c>
      <c r="X455" s="15"/>
      <c r="Y455" s="16">
        <v>42619</v>
      </c>
      <c r="Z455" s="15" t="s">
        <v>2561</v>
      </c>
      <c r="AA455" s="15" t="s">
        <v>2562</v>
      </c>
      <c r="AB455" s="15" t="s">
        <v>90</v>
      </c>
      <c r="AC455" s="15" t="s">
        <v>91</v>
      </c>
      <c r="AD455" s="15" t="s">
        <v>106</v>
      </c>
      <c r="AE455" s="15" t="s">
        <v>106</v>
      </c>
      <c r="AF455" s="19"/>
    </row>
    <row r="456" spans="1:32" ht="120" x14ac:dyDescent="0.25">
      <c r="A456" s="5">
        <v>451</v>
      </c>
      <c r="B456" s="42">
        <f t="shared" si="36"/>
        <v>-1</v>
      </c>
      <c r="C456" s="41">
        <f t="shared" si="37"/>
        <v>0</v>
      </c>
      <c r="D456" s="10" t="s">
        <v>2709</v>
      </c>
      <c r="E456" s="10" t="s">
        <v>36</v>
      </c>
      <c r="F456" s="125">
        <v>42618</v>
      </c>
      <c r="G456" s="12"/>
      <c r="H456" s="125">
        <v>42647</v>
      </c>
      <c r="I456" s="16">
        <v>42639</v>
      </c>
      <c r="J456" s="2" t="str">
        <f t="shared" si="38"/>
        <v>Terminada</v>
      </c>
      <c r="K456" s="35">
        <f t="shared" si="35"/>
        <v>16</v>
      </c>
      <c r="L456" s="45" t="s">
        <v>2710</v>
      </c>
      <c r="M456" s="49" t="s">
        <v>2711</v>
      </c>
      <c r="N456" s="108" t="s">
        <v>2712</v>
      </c>
      <c r="O456" s="17" t="s">
        <v>86</v>
      </c>
      <c r="P456" s="144" t="s">
        <v>2713</v>
      </c>
      <c r="Q456" s="55" t="s">
        <v>1630</v>
      </c>
      <c r="R456" s="89" t="s">
        <v>1584</v>
      </c>
      <c r="S456" s="89" t="s">
        <v>2120</v>
      </c>
      <c r="T456" s="89">
        <v>0</v>
      </c>
      <c r="U456" s="89">
        <v>0</v>
      </c>
      <c r="V456" s="15" t="s">
        <v>71</v>
      </c>
      <c r="W456" s="15" t="s">
        <v>51</v>
      </c>
      <c r="X456" s="15"/>
      <c r="Y456" s="16">
        <v>42619</v>
      </c>
      <c r="Z456" s="15" t="s">
        <v>2714</v>
      </c>
      <c r="AA456" s="15" t="s">
        <v>2715</v>
      </c>
      <c r="AB456" s="15" t="s">
        <v>2700</v>
      </c>
      <c r="AC456" s="15" t="s">
        <v>91</v>
      </c>
      <c r="AD456" s="15" t="s">
        <v>106</v>
      </c>
      <c r="AE456" s="15" t="s">
        <v>106</v>
      </c>
      <c r="AF456" s="19"/>
    </row>
    <row r="457" spans="1:32" ht="120" x14ac:dyDescent="0.25">
      <c r="A457" s="5">
        <v>452</v>
      </c>
      <c r="B457" s="42">
        <f t="shared" si="36"/>
        <v>-1</v>
      </c>
      <c r="C457" s="41">
        <f t="shared" si="37"/>
        <v>0</v>
      </c>
      <c r="D457" s="10" t="s">
        <v>2716</v>
      </c>
      <c r="E457" s="10" t="s">
        <v>36</v>
      </c>
      <c r="F457" s="125">
        <v>42618</v>
      </c>
      <c r="G457" s="12"/>
      <c r="H457" s="125">
        <v>42647</v>
      </c>
      <c r="I457" s="16">
        <v>42639</v>
      </c>
      <c r="J457" s="2" t="str">
        <f t="shared" si="38"/>
        <v>Terminada</v>
      </c>
      <c r="K457" s="35">
        <f t="shared" si="35"/>
        <v>16</v>
      </c>
      <c r="L457" s="45" t="s">
        <v>2710</v>
      </c>
      <c r="M457" s="49" t="s">
        <v>2711</v>
      </c>
      <c r="N457" s="108" t="s">
        <v>2712</v>
      </c>
      <c r="O457" s="17" t="s">
        <v>86</v>
      </c>
      <c r="P457" s="48" t="s">
        <v>2717</v>
      </c>
      <c r="Q457" s="55" t="s">
        <v>1630</v>
      </c>
      <c r="R457" s="89" t="s">
        <v>1584</v>
      </c>
      <c r="S457" s="89" t="s">
        <v>2120</v>
      </c>
      <c r="T457" s="89">
        <v>0</v>
      </c>
      <c r="U457" s="89">
        <v>0</v>
      </c>
      <c r="V457" s="15" t="s">
        <v>71</v>
      </c>
      <c r="W457" s="15" t="s">
        <v>51</v>
      </c>
      <c r="X457" s="15"/>
      <c r="Y457" s="16">
        <v>42619</v>
      </c>
      <c r="Z457" s="15" t="s">
        <v>2718</v>
      </c>
      <c r="AA457" s="15" t="s">
        <v>2719</v>
      </c>
      <c r="AB457" s="15" t="s">
        <v>2700</v>
      </c>
      <c r="AC457" s="15" t="s">
        <v>91</v>
      </c>
      <c r="AD457" s="15" t="s">
        <v>106</v>
      </c>
      <c r="AE457" s="15" t="s">
        <v>106</v>
      </c>
      <c r="AF457" s="19"/>
    </row>
    <row r="458" spans="1:32" ht="120" x14ac:dyDescent="0.25">
      <c r="A458" s="5">
        <v>453</v>
      </c>
      <c r="B458" s="42">
        <f t="shared" si="36"/>
        <v>-1</v>
      </c>
      <c r="C458" s="41">
        <f t="shared" si="37"/>
        <v>0</v>
      </c>
      <c r="D458" s="10" t="s">
        <v>2947</v>
      </c>
      <c r="E458" s="10" t="s">
        <v>36</v>
      </c>
      <c r="F458" s="125">
        <v>42619</v>
      </c>
      <c r="G458" s="12"/>
      <c r="H458" s="125">
        <v>42648</v>
      </c>
      <c r="I458" s="16">
        <v>42648</v>
      </c>
      <c r="J458" s="2" t="str">
        <f t="shared" si="38"/>
        <v>Terminada</v>
      </c>
      <c r="K458" s="35">
        <f t="shared" si="35"/>
        <v>22</v>
      </c>
      <c r="L458" s="45" t="s">
        <v>2948</v>
      </c>
      <c r="M458" s="49" t="s">
        <v>2949</v>
      </c>
      <c r="N458" s="55" t="s">
        <v>2950</v>
      </c>
      <c r="O458" s="17" t="s">
        <v>86</v>
      </c>
      <c r="P458" s="144" t="s">
        <v>2951</v>
      </c>
      <c r="Q458" s="55" t="s">
        <v>1630</v>
      </c>
      <c r="R458" s="89" t="s">
        <v>1584</v>
      </c>
      <c r="S458" s="89" t="s">
        <v>2120</v>
      </c>
      <c r="T458" s="89">
        <v>0</v>
      </c>
      <c r="U458" s="89">
        <v>0</v>
      </c>
      <c r="V458" s="15" t="s">
        <v>71</v>
      </c>
      <c r="W458" s="17" t="s">
        <v>52</v>
      </c>
      <c r="X458" s="17"/>
      <c r="Y458" s="16">
        <v>42619</v>
      </c>
      <c r="Z458" s="15" t="s">
        <v>2952</v>
      </c>
      <c r="AA458" s="15" t="s">
        <v>2953</v>
      </c>
      <c r="AB458" s="15" t="s">
        <v>90</v>
      </c>
      <c r="AC458" s="15" t="s">
        <v>91</v>
      </c>
      <c r="AD458" s="15" t="s">
        <v>106</v>
      </c>
      <c r="AE458" s="15" t="s">
        <v>106</v>
      </c>
      <c r="AF458" s="19"/>
    </row>
    <row r="459" spans="1:32" ht="120" x14ac:dyDescent="0.25">
      <c r="A459" s="5">
        <v>454</v>
      </c>
      <c r="B459" s="42">
        <f t="shared" si="36"/>
        <v>-1</v>
      </c>
      <c r="C459" s="41">
        <f t="shared" si="37"/>
        <v>0</v>
      </c>
      <c r="D459" s="10" t="s">
        <v>3190</v>
      </c>
      <c r="E459" s="10" t="s">
        <v>36</v>
      </c>
      <c r="F459" s="125">
        <v>42619</v>
      </c>
      <c r="G459" s="12"/>
      <c r="H459" s="125">
        <v>42648</v>
      </c>
      <c r="I459" s="16">
        <v>42626</v>
      </c>
      <c r="J459" s="2" t="str">
        <f t="shared" si="38"/>
        <v>Terminada</v>
      </c>
      <c r="K459" s="35">
        <f t="shared" si="35"/>
        <v>6</v>
      </c>
      <c r="L459" s="45" t="s">
        <v>3191</v>
      </c>
      <c r="M459" s="49" t="s">
        <v>3192</v>
      </c>
      <c r="N459" s="48" t="s">
        <v>3193</v>
      </c>
      <c r="O459" s="17" t="s">
        <v>86</v>
      </c>
      <c r="P459" s="48" t="s">
        <v>3194</v>
      </c>
      <c r="Q459" s="55" t="s">
        <v>1638</v>
      </c>
      <c r="R459" s="89" t="s">
        <v>1624</v>
      </c>
      <c r="S459" s="89" t="s">
        <v>2120</v>
      </c>
      <c r="T459" s="89">
        <v>0</v>
      </c>
      <c r="U459" s="89">
        <v>0</v>
      </c>
      <c r="V459" s="15" t="s">
        <v>76</v>
      </c>
      <c r="W459" s="17" t="s">
        <v>16</v>
      </c>
      <c r="X459" s="17"/>
      <c r="Y459" s="11">
        <v>42626</v>
      </c>
      <c r="Z459" s="15" t="s">
        <v>3195</v>
      </c>
      <c r="AA459" s="17" t="s">
        <v>106</v>
      </c>
      <c r="AB459" s="15" t="s">
        <v>90</v>
      </c>
      <c r="AC459" s="15" t="s">
        <v>91</v>
      </c>
      <c r="AD459" s="15" t="s">
        <v>106</v>
      </c>
      <c r="AE459" s="15" t="s">
        <v>106</v>
      </c>
      <c r="AF459" s="19"/>
    </row>
    <row r="460" spans="1:32" ht="120" x14ac:dyDescent="0.25">
      <c r="A460" s="5">
        <v>455</v>
      </c>
      <c r="B460" s="42">
        <f t="shared" si="36"/>
        <v>-1</v>
      </c>
      <c r="C460" s="41">
        <f t="shared" si="37"/>
        <v>0</v>
      </c>
      <c r="D460" s="10" t="s">
        <v>2720</v>
      </c>
      <c r="E460" s="10" t="s">
        <v>36</v>
      </c>
      <c r="F460" s="125">
        <v>42619</v>
      </c>
      <c r="G460" s="12"/>
      <c r="H460" s="125">
        <v>42648</v>
      </c>
      <c r="I460" s="16">
        <v>42639</v>
      </c>
      <c r="J460" s="2" t="str">
        <f t="shared" si="38"/>
        <v>Terminada</v>
      </c>
      <c r="K460" s="35">
        <f t="shared" si="35"/>
        <v>15</v>
      </c>
      <c r="L460" s="45" t="s">
        <v>2721</v>
      </c>
      <c r="M460" s="49" t="s">
        <v>2722</v>
      </c>
      <c r="N460" s="108" t="s">
        <v>2723</v>
      </c>
      <c r="O460" s="17" t="s">
        <v>86</v>
      </c>
      <c r="P460" s="144" t="s">
        <v>2724</v>
      </c>
      <c r="Q460" s="55" t="s">
        <v>1630</v>
      </c>
      <c r="R460" s="89" t="s">
        <v>1584</v>
      </c>
      <c r="S460" s="89" t="s">
        <v>2120</v>
      </c>
      <c r="T460" s="89">
        <v>0</v>
      </c>
      <c r="U460" s="89">
        <v>0</v>
      </c>
      <c r="V460" s="15" t="s">
        <v>71</v>
      </c>
      <c r="W460" s="15" t="s">
        <v>51</v>
      </c>
      <c r="X460" s="15"/>
      <c r="Y460" s="16">
        <v>42620</v>
      </c>
      <c r="Z460" s="15" t="s">
        <v>2725</v>
      </c>
      <c r="AA460" s="15" t="s">
        <v>2726</v>
      </c>
      <c r="AB460" s="15" t="s">
        <v>90</v>
      </c>
      <c r="AC460" s="15" t="s">
        <v>91</v>
      </c>
      <c r="AD460" s="15" t="s">
        <v>106</v>
      </c>
      <c r="AE460" s="15" t="s">
        <v>106</v>
      </c>
      <c r="AF460" s="19"/>
    </row>
    <row r="461" spans="1:32" ht="330" x14ac:dyDescent="0.25">
      <c r="A461" s="5">
        <v>456</v>
      </c>
      <c r="B461" s="42">
        <f t="shared" si="36"/>
        <v>-1</v>
      </c>
      <c r="C461" s="41">
        <f t="shared" si="37"/>
        <v>0</v>
      </c>
      <c r="D461" s="10" t="s">
        <v>2727</v>
      </c>
      <c r="E461" s="10" t="s">
        <v>36</v>
      </c>
      <c r="F461" s="125">
        <v>42619</v>
      </c>
      <c r="G461" s="12"/>
      <c r="H461" s="125">
        <v>42648</v>
      </c>
      <c r="I461" s="16">
        <v>42639</v>
      </c>
      <c r="J461" s="2" t="str">
        <f t="shared" si="38"/>
        <v>Terminada</v>
      </c>
      <c r="K461" s="35">
        <f t="shared" si="35"/>
        <v>15</v>
      </c>
      <c r="L461" s="44" t="s">
        <v>2728</v>
      </c>
      <c r="M461" s="49" t="s">
        <v>2729</v>
      </c>
      <c r="N461" s="48" t="s">
        <v>2730</v>
      </c>
      <c r="O461" s="17" t="s">
        <v>86</v>
      </c>
      <c r="P461" s="48" t="s">
        <v>2731</v>
      </c>
      <c r="Q461" s="55" t="s">
        <v>1630</v>
      </c>
      <c r="R461" s="89" t="s">
        <v>1584</v>
      </c>
      <c r="S461" s="89" t="s">
        <v>2120</v>
      </c>
      <c r="T461" s="89">
        <v>0</v>
      </c>
      <c r="U461" s="89">
        <v>0</v>
      </c>
      <c r="V461" s="15"/>
      <c r="W461" s="15"/>
      <c r="X461" s="15" t="s">
        <v>51</v>
      </c>
      <c r="Y461" s="16">
        <v>42620</v>
      </c>
      <c r="Z461" s="15" t="s">
        <v>2732</v>
      </c>
      <c r="AA461" s="15" t="s">
        <v>2733</v>
      </c>
      <c r="AB461" s="15" t="s">
        <v>90</v>
      </c>
      <c r="AC461" s="15" t="s">
        <v>91</v>
      </c>
      <c r="AD461" s="15" t="s">
        <v>106</v>
      </c>
      <c r="AE461" s="15" t="s">
        <v>106</v>
      </c>
      <c r="AF461" s="19"/>
    </row>
    <row r="462" spans="1:32" ht="120" x14ac:dyDescent="0.25">
      <c r="A462" s="5">
        <v>457</v>
      </c>
      <c r="B462" s="42">
        <f t="shared" si="36"/>
        <v>-1</v>
      </c>
      <c r="C462" s="41">
        <f t="shared" si="37"/>
        <v>0</v>
      </c>
      <c r="D462" s="10" t="s">
        <v>2755</v>
      </c>
      <c r="E462" s="10" t="s">
        <v>36</v>
      </c>
      <c r="F462" s="125">
        <v>42619</v>
      </c>
      <c r="G462" s="12"/>
      <c r="H462" s="125">
        <v>42648</v>
      </c>
      <c r="I462" s="16">
        <v>42639</v>
      </c>
      <c r="J462" s="2" t="str">
        <f t="shared" si="38"/>
        <v>Terminada</v>
      </c>
      <c r="K462" s="35">
        <f t="shared" si="35"/>
        <v>15</v>
      </c>
      <c r="L462" s="56" t="s">
        <v>2756</v>
      </c>
      <c r="M462" s="49" t="s">
        <v>2757</v>
      </c>
      <c r="N462" s="55" t="s">
        <v>2758</v>
      </c>
      <c r="O462" s="17" t="s">
        <v>86</v>
      </c>
      <c r="P462" s="55" t="s">
        <v>2759</v>
      </c>
      <c r="Q462" s="55" t="s">
        <v>1630</v>
      </c>
      <c r="R462" s="89" t="s">
        <v>1584</v>
      </c>
      <c r="S462" s="89" t="s">
        <v>2120</v>
      </c>
      <c r="T462" s="89">
        <v>0</v>
      </c>
      <c r="U462" s="89">
        <v>0</v>
      </c>
      <c r="V462" s="15" t="s">
        <v>71</v>
      </c>
      <c r="W462" s="15" t="s">
        <v>51</v>
      </c>
      <c r="X462" s="15"/>
      <c r="Y462" s="16">
        <v>42620</v>
      </c>
      <c r="Z462" s="15" t="s">
        <v>2760</v>
      </c>
      <c r="AA462" s="15" t="s">
        <v>2761</v>
      </c>
      <c r="AB462" s="15" t="s">
        <v>90</v>
      </c>
      <c r="AC462" s="15" t="s">
        <v>91</v>
      </c>
      <c r="AD462" s="15" t="s">
        <v>106</v>
      </c>
      <c r="AE462" s="15" t="s">
        <v>106</v>
      </c>
      <c r="AF462" s="19"/>
    </row>
    <row r="463" spans="1:32" ht="120" x14ac:dyDescent="0.25">
      <c r="A463" s="5">
        <v>458</v>
      </c>
      <c r="B463" s="42">
        <f t="shared" si="36"/>
        <v>-1</v>
      </c>
      <c r="C463" s="41">
        <f t="shared" si="37"/>
        <v>0</v>
      </c>
      <c r="D463" s="10" t="s">
        <v>2646</v>
      </c>
      <c r="E463" s="10" t="s">
        <v>36</v>
      </c>
      <c r="F463" s="125">
        <v>42619</v>
      </c>
      <c r="G463" s="12"/>
      <c r="H463" s="125">
        <v>42648</v>
      </c>
      <c r="I463" s="16">
        <v>42662</v>
      </c>
      <c r="J463" s="2" t="str">
        <f t="shared" si="38"/>
        <v>Terminada</v>
      </c>
      <c r="K463" s="35">
        <f t="shared" si="35"/>
        <v>32</v>
      </c>
      <c r="L463" s="44" t="s">
        <v>2647</v>
      </c>
      <c r="M463" s="49" t="s">
        <v>2648</v>
      </c>
      <c r="N463" s="48" t="s">
        <v>2649</v>
      </c>
      <c r="O463" s="17" t="s">
        <v>86</v>
      </c>
      <c r="P463" s="87" t="s">
        <v>2650</v>
      </c>
      <c r="Q463" s="55" t="s">
        <v>1630</v>
      </c>
      <c r="R463" s="89" t="s">
        <v>1584</v>
      </c>
      <c r="S463" s="89" t="s">
        <v>2119</v>
      </c>
      <c r="T463" s="89">
        <v>1</v>
      </c>
      <c r="U463" s="89">
        <v>0</v>
      </c>
      <c r="V463" s="15" t="s">
        <v>71</v>
      </c>
      <c r="W463" s="15" t="s">
        <v>51</v>
      </c>
      <c r="X463" s="15"/>
      <c r="Y463" s="11">
        <v>42635</v>
      </c>
      <c r="Z463" s="15" t="s">
        <v>2651</v>
      </c>
      <c r="AA463" s="22" t="s">
        <v>3196</v>
      </c>
      <c r="AB463" s="15" t="s">
        <v>90</v>
      </c>
      <c r="AC463" s="15" t="s">
        <v>91</v>
      </c>
      <c r="AD463" s="15" t="s">
        <v>106</v>
      </c>
      <c r="AE463" s="15" t="s">
        <v>106</v>
      </c>
      <c r="AF463" s="19"/>
    </row>
    <row r="464" spans="1:32" ht="105" x14ac:dyDescent="0.25">
      <c r="A464" s="5">
        <v>459</v>
      </c>
      <c r="B464" s="42">
        <f t="shared" si="36"/>
        <v>-1</v>
      </c>
      <c r="C464" s="41">
        <f t="shared" si="37"/>
        <v>0</v>
      </c>
      <c r="D464" s="10" t="s">
        <v>2571</v>
      </c>
      <c r="E464" s="10" t="s">
        <v>36</v>
      </c>
      <c r="F464" s="125">
        <v>42619</v>
      </c>
      <c r="G464" s="12"/>
      <c r="H464" s="125">
        <v>42648</v>
      </c>
      <c r="I464" s="16">
        <v>42632</v>
      </c>
      <c r="J464" s="2" t="str">
        <f t="shared" si="38"/>
        <v>Terminada</v>
      </c>
      <c r="K464" s="35">
        <f t="shared" si="35"/>
        <v>10</v>
      </c>
      <c r="L464" s="45" t="s">
        <v>1820</v>
      </c>
      <c r="M464" s="49" t="s">
        <v>2572</v>
      </c>
      <c r="N464" s="55" t="s">
        <v>2573</v>
      </c>
      <c r="O464" s="17" t="s">
        <v>86</v>
      </c>
      <c r="P464" s="144" t="s">
        <v>2574</v>
      </c>
      <c r="Q464" s="55" t="s">
        <v>1630</v>
      </c>
      <c r="R464" s="89" t="s">
        <v>1584</v>
      </c>
      <c r="S464" s="89" t="s">
        <v>2120</v>
      </c>
      <c r="T464" s="89">
        <v>0</v>
      </c>
      <c r="U464" s="89">
        <v>0</v>
      </c>
      <c r="V464" s="15" t="s">
        <v>71</v>
      </c>
      <c r="W464" s="15" t="s">
        <v>53</v>
      </c>
      <c r="X464" s="15"/>
      <c r="Y464" s="16">
        <v>42620</v>
      </c>
      <c r="Z464" s="15" t="s">
        <v>2575</v>
      </c>
      <c r="AA464" s="15" t="s">
        <v>2576</v>
      </c>
      <c r="AB464" s="15" t="s">
        <v>90</v>
      </c>
      <c r="AC464" s="15" t="s">
        <v>91</v>
      </c>
      <c r="AD464" s="15" t="s">
        <v>106</v>
      </c>
      <c r="AE464" s="15" t="s">
        <v>106</v>
      </c>
      <c r="AF464" s="19"/>
    </row>
    <row r="465" spans="1:32" ht="105" x14ac:dyDescent="0.25">
      <c r="A465" s="5">
        <v>460</v>
      </c>
      <c r="B465" s="42">
        <f t="shared" si="36"/>
        <v>-1</v>
      </c>
      <c r="C465" s="41">
        <f t="shared" si="37"/>
        <v>0</v>
      </c>
      <c r="D465" s="10" t="s">
        <v>3197</v>
      </c>
      <c r="E465" s="10" t="s">
        <v>36</v>
      </c>
      <c r="F465" s="125">
        <v>42619</v>
      </c>
      <c r="G465" s="12"/>
      <c r="H465" s="125">
        <v>42648</v>
      </c>
      <c r="I465" s="16">
        <v>42627</v>
      </c>
      <c r="J465" s="2" t="str">
        <f t="shared" si="38"/>
        <v>Terminada</v>
      </c>
      <c r="K465" s="35">
        <f t="shared" si="35"/>
        <v>7</v>
      </c>
      <c r="L465" s="45" t="s">
        <v>1820</v>
      </c>
      <c r="M465" s="49" t="s">
        <v>3198</v>
      </c>
      <c r="N465" s="55" t="s">
        <v>2573</v>
      </c>
      <c r="O465" s="17" t="s">
        <v>86</v>
      </c>
      <c r="P465" s="48" t="s">
        <v>3199</v>
      </c>
      <c r="Q465" s="55" t="s">
        <v>1630</v>
      </c>
      <c r="R465" s="89" t="s">
        <v>1584</v>
      </c>
      <c r="S465" s="89" t="s">
        <v>2120</v>
      </c>
      <c r="T465" s="89">
        <v>0</v>
      </c>
      <c r="U465" s="89">
        <v>0</v>
      </c>
      <c r="V465" s="15" t="s">
        <v>71</v>
      </c>
      <c r="W465" s="15" t="s">
        <v>53</v>
      </c>
      <c r="X465" s="15"/>
      <c r="Y465" s="16">
        <v>42620</v>
      </c>
      <c r="Z465" s="15" t="s">
        <v>3200</v>
      </c>
      <c r="AA465" s="15" t="s">
        <v>2513</v>
      </c>
      <c r="AB465" s="15" t="s">
        <v>90</v>
      </c>
      <c r="AC465" s="15" t="s">
        <v>91</v>
      </c>
      <c r="AD465" s="15" t="s">
        <v>106</v>
      </c>
      <c r="AE465" s="15" t="s">
        <v>106</v>
      </c>
      <c r="AF465" s="19"/>
    </row>
    <row r="466" spans="1:32" ht="120" x14ac:dyDescent="0.25">
      <c r="A466" s="5">
        <v>461</v>
      </c>
      <c r="B466" s="42">
        <f t="shared" si="36"/>
        <v>-1</v>
      </c>
      <c r="C466" s="41">
        <f t="shared" si="37"/>
        <v>0</v>
      </c>
      <c r="D466" s="10" t="s">
        <v>2762</v>
      </c>
      <c r="E466" s="10" t="s">
        <v>36</v>
      </c>
      <c r="F466" s="125">
        <v>42619</v>
      </c>
      <c r="G466" s="12"/>
      <c r="H466" s="125">
        <v>42648</v>
      </c>
      <c r="I466" s="16">
        <v>42639</v>
      </c>
      <c r="J466" s="2" t="str">
        <f t="shared" si="38"/>
        <v>Terminada</v>
      </c>
      <c r="K466" s="35">
        <f t="shared" si="35"/>
        <v>15</v>
      </c>
      <c r="L466" s="44" t="s">
        <v>2763</v>
      </c>
      <c r="M466" s="49" t="s">
        <v>3201</v>
      </c>
      <c r="N466" s="115" t="s">
        <v>2764</v>
      </c>
      <c r="O466" s="17" t="s">
        <v>86</v>
      </c>
      <c r="P466" s="144" t="s">
        <v>2765</v>
      </c>
      <c r="Q466" s="55" t="s">
        <v>1630</v>
      </c>
      <c r="R466" s="89" t="s">
        <v>1584</v>
      </c>
      <c r="S466" s="89" t="s">
        <v>2120</v>
      </c>
      <c r="T466" s="89">
        <v>0</v>
      </c>
      <c r="U466" s="89">
        <v>0</v>
      </c>
      <c r="V466" s="15" t="s">
        <v>71</v>
      </c>
      <c r="W466" s="15" t="s">
        <v>51</v>
      </c>
      <c r="X466" s="15"/>
      <c r="Y466" s="16">
        <v>42620</v>
      </c>
      <c r="Z466" s="15" t="s">
        <v>2766</v>
      </c>
      <c r="AA466" s="15" t="s">
        <v>2767</v>
      </c>
      <c r="AB466" s="15" t="s">
        <v>90</v>
      </c>
      <c r="AC466" s="15" t="s">
        <v>91</v>
      </c>
      <c r="AD466" s="15" t="s">
        <v>106</v>
      </c>
      <c r="AE466" s="15" t="s">
        <v>106</v>
      </c>
      <c r="AF466" s="19"/>
    </row>
    <row r="467" spans="1:32" ht="120" x14ac:dyDescent="0.25">
      <c r="A467" s="5">
        <v>462</v>
      </c>
      <c r="B467" s="42">
        <f t="shared" si="36"/>
        <v>-1</v>
      </c>
      <c r="C467" s="41">
        <f t="shared" si="37"/>
        <v>0</v>
      </c>
      <c r="D467" s="10" t="s">
        <v>2768</v>
      </c>
      <c r="E467" s="10" t="s">
        <v>36</v>
      </c>
      <c r="F467" s="125">
        <v>42619</v>
      </c>
      <c r="G467" s="12"/>
      <c r="H467" s="125">
        <v>42648</v>
      </c>
      <c r="I467" s="16">
        <v>42639</v>
      </c>
      <c r="J467" s="2" t="str">
        <f t="shared" si="38"/>
        <v>Terminada</v>
      </c>
      <c r="K467" s="35">
        <f t="shared" si="35"/>
        <v>15</v>
      </c>
      <c r="L467" s="44" t="s">
        <v>2763</v>
      </c>
      <c r="M467" s="49" t="s">
        <v>3201</v>
      </c>
      <c r="N467" s="115" t="s">
        <v>2764</v>
      </c>
      <c r="O467" s="17" t="s">
        <v>86</v>
      </c>
      <c r="P467" s="48" t="s">
        <v>2769</v>
      </c>
      <c r="Q467" s="55" t="s">
        <v>1630</v>
      </c>
      <c r="R467" s="89" t="s">
        <v>1584</v>
      </c>
      <c r="S467" s="89" t="s">
        <v>2120</v>
      </c>
      <c r="T467" s="89">
        <v>0</v>
      </c>
      <c r="U467" s="89">
        <v>0</v>
      </c>
      <c r="V467" s="15" t="s">
        <v>71</v>
      </c>
      <c r="W467" s="15" t="s">
        <v>51</v>
      </c>
      <c r="X467" s="15"/>
      <c r="Y467" s="16">
        <v>42620</v>
      </c>
      <c r="Z467" s="15" t="s">
        <v>2770</v>
      </c>
      <c r="AA467" s="15" t="s">
        <v>2771</v>
      </c>
      <c r="AB467" s="15" t="s">
        <v>90</v>
      </c>
      <c r="AC467" s="15" t="s">
        <v>91</v>
      </c>
      <c r="AD467" s="15" t="s">
        <v>106</v>
      </c>
      <c r="AE467" s="15" t="s">
        <v>106</v>
      </c>
      <c r="AF467" s="19"/>
    </row>
    <row r="468" spans="1:32" ht="105" x14ac:dyDescent="0.25">
      <c r="A468" s="133">
        <v>463</v>
      </c>
      <c r="B468" s="154">
        <f t="shared" si="36"/>
        <v>-1</v>
      </c>
      <c r="C468" s="155">
        <f t="shared" si="37"/>
        <v>0</v>
      </c>
      <c r="D468" s="110" t="s">
        <v>2960</v>
      </c>
      <c r="E468" s="110" t="s">
        <v>36</v>
      </c>
      <c r="F468" s="125">
        <v>42619</v>
      </c>
      <c r="G468" s="12"/>
      <c r="H468" s="125">
        <v>42649</v>
      </c>
      <c r="I468" s="16">
        <v>42649</v>
      </c>
      <c r="J468" s="2" t="str">
        <f t="shared" si="38"/>
        <v>Terminada</v>
      </c>
      <c r="K468" s="35">
        <f t="shared" si="35"/>
        <v>23</v>
      </c>
      <c r="L468" s="44" t="s">
        <v>2085</v>
      </c>
      <c r="M468" s="49" t="s">
        <v>2961</v>
      </c>
      <c r="N468" s="55" t="s">
        <v>2087</v>
      </c>
      <c r="O468" s="17" t="s">
        <v>86</v>
      </c>
      <c r="P468" s="144" t="s">
        <v>2962</v>
      </c>
      <c r="Q468" s="55" t="s">
        <v>1630</v>
      </c>
      <c r="R468" s="89" t="s">
        <v>1584</v>
      </c>
      <c r="S468" s="89" t="s">
        <v>2120</v>
      </c>
      <c r="T468" s="89">
        <v>0</v>
      </c>
      <c r="U468" s="89">
        <v>0</v>
      </c>
      <c r="V468" s="15"/>
      <c r="W468" s="15" t="s">
        <v>51</v>
      </c>
      <c r="X468" s="15"/>
      <c r="Y468" s="16">
        <v>42620</v>
      </c>
      <c r="Z468" s="15" t="s">
        <v>2963</v>
      </c>
      <c r="AA468" s="15" t="s">
        <v>2964</v>
      </c>
      <c r="AB468" s="15" t="s">
        <v>90</v>
      </c>
      <c r="AC468" s="15" t="s">
        <v>91</v>
      </c>
      <c r="AD468" s="15" t="s">
        <v>106</v>
      </c>
      <c r="AE468" s="15" t="s">
        <v>106</v>
      </c>
      <c r="AF468" s="19"/>
    </row>
    <row r="469" spans="1:32" ht="105" x14ac:dyDescent="0.25">
      <c r="A469" s="5">
        <v>464</v>
      </c>
      <c r="B469" s="42">
        <f t="shared" si="36"/>
        <v>-1</v>
      </c>
      <c r="C469" s="41">
        <f t="shared" si="37"/>
        <v>0</v>
      </c>
      <c r="D469" s="10" t="s">
        <v>3474</v>
      </c>
      <c r="E469" s="10" t="s">
        <v>36</v>
      </c>
      <c r="F469" s="125">
        <v>42620</v>
      </c>
      <c r="G469" s="12"/>
      <c r="H469" s="125">
        <v>42649</v>
      </c>
      <c r="I469" s="16">
        <v>42626</v>
      </c>
      <c r="J469" s="2" t="str">
        <f t="shared" si="38"/>
        <v>Terminada</v>
      </c>
      <c r="K469" s="35">
        <f t="shared" si="35"/>
        <v>5</v>
      </c>
      <c r="L469" s="44" t="s">
        <v>3475</v>
      </c>
      <c r="M469" s="49" t="s">
        <v>3476</v>
      </c>
      <c r="N469" s="48" t="s">
        <v>3477</v>
      </c>
      <c r="O469" s="17" t="s">
        <v>86</v>
      </c>
      <c r="P469" s="48" t="s">
        <v>3478</v>
      </c>
      <c r="Q469" s="55" t="s">
        <v>1638</v>
      </c>
      <c r="R469" s="89" t="s">
        <v>1624</v>
      </c>
      <c r="S469" s="89" t="s">
        <v>2120</v>
      </c>
      <c r="T469" s="89">
        <v>0</v>
      </c>
      <c r="U469" s="89">
        <v>0</v>
      </c>
      <c r="V469" s="15" t="s">
        <v>76</v>
      </c>
      <c r="W469" s="15" t="s">
        <v>16</v>
      </c>
      <c r="X469" s="15"/>
      <c r="Y469" s="11">
        <v>42626</v>
      </c>
      <c r="Z469" s="15" t="s">
        <v>3479</v>
      </c>
      <c r="AA469" s="15" t="s">
        <v>106</v>
      </c>
      <c r="AB469" s="15" t="s">
        <v>90</v>
      </c>
      <c r="AC469" s="15" t="s">
        <v>91</v>
      </c>
      <c r="AD469" s="15" t="s">
        <v>106</v>
      </c>
      <c r="AE469" s="15" t="s">
        <v>106</v>
      </c>
      <c r="AF469" s="19"/>
    </row>
    <row r="470" spans="1:32" ht="120" x14ac:dyDescent="0.25">
      <c r="A470" s="5">
        <v>465</v>
      </c>
      <c r="B470" s="42">
        <f t="shared" si="36"/>
        <v>-1</v>
      </c>
      <c r="C470" s="41">
        <f t="shared" si="37"/>
        <v>0</v>
      </c>
      <c r="D470" s="10" t="s">
        <v>2849</v>
      </c>
      <c r="E470" s="10" t="s">
        <v>36</v>
      </c>
      <c r="F470" s="125">
        <v>42621</v>
      </c>
      <c r="G470" s="12"/>
      <c r="H470" s="125">
        <v>42650</v>
      </c>
      <c r="I470" s="16">
        <v>42646</v>
      </c>
      <c r="J470" s="2" t="str">
        <f t="shared" si="38"/>
        <v>Terminada</v>
      </c>
      <c r="K470" s="35">
        <f t="shared" si="35"/>
        <v>18</v>
      </c>
      <c r="L470" s="44" t="s">
        <v>2850</v>
      </c>
      <c r="M470" s="49" t="s">
        <v>2851</v>
      </c>
      <c r="N470" s="115" t="s">
        <v>2852</v>
      </c>
      <c r="O470" s="17" t="s">
        <v>86</v>
      </c>
      <c r="P470" s="144" t="s">
        <v>2853</v>
      </c>
      <c r="Q470" s="55" t="s">
        <v>1630</v>
      </c>
      <c r="R470" s="89" t="s">
        <v>1584</v>
      </c>
      <c r="S470" s="89" t="s">
        <v>2119</v>
      </c>
      <c r="T470" s="89">
        <v>1</v>
      </c>
      <c r="U470" s="89">
        <v>1</v>
      </c>
      <c r="V470" s="15" t="s">
        <v>71</v>
      </c>
      <c r="W470" s="15" t="s">
        <v>51</v>
      </c>
      <c r="X470" s="15"/>
      <c r="Y470" s="16">
        <v>42622</v>
      </c>
      <c r="Z470" s="22" t="s">
        <v>2854</v>
      </c>
      <c r="AA470" s="15" t="s">
        <v>2855</v>
      </c>
      <c r="AB470" s="15" t="s">
        <v>90</v>
      </c>
      <c r="AC470" s="15" t="s">
        <v>91</v>
      </c>
      <c r="AD470" s="15" t="s">
        <v>106</v>
      </c>
      <c r="AE470" s="15" t="s">
        <v>106</v>
      </c>
      <c r="AF470" s="19"/>
    </row>
    <row r="471" spans="1:32" ht="120" x14ac:dyDescent="0.25">
      <c r="A471" s="5">
        <v>466</v>
      </c>
      <c r="B471" s="42">
        <f t="shared" si="36"/>
        <v>-1</v>
      </c>
      <c r="C471" s="41">
        <f t="shared" si="37"/>
        <v>0</v>
      </c>
      <c r="D471" s="10" t="s">
        <v>2772</v>
      </c>
      <c r="E471" s="10" t="s">
        <v>36</v>
      </c>
      <c r="F471" s="125">
        <v>42621</v>
      </c>
      <c r="G471" s="12"/>
      <c r="H471" s="125">
        <v>42650</v>
      </c>
      <c r="I471" s="16">
        <v>42639</v>
      </c>
      <c r="J471" s="2" t="str">
        <f t="shared" si="38"/>
        <v>Terminada</v>
      </c>
      <c r="K471" s="35">
        <f t="shared" ref="K471:K480" si="39">IF(I471&lt;&gt;"",(NETWORKDAYS(F471,I471)),0)</f>
        <v>13</v>
      </c>
      <c r="L471" s="44" t="s">
        <v>2773</v>
      </c>
      <c r="M471" s="49" t="s">
        <v>2774</v>
      </c>
      <c r="N471" s="87" t="s">
        <v>2775</v>
      </c>
      <c r="O471" s="17" t="s">
        <v>86</v>
      </c>
      <c r="P471" s="48" t="s">
        <v>2776</v>
      </c>
      <c r="Q471" s="55" t="s">
        <v>1630</v>
      </c>
      <c r="R471" s="89" t="s">
        <v>1584</v>
      </c>
      <c r="S471" s="89" t="s">
        <v>2120</v>
      </c>
      <c r="T471" s="89">
        <v>0</v>
      </c>
      <c r="U471" s="89">
        <v>0</v>
      </c>
      <c r="V471" s="15" t="s">
        <v>71</v>
      </c>
      <c r="W471" s="15" t="s">
        <v>51</v>
      </c>
      <c r="X471" s="15"/>
      <c r="Y471" s="11">
        <v>42622</v>
      </c>
      <c r="Z471" s="15" t="s">
        <v>2777</v>
      </c>
      <c r="AA471" s="15" t="s">
        <v>2778</v>
      </c>
      <c r="AB471" s="15" t="s">
        <v>90</v>
      </c>
      <c r="AC471" s="15" t="s">
        <v>91</v>
      </c>
      <c r="AD471" s="15" t="s">
        <v>106</v>
      </c>
      <c r="AE471" s="15" t="s">
        <v>106</v>
      </c>
      <c r="AF471" s="19"/>
    </row>
    <row r="472" spans="1:32" ht="105" x14ac:dyDescent="0.25">
      <c r="A472" s="5">
        <v>467</v>
      </c>
      <c r="B472" s="42">
        <f t="shared" si="36"/>
        <v>-1</v>
      </c>
      <c r="C472" s="41">
        <f t="shared" si="37"/>
        <v>0</v>
      </c>
      <c r="D472" s="10" t="s">
        <v>3480</v>
      </c>
      <c r="E472" s="10" t="s">
        <v>36</v>
      </c>
      <c r="F472" s="125">
        <v>42621</v>
      </c>
      <c r="G472" s="12"/>
      <c r="H472" s="125">
        <v>42650</v>
      </c>
      <c r="I472" s="16">
        <v>42627</v>
      </c>
      <c r="J472" s="2" t="str">
        <f t="shared" si="38"/>
        <v>Terminada</v>
      </c>
      <c r="K472" s="35">
        <f t="shared" si="39"/>
        <v>5</v>
      </c>
      <c r="L472" s="44" t="s">
        <v>2373</v>
      </c>
      <c r="M472" s="49" t="s">
        <v>2955</v>
      </c>
      <c r="N472" s="48" t="s">
        <v>2375</v>
      </c>
      <c r="O472" s="17" t="s">
        <v>86</v>
      </c>
      <c r="P472" s="144" t="s">
        <v>3481</v>
      </c>
      <c r="Q472" s="55" t="s">
        <v>1630</v>
      </c>
      <c r="R472" s="89" t="s">
        <v>1584</v>
      </c>
      <c r="S472" s="89" t="s">
        <v>2120</v>
      </c>
      <c r="T472" s="89">
        <v>0</v>
      </c>
      <c r="U472" s="89">
        <v>0</v>
      </c>
      <c r="V472" s="15" t="s">
        <v>71</v>
      </c>
      <c r="W472" s="15" t="s">
        <v>53</v>
      </c>
      <c r="X472" s="15"/>
      <c r="Y472" s="16">
        <v>42625</v>
      </c>
      <c r="Z472" s="15" t="s">
        <v>3482</v>
      </c>
      <c r="AA472" s="15" t="s">
        <v>2514</v>
      </c>
      <c r="AB472" s="15" t="s">
        <v>90</v>
      </c>
      <c r="AC472" s="15" t="s">
        <v>91</v>
      </c>
      <c r="AD472" s="15" t="s">
        <v>106</v>
      </c>
      <c r="AE472" s="15" t="s">
        <v>106</v>
      </c>
      <c r="AF472" s="19"/>
    </row>
    <row r="473" spans="1:32" ht="105" x14ac:dyDescent="0.25">
      <c r="A473" s="5">
        <v>468</v>
      </c>
      <c r="B473" s="42">
        <f t="shared" si="36"/>
        <v>-1</v>
      </c>
      <c r="C473" s="41">
        <f t="shared" si="37"/>
        <v>0</v>
      </c>
      <c r="D473" s="10" t="s">
        <v>3483</v>
      </c>
      <c r="E473" s="10" t="s">
        <v>36</v>
      </c>
      <c r="F473" s="125">
        <v>42621</v>
      </c>
      <c r="G473" s="12"/>
      <c r="H473" s="125">
        <v>42650</v>
      </c>
      <c r="I473" s="16">
        <v>42627</v>
      </c>
      <c r="J473" s="2" t="str">
        <f t="shared" si="38"/>
        <v>Terminada</v>
      </c>
      <c r="K473" s="35">
        <f t="shared" si="39"/>
        <v>5</v>
      </c>
      <c r="L473" s="44" t="s">
        <v>2373</v>
      </c>
      <c r="M473" s="49" t="s">
        <v>2955</v>
      </c>
      <c r="N473" s="48" t="s">
        <v>2375</v>
      </c>
      <c r="O473" s="17" t="s">
        <v>86</v>
      </c>
      <c r="P473" s="144" t="s">
        <v>3484</v>
      </c>
      <c r="Q473" s="55" t="s">
        <v>1630</v>
      </c>
      <c r="R473" s="89" t="s">
        <v>1584</v>
      </c>
      <c r="S473" s="89" t="s">
        <v>3485</v>
      </c>
      <c r="T473" s="89">
        <v>0</v>
      </c>
      <c r="U473" s="89">
        <v>0</v>
      </c>
      <c r="V473" s="15" t="s">
        <v>71</v>
      </c>
      <c r="W473" s="15" t="s">
        <v>53</v>
      </c>
      <c r="X473" s="15"/>
      <c r="Y473" s="16">
        <v>42625</v>
      </c>
      <c r="Z473" s="15" t="s">
        <v>3486</v>
      </c>
      <c r="AA473" s="15" t="s">
        <v>2515</v>
      </c>
      <c r="AB473" s="15" t="s">
        <v>90</v>
      </c>
      <c r="AC473" s="15" t="s">
        <v>91</v>
      </c>
      <c r="AD473" s="15" t="s">
        <v>106</v>
      </c>
      <c r="AE473" s="15" t="s">
        <v>106</v>
      </c>
      <c r="AF473" s="19"/>
    </row>
    <row r="474" spans="1:32" ht="105" x14ac:dyDescent="0.25">
      <c r="A474" s="5">
        <v>469</v>
      </c>
      <c r="B474" s="42">
        <f t="shared" si="36"/>
        <v>-1</v>
      </c>
      <c r="C474" s="41">
        <f t="shared" si="37"/>
        <v>0</v>
      </c>
      <c r="D474" s="10" t="s">
        <v>2954</v>
      </c>
      <c r="E474" s="10" t="s">
        <v>36</v>
      </c>
      <c r="F474" s="125">
        <v>42621</v>
      </c>
      <c r="G474" s="12"/>
      <c r="H474" s="125">
        <v>42650</v>
      </c>
      <c r="I474" s="16">
        <v>42649</v>
      </c>
      <c r="J474" s="2" t="str">
        <f t="shared" si="38"/>
        <v>Terminada</v>
      </c>
      <c r="K474" s="35">
        <f t="shared" si="39"/>
        <v>21</v>
      </c>
      <c r="L474" s="44" t="s">
        <v>2373</v>
      </c>
      <c r="M474" s="49" t="s">
        <v>2955</v>
      </c>
      <c r="N474" s="48" t="s">
        <v>2375</v>
      </c>
      <c r="O474" s="17" t="s">
        <v>86</v>
      </c>
      <c r="P474" s="48" t="s">
        <v>2956</v>
      </c>
      <c r="Q474" s="55" t="s">
        <v>1630</v>
      </c>
      <c r="R474" s="89" t="s">
        <v>1584</v>
      </c>
      <c r="S474" s="89" t="s">
        <v>2120</v>
      </c>
      <c r="T474" s="89">
        <v>0</v>
      </c>
      <c r="U474" s="89">
        <v>0</v>
      </c>
      <c r="V474" s="15" t="s">
        <v>71</v>
      </c>
      <c r="W474" s="15" t="s">
        <v>53</v>
      </c>
      <c r="X474" s="15"/>
      <c r="Y474" s="16">
        <v>42625</v>
      </c>
      <c r="Z474" s="15" t="s">
        <v>2957</v>
      </c>
      <c r="AA474" s="15" t="s">
        <v>2516</v>
      </c>
      <c r="AB474" s="15" t="s">
        <v>90</v>
      </c>
      <c r="AC474" s="15" t="s">
        <v>91</v>
      </c>
      <c r="AD474" s="15" t="s">
        <v>106</v>
      </c>
      <c r="AE474" s="15" t="s">
        <v>106</v>
      </c>
      <c r="AF474" s="19"/>
    </row>
    <row r="475" spans="1:32" ht="105" x14ac:dyDescent="0.25">
      <c r="A475" s="5">
        <v>470</v>
      </c>
      <c r="B475" s="42">
        <f t="shared" si="36"/>
        <v>-1</v>
      </c>
      <c r="C475" s="41">
        <f t="shared" si="37"/>
        <v>0</v>
      </c>
      <c r="D475" s="10" t="s">
        <v>2976</v>
      </c>
      <c r="E475" s="10" t="s">
        <v>36</v>
      </c>
      <c r="F475" s="125">
        <v>42621</v>
      </c>
      <c r="G475" s="12"/>
      <c r="H475" s="125">
        <v>42650</v>
      </c>
      <c r="I475" s="16">
        <v>42650</v>
      </c>
      <c r="J475" s="2" t="str">
        <f t="shared" si="38"/>
        <v>Terminada</v>
      </c>
      <c r="K475" s="35">
        <f t="shared" si="39"/>
        <v>22</v>
      </c>
      <c r="L475" s="45" t="s">
        <v>2373</v>
      </c>
      <c r="M475" s="49" t="s">
        <v>2977</v>
      </c>
      <c r="N475" s="55" t="s">
        <v>2375</v>
      </c>
      <c r="O475" s="17" t="s">
        <v>86</v>
      </c>
      <c r="P475" s="144" t="s">
        <v>2978</v>
      </c>
      <c r="Q475" s="55" t="s">
        <v>1630</v>
      </c>
      <c r="R475" s="89" t="s">
        <v>1584</v>
      </c>
      <c r="S475" s="89" t="s">
        <v>2120</v>
      </c>
      <c r="T475" s="89">
        <v>0</v>
      </c>
      <c r="U475" s="89">
        <v>0</v>
      </c>
      <c r="V475" s="15" t="s">
        <v>71</v>
      </c>
      <c r="W475" s="15" t="s">
        <v>17</v>
      </c>
      <c r="X475" s="15"/>
      <c r="Y475" s="16">
        <v>42625</v>
      </c>
      <c r="Z475" s="15" t="s">
        <v>2979</v>
      </c>
      <c r="AA475" s="15" t="s">
        <v>2980</v>
      </c>
      <c r="AB475" s="15" t="s">
        <v>90</v>
      </c>
      <c r="AC475" s="15" t="s">
        <v>91</v>
      </c>
      <c r="AD475" s="15" t="s">
        <v>106</v>
      </c>
      <c r="AE475" s="15" t="s">
        <v>106</v>
      </c>
      <c r="AF475" s="19"/>
    </row>
    <row r="476" spans="1:32" ht="120" x14ac:dyDescent="0.25">
      <c r="A476" s="5">
        <v>471</v>
      </c>
      <c r="B476" s="42">
        <f t="shared" si="36"/>
        <v>-1</v>
      </c>
      <c r="C476" s="41">
        <f t="shared" si="37"/>
        <v>0</v>
      </c>
      <c r="D476" s="10" t="s">
        <v>2981</v>
      </c>
      <c r="E476" s="10" t="s">
        <v>36</v>
      </c>
      <c r="F476" s="125">
        <v>42621</v>
      </c>
      <c r="G476" s="12"/>
      <c r="H476" s="125">
        <v>42650</v>
      </c>
      <c r="I476" s="16">
        <v>42650</v>
      </c>
      <c r="J476" s="2" t="str">
        <f t="shared" si="38"/>
        <v>Terminada</v>
      </c>
      <c r="K476" s="35">
        <f t="shared" si="39"/>
        <v>22</v>
      </c>
      <c r="L476" s="56" t="s">
        <v>2982</v>
      </c>
      <c r="M476" s="49" t="s">
        <v>2983</v>
      </c>
      <c r="N476" s="48" t="s">
        <v>2984</v>
      </c>
      <c r="O476" s="17" t="s">
        <v>86</v>
      </c>
      <c r="P476" s="48" t="s">
        <v>2985</v>
      </c>
      <c r="Q476" s="55" t="s">
        <v>1591</v>
      </c>
      <c r="R476" s="89" t="s">
        <v>1566</v>
      </c>
      <c r="S476" s="89" t="s">
        <v>2120</v>
      </c>
      <c r="T476" s="89">
        <v>0</v>
      </c>
      <c r="U476" s="89">
        <v>0</v>
      </c>
      <c r="V476" s="15" t="s">
        <v>71</v>
      </c>
      <c r="W476" s="15" t="s">
        <v>17</v>
      </c>
      <c r="X476" s="15"/>
      <c r="Y476" s="16">
        <v>42625</v>
      </c>
      <c r="Z476" s="15" t="s">
        <v>2986</v>
      </c>
      <c r="AA476" s="15" t="s">
        <v>2987</v>
      </c>
      <c r="AB476" s="15" t="s">
        <v>90</v>
      </c>
      <c r="AC476" s="15" t="s">
        <v>91</v>
      </c>
      <c r="AD476" s="15" t="s">
        <v>106</v>
      </c>
      <c r="AE476" s="15" t="s">
        <v>106</v>
      </c>
      <c r="AF476" s="19"/>
    </row>
    <row r="477" spans="1:32" ht="120" x14ac:dyDescent="0.25">
      <c r="A477" s="5">
        <v>472</v>
      </c>
      <c r="B477" s="42">
        <f t="shared" ref="B477:B540" si="40">IF(D477="",0,IF(I477&lt;&gt;"",-1,IF(H477&lt;$AH$5,100,0)))</f>
        <v>-1</v>
      </c>
      <c r="C477" s="41">
        <f t="shared" ref="C477:C540" si="41">IF(D477="",1,IF(I477&lt;&gt;"",0,IF((H477-18)&lt;=$AH$5,100,1)))</f>
        <v>0</v>
      </c>
      <c r="D477" s="10" t="s">
        <v>2734</v>
      </c>
      <c r="E477" s="10" t="s">
        <v>36</v>
      </c>
      <c r="F477" s="125">
        <v>42621</v>
      </c>
      <c r="G477" s="12"/>
      <c r="H477" s="125">
        <v>42650</v>
      </c>
      <c r="I477" s="16">
        <v>42648</v>
      </c>
      <c r="J477" s="2" t="str">
        <f t="shared" si="38"/>
        <v>Terminada</v>
      </c>
      <c r="K477" s="35">
        <f t="shared" si="39"/>
        <v>20</v>
      </c>
      <c r="L477" s="44" t="s">
        <v>2735</v>
      </c>
      <c r="M477" s="49" t="s">
        <v>2736</v>
      </c>
      <c r="N477" s="108" t="s">
        <v>2737</v>
      </c>
      <c r="O477" s="17" t="s">
        <v>86</v>
      </c>
      <c r="P477" s="55" t="s">
        <v>2738</v>
      </c>
      <c r="Q477" s="55" t="s">
        <v>1630</v>
      </c>
      <c r="R477" s="89" t="s">
        <v>1584</v>
      </c>
      <c r="S477" s="89" t="s">
        <v>2119</v>
      </c>
      <c r="T477" s="89">
        <v>1</v>
      </c>
      <c r="U477" s="89">
        <v>0</v>
      </c>
      <c r="V477" s="15" t="s">
        <v>71</v>
      </c>
      <c r="W477" s="15" t="s">
        <v>51</v>
      </c>
      <c r="X477" s="15"/>
      <c r="Y477" s="11">
        <v>42626</v>
      </c>
      <c r="Z477" s="4" t="s">
        <v>2739</v>
      </c>
      <c r="AA477" s="15" t="s">
        <v>2740</v>
      </c>
      <c r="AB477" s="15" t="s">
        <v>90</v>
      </c>
      <c r="AC477" s="15" t="s">
        <v>91</v>
      </c>
      <c r="AD477" s="15" t="s">
        <v>106</v>
      </c>
      <c r="AE477" s="15" t="s">
        <v>106</v>
      </c>
      <c r="AF477" s="19"/>
    </row>
    <row r="478" spans="1:32" ht="105" x14ac:dyDescent="0.25">
      <c r="A478" s="5">
        <v>473</v>
      </c>
      <c r="B478" s="42">
        <f t="shared" si="40"/>
        <v>-1</v>
      </c>
      <c r="C478" s="41">
        <f t="shared" si="41"/>
        <v>0</v>
      </c>
      <c r="D478" s="10" t="s">
        <v>3021</v>
      </c>
      <c r="E478" s="10" t="s">
        <v>36</v>
      </c>
      <c r="F478" s="125">
        <v>42622</v>
      </c>
      <c r="G478" s="12"/>
      <c r="H478" s="125">
        <v>42653</v>
      </c>
      <c r="I478" s="16">
        <v>42653</v>
      </c>
      <c r="J478" s="2" t="str">
        <f t="shared" si="38"/>
        <v>Terminada</v>
      </c>
      <c r="K478" s="35">
        <f t="shared" si="39"/>
        <v>22</v>
      </c>
      <c r="L478" s="44" t="s">
        <v>3022</v>
      </c>
      <c r="M478" s="49" t="s">
        <v>3023</v>
      </c>
      <c r="N478" s="48" t="s">
        <v>3024</v>
      </c>
      <c r="O478" s="17" t="s">
        <v>86</v>
      </c>
      <c r="P478" s="48" t="s">
        <v>3025</v>
      </c>
      <c r="Q478" s="55" t="s">
        <v>1630</v>
      </c>
      <c r="R478" s="89" t="s">
        <v>1584</v>
      </c>
      <c r="S478" s="89" t="s">
        <v>2120</v>
      </c>
      <c r="T478" s="89">
        <v>0</v>
      </c>
      <c r="U478" s="89">
        <v>0</v>
      </c>
      <c r="V478" s="15" t="s">
        <v>71</v>
      </c>
      <c r="W478" s="15" t="s">
        <v>51</v>
      </c>
      <c r="X478" s="15"/>
      <c r="Y478" s="16">
        <v>42626</v>
      </c>
      <c r="Z478" s="15" t="s">
        <v>3026</v>
      </c>
      <c r="AA478" s="15" t="s">
        <v>3027</v>
      </c>
      <c r="AB478" s="15" t="s">
        <v>90</v>
      </c>
      <c r="AC478" s="15" t="s">
        <v>91</v>
      </c>
      <c r="AD478" s="15" t="s">
        <v>106</v>
      </c>
      <c r="AE478" s="15" t="s">
        <v>106</v>
      </c>
      <c r="AF478" s="19"/>
    </row>
    <row r="479" spans="1:32" ht="120" x14ac:dyDescent="0.25">
      <c r="A479" s="5">
        <v>474</v>
      </c>
      <c r="B479" s="42">
        <f t="shared" si="40"/>
        <v>-1</v>
      </c>
      <c r="C479" s="41">
        <f t="shared" si="41"/>
        <v>0</v>
      </c>
      <c r="D479" s="10" t="s">
        <v>3028</v>
      </c>
      <c r="E479" s="10" t="s">
        <v>36</v>
      </c>
      <c r="F479" s="125">
        <v>42622</v>
      </c>
      <c r="G479" s="12"/>
      <c r="H479" s="125">
        <v>42653</v>
      </c>
      <c r="I479" s="16">
        <v>42653</v>
      </c>
      <c r="J479" s="2" t="str">
        <f t="shared" si="38"/>
        <v>Terminada</v>
      </c>
      <c r="K479" s="35">
        <f t="shared" si="39"/>
        <v>22</v>
      </c>
      <c r="L479" s="45" t="s">
        <v>3029</v>
      </c>
      <c r="M479" s="49" t="s">
        <v>3030</v>
      </c>
      <c r="N479" s="55" t="s">
        <v>3031</v>
      </c>
      <c r="O479" s="17" t="s">
        <v>86</v>
      </c>
      <c r="P479" s="144" t="s">
        <v>3032</v>
      </c>
      <c r="Q479" s="55" t="s">
        <v>1630</v>
      </c>
      <c r="R479" s="89" t="s">
        <v>1584</v>
      </c>
      <c r="S479" s="89" t="s">
        <v>2119</v>
      </c>
      <c r="T479" s="89">
        <v>1</v>
      </c>
      <c r="U479" s="89">
        <v>1</v>
      </c>
      <c r="V479" s="15" t="s">
        <v>71</v>
      </c>
      <c r="W479" s="15" t="s">
        <v>51</v>
      </c>
      <c r="X479" s="15"/>
      <c r="Y479" s="11">
        <v>42625</v>
      </c>
      <c r="Z479" s="15" t="s">
        <v>3033</v>
      </c>
      <c r="AA479" s="15" t="s">
        <v>3034</v>
      </c>
      <c r="AB479" s="15" t="s">
        <v>90</v>
      </c>
      <c r="AC479" s="15" t="s">
        <v>91</v>
      </c>
      <c r="AD479" s="15" t="s">
        <v>106</v>
      </c>
      <c r="AE479" s="15" t="s">
        <v>106</v>
      </c>
      <c r="AF479" s="19"/>
    </row>
    <row r="480" spans="1:32" ht="105" x14ac:dyDescent="0.25">
      <c r="A480" s="5">
        <v>475</v>
      </c>
      <c r="B480" s="42">
        <f t="shared" si="40"/>
        <v>-1</v>
      </c>
      <c r="C480" s="41">
        <f t="shared" si="41"/>
        <v>0</v>
      </c>
      <c r="D480" s="10" t="s">
        <v>2779</v>
      </c>
      <c r="E480" s="10" t="s">
        <v>36</v>
      </c>
      <c r="F480" s="125">
        <v>42622</v>
      </c>
      <c r="G480" s="12"/>
      <c r="H480" s="125">
        <v>42653</v>
      </c>
      <c r="I480" s="16">
        <v>42639</v>
      </c>
      <c r="J480" s="2" t="str">
        <f t="shared" si="38"/>
        <v>Terminada</v>
      </c>
      <c r="K480" s="35">
        <f t="shared" si="39"/>
        <v>12</v>
      </c>
      <c r="L480" s="45" t="s">
        <v>2780</v>
      </c>
      <c r="M480" s="49" t="s">
        <v>2781</v>
      </c>
      <c r="N480" s="48" t="s">
        <v>2782</v>
      </c>
      <c r="O480" s="17" t="s">
        <v>86</v>
      </c>
      <c r="P480" s="48" t="s">
        <v>2783</v>
      </c>
      <c r="Q480" s="55" t="s">
        <v>1630</v>
      </c>
      <c r="R480" s="89" t="s">
        <v>1584</v>
      </c>
      <c r="S480" s="89" t="s">
        <v>2120</v>
      </c>
      <c r="T480" s="89">
        <v>0</v>
      </c>
      <c r="U480" s="89">
        <v>0</v>
      </c>
      <c r="V480" s="15" t="s">
        <v>71</v>
      </c>
      <c r="W480" s="15" t="s">
        <v>57</v>
      </c>
      <c r="X480" s="15"/>
      <c r="Y480" s="16">
        <v>42633</v>
      </c>
      <c r="Z480" s="15" t="s">
        <v>2784</v>
      </c>
      <c r="AA480" s="15" t="s">
        <v>106</v>
      </c>
      <c r="AB480" s="15" t="s">
        <v>2785</v>
      </c>
      <c r="AC480" s="15" t="s">
        <v>91</v>
      </c>
      <c r="AD480" s="15" t="s">
        <v>106</v>
      </c>
      <c r="AE480" s="15" t="s">
        <v>106</v>
      </c>
      <c r="AF480" s="19"/>
    </row>
    <row r="481" spans="1:32" ht="120" x14ac:dyDescent="0.25">
      <c r="A481" s="5">
        <v>476</v>
      </c>
      <c r="B481" s="42">
        <f t="shared" si="40"/>
        <v>-1</v>
      </c>
      <c r="C481" s="41">
        <f t="shared" si="41"/>
        <v>0</v>
      </c>
      <c r="D481" s="10" t="s">
        <v>3321</v>
      </c>
      <c r="E481" s="10" t="s">
        <v>36</v>
      </c>
      <c r="F481" s="125">
        <v>42625</v>
      </c>
      <c r="G481" s="12"/>
      <c r="H481" s="125">
        <v>42654</v>
      </c>
      <c r="I481" s="16">
        <v>42654</v>
      </c>
      <c r="J481" s="2" t="str">
        <f t="shared" si="38"/>
        <v>Terminada</v>
      </c>
      <c r="K481" s="35">
        <v>0</v>
      </c>
      <c r="L481" s="44" t="s">
        <v>3322</v>
      </c>
      <c r="M481" s="49" t="s">
        <v>3323</v>
      </c>
      <c r="N481" s="55" t="s">
        <v>3324</v>
      </c>
      <c r="O481" s="17" t="s">
        <v>86</v>
      </c>
      <c r="P481" s="144" t="s">
        <v>3325</v>
      </c>
      <c r="Q481" s="55" t="s">
        <v>1630</v>
      </c>
      <c r="R481" s="89" t="s">
        <v>1583</v>
      </c>
      <c r="S481" s="89" t="s">
        <v>2120</v>
      </c>
      <c r="T481" s="89">
        <v>0</v>
      </c>
      <c r="U481" s="89">
        <v>0</v>
      </c>
      <c r="V481" s="15" t="s">
        <v>71</v>
      </c>
      <c r="W481" s="15" t="s">
        <v>51</v>
      </c>
      <c r="X481" s="15"/>
      <c r="Y481" s="16">
        <v>42625</v>
      </c>
      <c r="Z481" s="15" t="s">
        <v>3326</v>
      </c>
      <c r="AA481" s="15" t="s">
        <v>3327</v>
      </c>
      <c r="AB481" s="15" t="s">
        <v>2785</v>
      </c>
      <c r="AC481" s="15" t="s">
        <v>91</v>
      </c>
      <c r="AD481" s="15" t="s">
        <v>106</v>
      </c>
      <c r="AE481" s="15" t="s">
        <v>106</v>
      </c>
      <c r="AF481" s="19"/>
    </row>
    <row r="482" spans="1:32" ht="120" x14ac:dyDescent="0.25">
      <c r="A482" s="5">
        <v>477</v>
      </c>
      <c r="B482" s="42">
        <f t="shared" si="40"/>
        <v>-1</v>
      </c>
      <c r="C482" s="41">
        <f t="shared" si="41"/>
        <v>0</v>
      </c>
      <c r="D482" s="10" t="s">
        <v>3328</v>
      </c>
      <c r="E482" s="10" t="s">
        <v>36</v>
      </c>
      <c r="F482" s="125">
        <v>42625</v>
      </c>
      <c r="G482" s="12"/>
      <c r="H482" s="125">
        <v>42654</v>
      </c>
      <c r="I482" s="16">
        <v>42654</v>
      </c>
      <c r="J482" s="2" t="str">
        <f t="shared" si="38"/>
        <v>Terminada</v>
      </c>
      <c r="K482" s="35">
        <f t="shared" ref="K482:K501" si="42">IF(I482&lt;&gt;"",(NETWORKDAYS(F482,I482)),0)</f>
        <v>22</v>
      </c>
      <c r="L482" s="44" t="s">
        <v>3329</v>
      </c>
      <c r="M482" s="49" t="s">
        <v>3330</v>
      </c>
      <c r="N482" s="55" t="s">
        <v>3331</v>
      </c>
      <c r="O482" s="17" t="s">
        <v>86</v>
      </c>
      <c r="P482" s="144" t="s">
        <v>3332</v>
      </c>
      <c r="Q482" s="55" t="s">
        <v>1630</v>
      </c>
      <c r="R482" s="89" t="s">
        <v>1584</v>
      </c>
      <c r="S482" s="89" t="s">
        <v>2120</v>
      </c>
      <c r="T482" s="89">
        <v>0</v>
      </c>
      <c r="U482" s="89">
        <v>0</v>
      </c>
      <c r="V482" s="15" t="s">
        <v>71</v>
      </c>
      <c r="W482" s="15" t="s">
        <v>51</v>
      </c>
      <c r="X482" s="15"/>
      <c r="Y482" s="16">
        <v>42626</v>
      </c>
      <c r="Z482" s="15" t="s">
        <v>3333</v>
      </c>
      <c r="AA482" s="15" t="s">
        <v>3334</v>
      </c>
      <c r="AB482" s="15" t="s">
        <v>2785</v>
      </c>
      <c r="AC482" s="15" t="s">
        <v>91</v>
      </c>
      <c r="AD482" s="15" t="s">
        <v>106</v>
      </c>
      <c r="AE482" s="15" t="s">
        <v>106</v>
      </c>
      <c r="AF482" s="19"/>
    </row>
    <row r="483" spans="1:32" ht="120" x14ac:dyDescent="0.25">
      <c r="A483" s="5">
        <v>478</v>
      </c>
      <c r="B483" s="42">
        <f t="shared" si="40"/>
        <v>-1</v>
      </c>
      <c r="C483" s="41">
        <f t="shared" si="41"/>
        <v>0</v>
      </c>
      <c r="D483" s="110" t="s">
        <v>3487</v>
      </c>
      <c r="E483" s="10" t="s">
        <v>36</v>
      </c>
      <c r="F483" s="125">
        <v>42625</v>
      </c>
      <c r="G483" s="12"/>
      <c r="H483" s="125">
        <v>42654</v>
      </c>
      <c r="I483" s="16">
        <v>42626</v>
      </c>
      <c r="J483" s="2" t="str">
        <f t="shared" si="38"/>
        <v>Terminada</v>
      </c>
      <c r="K483" s="35">
        <f t="shared" si="42"/>
        <v>2</v>
      </c>
      <c r="L483" s="105" t="s">
        <v>3488</v>
      </c>
      <c r="M483" s="49" t="s">
        <v>3489</v>
      </c>
      <c r="N483" s="87" t="s">
        <v>3490</v>
      </c>
      <c r="O483" s="17" t="s">
        <v>86</v>
      </c>
      <c r="P483" s="48" t="s">
        <v>3491</v>
      </c>
      <c r="Q483" s="55" t="s">
        <v>1638</v>
      </c>
      <c r="R483" s="89" t="s">
        <v>1624</v>
      </c>
      <c r="S483" s="89" t="s">
        <v>2120</v>
      </c>
      <c r="T483" s="89">
        <v>0</v>
      </c>
      <c r="U483" s="89">
        <v>0</v>
      </c>
      <c r="V483" s="15" t="s">
        <v>76</v>
      </c>
      <c r="W483" s="15" t="s">
        <v>16</v>
      </c>
      <c r="X483" s="15"/>
      <c r="Y483" s="16">
        <v>42626</v>
      </c>
      <c r="Z483" s="15" t="s">
        <v>3492</v>
      </c>
      <c r="AA483" s="15" t="s">
        <v>106</v>
      </c>
      <c r="AB483" s="15" t="s">
        <v>2785</v>
      </c>
      <c r="AC483" s="15" t="s">
        <v>91</v>
      </c>
      <c r="AD483" s="15" t="s">
        <v>106</v>
      </c>
      <c r="AE483" s="15" t="s">
        <v>106</v>
      </c>
      <c r="AF483" s="19"/>
    </row>
    <row r="484" spans="1:32" ht="120" x14ac:dyDescent="0.25">
      <c r="A484" s="5">
        <v>479</v>
      </c>
      <c r="B484" s="42">
        <f t="shared" si="40"/>
        <v>-1</v>
      </c>
      <c r="C484" s="41">
        <f t="shared" si="41"/>
        <v>0</v>
      </c>
      <c r="D484" s="10" t="s">
        <v>3493</v>
      </c>
      <c r="E484" s="10" t="s">
        <v>36</v>
      </c>
      <c r="F484" s="125">
        <v>42625</v>
      </c>
      <c r="G484" s="12"/>
      <c r="H484" s="125">
        <v>42654</v>
      </c>
      <c r="I484" s="16">
        <v>42626</v>
      </c>
      <c r="J484" s="2" t="str">
        <f t="shared" si="38"/>
        <v>Terminada</v>
      </c>
      <c r="K484" s="35">
        <f t="shared" si="42"/>
        <v>2</v>
      </c>
      <c r="L484" s="105" t="s">
        <v>3488</v>
      </c>
      <c r="M484" s="49" t="s">
        <v>3489</v>
      </c>
      <c r="N484" s="87" t="s">
        <v>3490</v>
      </c>
      <c r="O484" s="17" t="s">
        <v>86</v>
      </c>
      <c r="P484" s="144" t="s">
        <v>3494</v>
      </c>
      <c r="Q484" s="55" t="s">
        <v>1638</v>
      </c>
      <c r="R484" s="89" t="s">
        <v>1624</v>
      </c>
      <c r="S484" s="89" t="s">
        <v>2120</v>
      </c>
      <c r="T484" s="89">
        <v>0</v>
      </c>
      <c r="U484" s="89">
        <v>0</v>
      </c>
      <c r="V484" s="15" t="s">
        <v>76</v>
      </c>
      <c r="W484" s="15" t="s">
        <v>16</v>
      </c>
      <c r="X484" s="15"/>
      <c r="Y484" s="16">
        <v>42626</v>
      </c>
      <c r="Z484" s="15" t="s">
        <v>3495</v>
      </c>
      <c r="AA484" s="15" t="s">
        <v>106</v>
      </c>
      <c r="AB484" s="15" t="s">
        <v>2785</v>
      </c>
      <c r="AC484" s="15" t="s">
        <v>91</v>
      </c>
      <c r="AD484" s="15" t="s">
        <v>106</v>
      </c>
      <c r="AE484" s="15" t="s">
        <v>106</v>
      </c>
      <c r="AF484" s="19"/>
    </row>
    <row r="485" spans="1:32" ht="135" x14ac:dyDescent="0.25">
      <c r="A485" s="5">
        <v>480</v>
      </c>
      <c r="B485" s="42">
        <f t="shared" si="40"/>
        <v>-1</v>
      </c>
      <c r="C485" s="41">
        <f t="shared" si="41"/>
        <v>0</v>
      </c>
      <c r="D485" s="10" t="s">
        <v>2741</v>
      </c>
      <c r="E485" s="10" t="s">
        <v>36</v>
      </c>
      <c r="F485" s="125">
        <v>42625</v>
      </c>
      <c r="G485" s="12"/>
      <c r="H485" s="125">
        <v>42654</v>
      </c>
      <c r="I485" s="16">
        <v>42643</v>
      </c>
      <c r="J485" s="2" t="str">
        <f t="shared" si="38"/>
        <v>Terminada</v>
      </c>
      <c r="K485" s="35">
        <f t="shared" si="42"/>
        <v>15</v>
      </c>
      <c r="L485" s="44" t="s">
        <v>2742</v>
      </c>
      <c r="M485" s="49" t="s">
        <v>2743</v>
      </c>
      <c r="N485" s="55" t="s">
        <v>2360</v>
      </c>
      <c r="O485" s="17" t="s">
        <v>86</v>
      </c>
      <c r="P485" s="48" t="s">
        <v>2744</v>
      </c>
      <c r="Q485" s="55" t="s">
        <v>1630</v>
      </c>
      <c r="R485" s="89" t="s">
        <v>1584</v>
      </c>
      <c r="S485" s="89" t="s">
        <v>2119</v>
      </c>
      <c r="T485" s="89">
        <v>0</v>
      </c>
      <c r="U485" s="89">
        <v>0</v>
      </c>
      <c r="V485" s="15" t="s">
        <v>71</v>
      </c>
      <c r="W485" s="15" t="s">
        <v>51</v>
      </c>
      <c r="X485" s="15"/>
      <c r="Y485" s="16">
        <v>42625</v>
      </c>
      <c r="Z485" s="15" t="s">
        <v>2745</v>
      </c>
      <c r="AA485" s="15" t="s">
        <v>2746</v>
      </c>
      <c r="AB485" s="15" t="s">
        <v>2848</v>
      </c>
      <c r="AC485" s="15" t="s">
        <v>91</v>
      </c>
      <c r="AD485" s="15" t="s">
        <v>106</v>
      </c>
      <c r="AE485" s="15" t="s">
        <v>106</v>
      </c>
      <c r="AF485" s="19"/>
    </row>
    <row r="486" spans="1:32" ht="135" x14ac:dyDescent="0.25">
      <c r="A486" s="133">
        <v>481</v>
      </c>
      <c r="B486" s="42">
        <f t="shared" si="40"/>
        <v>-1</v>
      </c>
      <c r="C486" s="41">
        <f t="shared" si="41"/>
        <v>0</v>
      </c>
      <c r="D486" s="10" t="s">
        <v>3496</v>
      </c>
      <c r="E486" s="10" t="s">
        <v>36</v>
      </c>
      <c r="F486" s="125">
        <v>42625</v>
      </c>
      <c r="G486" s="12"/>
      <c r="H486" s="125">
        <v>42654</v>
      </c>
      <c r="I486" s="16">
        <v>42654</v>
      </c>
      <c r="J486" s="2" t="str">
        <f t="shared" si="38"/>
        <v>Terminada</v>
      </c>
      <c r="K486" s="35">
        <f t="shared" si="42"/>
        <v>22</v>
      </c>
      <c r="L486" s="44" t="s">
        <v>2742</v>
      </c>
      <c r="M486" s="49" t="s">
        <v>2743</v>
      </c>
      <c r="N486" s="55" t="s">
        <v>2360</v>
      </c>
      <c r="O486" s="17" t="s">
        <v>86</v>
      </c>
      <c r="P486" s="144" t="s">
        <v>3497</v>
      </c>
      <c r="Q486" s="55" t="s">
        <v>1630</v>
      </c>
      <c r="R486" s="89" t="s">
        <v>1584</v>
      </c>
      <c r="S486" s="89" t="s">
        <v>2119</v>
      </c>
      <c r="T486" s="89">
        <v>0</v>
      </c>
      <c r="U486" s="89">
        <v>1</v>
      </c>
      <c r="V486" s="15" t="s">
        <v>71</v>
      </c>
      <c r="W486" s="17" t="s">
        <v>51</v>
      </c>
      <c r="X486" s="17"/>
      <c r="Y486" s="16">
        <v>42625</v>
      </c>
      <c r="Z486" s="15" t="s">
        <v>3498</v>
      </c>
      <c r="AA486" s="15" t="s">
        <v>3499</v>
      </c>
      <c r="AB486" s="15" t="s">
        <v>2848</v>
      </c>
      <c r="AC486" s="15" t="s">
        <v>91</v>
      </c>
      <c r="AD486" s="15" t="s">
        <v>106</v>
      </c>
      <c r="AE486" s="15" t="s">
        <v>106</v>
      </c>
      <c r="AF486" s="19"/>
    </row>
    <row r="487" spans="1:32" ht="135" x14ac:dyDescent="0.25">
      <c r="A487" s="5">
        <v>482</v>
      </c>
      <c r="B487" s="42">
        <f t="shared" si="40"/>
        <v>-1</v>
      </c>
      <c r="C487" s="41">
        <f t="shared" si="41"/>
        <v>0</v>
      </c>
      <c r="D487" s="10" t="s">
        <v>2856</v>
      </c>
      <c r="E487" s="10" t="s">
        <v>36</v>
      </c>
      <c r="F487" s="125">
        <v>42625</v>
      </c>
      <c r="G487" s="12"/>
      <c r="H487" s="125">
        <v>42654</v>
      </c>
      <c r="I487" s="16">
        <v>42646</v>
      </c>
      <c r="J487" s="2" t="str">
        <f t="shared" si="38"/>
        <v>Terminada</v>
      </c>
      <c r="K487" s="35">
        <f t="shared" si="42"/>
        <v>16</v>
      </c>
      <c r="L487" s="56" t="s">
        <v>2358</v>
      </c>
      <c r="M487" s="49" t="s">
        <v>2743</v>
      </c>
      <c r="N487" s="115" t="s">
        <v>2360</v>
      </c>
      <c r="O487" s="17" t="s">
        <v>86</v>
      </c>
      <c r="P487" s="144" t="s">
        <v>2857</v>
      </c>
      <c r="Q487" s="55" t="s">
        <v>1630</v>
      </c>
      <c r="R487" s="89" t="s">
        <v>1584</v>
      </c>
      <c r="S487" s="89" t="s">
        <v>2119</v>
      </c>
      <c r="T487" s="89">
        <v>0</v>
      </c>
      <c r="U487" s="89">
        <v>0</v>
      </c>
      <c r="V487" s="15" t="s">
        <v>71</v>
      </c>
      <c r="W487" s="15" t="s">
        <v>51</v>
      </c>
      <c r="X487" s="15"/>
      <c r="Y487" s="16">
        <v>42625</v>
      </c>
      <c r="Z487" s="15" t="s">
        <v>2858</v>
      </c>
      <c r="AA487" s="15" t="s">
        <v>2859</v>
      </c>
      <c r="AB487" s="15" t="s">
        <v>90</v>
      </c>
      <c r="AC487" s="15" t="s">
        <v>91</v>
      </c>
      <c r="AD487" s="15" t="s">
        <v>106</v>
      </c>
      <c r="AE487" s="15" t="s">
        <v>106</v>
      </c>
      <c r="AF487" s="19"/>
    </row>
    <row r="488" spans="1:32" ht="135" x14ac:dyDescent="0.25">
      <c r="A488" s="5">
        <v>483</v>
      </c>
      <c r="B488" s="42">
        <f t="shared" si="40"/>
        <v>-1</v>
      </c>
      <c r="C488" s="41">
        <f t="shared" si="41"/>
        <v>0</v>
      </c>
      <c r="D488" s="10" t="s">
        <v>2747</v>
      </c>
      <c r="E488" s="10" t="s">
        <v>36</v>
      </c>
      <c r="F488" s="125">
        <v>42625</v>
      </c>
      <c r="G488" s="12"/>
      <c r="H488" s="125">
        <v>42654</v>
      </c>
      <c r="I488" s="16">
        <v>42643</v>
      </c>
      <c r="J488" s="2" t="str">
        <f t="shared" si="38"/>
        <v>Terminada</v>
      </c>
      <c r="K488" s="35">
        <f t="shared" si="42"/>
        <v>15</v>
      </c>
      <c r="L488" s="45" t="s">
        <v>2742</v>
      </c>
      <c r="M488" s="49" t="s">
        <v>2743</v>
      </c>
      <c r="N488" s="55" t="s">
        <v>2360</v>
      </c>
      <c r="O488" s="17" t="s">
        <v>86</v>
      </c>
      <c r="P488" s="48" t="s">
        <v>2748</v>
      </c>
      <c r="Q488" s="55" t="s">
        <v>1630</v>
      </c>
      <c r="R488" s="89" t="s">
        <v>1584</v>
      </c>
      <c r="S488" s="89" t="s">
        <v>2119</v>
      </c>
      <c r="T488" s="89">
        <v>1</v>
      </c>
      <c r="U488" s="89">
        <v>0</v>
      </c>
      <c r="V488" s="15" t="s">
        <v>71</v>
      </c>
      <c r="W488" s="15" t="s">
        <v>51</v>
      </c>
      <c r="X488" s="15"/>
      <c r="Y488" s="16">
        <v>42625</v>
      </c>
      <c r="Z488" s="15" t="s">
        <v>2749</v>
      </c>
      <c r="AA488" s="15" t="s">
        <v>2750</v>
      </c>
      <c r="AB488" s="15" t="s">
        <v>90</v>
      </c>
      <c r="AC488" s="15" t="s">
        <v>91</v>
      </c>
      <c r="AD488" s="15" t="s">
        <v>106</v>
      </c>
      <c r="AE488" s="15" t="s">
        <v>106</v>
      </c>
      <c r="AF488" s="19"/>
    </row>
    <row r="489" spans="1:32" ht="135" x14ac:dyDescent="0.25">
      <c r="A489" s="5">
        <v>484</v>
      </c>
      <c r="B489" s="42">
        <f t="shared" si="40"/>
        <v>-1</v>
      </c>
      <c r="C489" s="41">
        <f t="shared" si="41"/>
        <v>0</v>
      </c>
      <c r="D489" s="10" t="s">
        <v>2751</v>
      </c>
      <c r="E489" s="10" t="s">
        <v>36</v>
      </c>
      <c r="F489" s="125">
        <v>42625</v>
      </c>
      <c r="G489" s="12"/>
      <c r="H489" s="125">
        <v>42654</v>
      </c>
      <c r="I489" s="16">
        <v>42643</v>
      </c>
      <c r="J489" s="2" t="str">
        <f t="shared" si="38"/>
        <v>Terminada</v>
      </c>
      <c r="K489" s="35">
        <f t="shared" si="42"/>
        <v>15</v>
      </c>
      <c r="L489" s="44" t="s">
        <v>2742</v>
      </c>
      <c r="M489" s="49" t="s">
        <v>2743</v>
      </c>
      <c r="N489" s="55" t="s">
        <v>2360</v>
      </c>
      <c r="O489" s="17" t="s">
        <v>86</v>
      </c>
      <c r="P489" s="55" t="s">
        <v>2752</v>
      </c>
      <c r="Q489" s="55" t="s">
        <v>1630</v>
      </c>
      <c r="R489" s="89" t="s">
        <v>1584</v>
      </c>
      <c r="S489" s="89" t="s">
        <v>2119</v>
      </c>
      <c r="T489" s="89">
        <v>1</v>
      </c>
      <c r="U489" s="89">
        <v>0</v>
      </c>
      <c r="V489" s="15" t="s">
        <v>71</v>
      </c>
      <c r="W489" s="15" t="s">
        <v>51</v>
      </c>
      <c r="X489" s="15"/>
      <c r="Y489" s="16">
        <v>42625</v>
      </c>
      <c r="Z489" s="15" t="s">
        <v>2753</v>
      </c>
      <c r="AA489" s="15" t="s">
        <v>2754</v>
      </c>
      <c r="AB489" s="15" t="s">
        <v>90</v>
      </c>
      <c r="AC489" s="15" t="s">
        <v>91</v>
      </c>
      <c r="AD489" s="15" t="s">
        <v>106</v>
      </c>
      <c r="AE489" s="15" t="s">
        <v>106</v>
      </c>
      <c r="AF489" s="19"/>
    </row>
    <row r="490" spans="1:32" ht="135" x14ac:dyDescent="0.25">
      <c r="A490" s="5">
        <v>485</v>
      </c>
      <c r="B490" s="42">
        <f t="shared" si="40"/>
        <v>-1</v>
      </c>
      <c r="C490" s="41">
        <f t="shared" si="41"/>
        <v>0</v>
      </c>
      <c r="D490" s="10" t="s">
        <v>2837</v>
      </c>
      <c r="E490" s="10" t="s">
        <v>36</v>
      </c>
      <c r="F490" s="125">
        <v>42625</v>
      </c>
      <c r="G490" s="12"/>
      <c r="H490" s="125">
        <v>42654</v>
      </c>
      <c r="I490" s="16">
        <v>42643</v>
      </c>
      <c r="J490" s="2" t="str">
        <f t="shared" si="38"/>
        <v>Terminada</v>
      </c>
      <c r="K490" s="35">
        <f t="shared" si="42"/>
        <v>15</v>
      </c>
      <c r="L490" s="45" t="s">
        <v>2742</v>
      </c>
      <c r="M490" s="49" t="s">
        <v>2743</v>
      </c>
      <c r="N490" s="115" t="s">
        <v>2360</v>
      </c>
      <c r="O490" s="17" t="s">
        <v>86</v>
      </c>
      <c r="P490" s="48" t="s">
        <v>2838</v>
      </c>
      <c r="Q490" s="55" t="s">
        <v>1630</v>
      </c>
      <c r="R490" s="89" t="s">
        <v>1584</v>
      </c>
      <c r="S490" s="89" t="s">
        <v>2119</v>
      </c>
      <c r="T490" s="89">
        <v>1</v>
      </c>
      <c r="U490" s="89">
        <v>0</v>
      </c>
      <c r="V490" s="15" t="s">
        <v>71</v>
      </c>
      <c r="W490" s="15" t="s">
        <v>51</v>
      </c>
      <c r="X490" s="15"/>
      <c r="Y490" s="16">
        <v>42625</v>
      </c>
      <c r="Z490" s="15" t="s">
        <v>2839</v>
      </c>
      <c r="AA490" s="15" t="s">
        <v>2840</v>
      </c>
      <c r="AB490" s="15" t="s">
        <v>90</v>
      </c>
      <c r="AC490" s="15" t="s">
        <v>91</v>
      </c>
      <c r="AD490" s="15" t="s">
        <v>106</v>
      </c>
      <c r="AE490" s="15" t="s">
        <v>106</v>
      </c>
      <c r="AF490" s="19"/>
    </row>
    <row r="491" spans="1:32" ht="135" x14ac:dyDescent="0.25">
      <c r="A491" s="5">
        <v>486</v>
      </c>
      <c r="B491" s="42">
        <f t="shared" si="40"/>
        <v>-1</v>
      </c>
      <c r="C491" s="41">
        <f t="shared" si="41"/>
        <v>0</v>
      </c>
      <c r="D491" s="10" t="s">
        <v>2841</v>
      </c>
      <c r="E491" s="10" t="s">
        <v>36</v>
      </c>
      <c r="F491" s="125">
        <v>42625</v>
      </c>
      <c r="G491" s="12"/>
      <c r="H491" s="125">
        <v>42654</v>
      </c>
      <c r="I491" s="16">
        <v>42643</v>
      </c>
      <c r="J491" s="2" t="str">
        <f t="shared" si="38"/>
        <v>Terminada</v>
      </c>
      <c r="K491" s="35">
        <f t="shared" si="42"/>
        <v>15</v>
      </c>
      <c r="L491" s="45" t="s">
        <v>2742</v>
      </c>
      <c r="M491" s="49" t="s">
        <v>2743</v>
      </c>
      <c r="N491" s="55" t="s">
        <v>2360</v>
      </c>
      <c r="O491" s="17" t="s">
        <v>86</v>
      </c>
      <c r="P491" s="144" t="s">
        <v>2842</v>
      </c>
      <c r="Q491" s="55" t="s">
        <v>1630</v>
      </c>
      <c r="R491" s="89" t="s">
        <v>1584</v>
      </c>
      <c r="S491" s="89" t="s">
        <v>2119</v>
      </c>
      <c r="T491" s="89">
        <v>1</v>
      </c>
      <c r="U491" s="89">
        <v>0</v>
      </c>
      <c r="V491" s="15" t="s">
        <v>71</v>
      </c>
      <c r="W491" s="15" t="s">
        <v>51</v>
      </c>
      <c r="X491" s="15"/>
      <c r="Y491" s="16">
        <v>42625</v>
      </c>
      <c r="Z491" s="15" t="s">
        <v>2843</v>
      </c>
      <c r="AA491" s="15" t="s">
        <v>2844</v>
      </c>
      <c r="AB491" s="15" t="s">
        <v>90</v>
      </c>
      <c r="AC491" s="15" t="s">
        <v>91</v>
      </c>
      <c r="AD491" s="15" t="s">
        <v>106</v>
      </c>
      <c r="AE491" s="15" t="s">
        <v>106</v>
      </c>
      <c r="AF491" s="19"/>
    </row>
    <row r="492" spans="1:32" ht="123.75" customHeight="1" x14ac:dyDescent="0.25">
      <c r="A492" s="5">
        <v>487</v>
      </c>
      <c r="B492" s="42">
        <f t="shared" si="40"/>
        <v>-1</v>
      </c>
      <c r="C492" s="41">
        <f t="shared" si="41"/>
        <v>0</v>
      </c>
      <c r="D492" s="10" t="s">
        <v>2860</v>
      </c>
      <c r="E492" s="10" t="s">
        <v>36</v>
      </c>
      <c r="F492" s="125">
        <v>42625</v>
      </c>
      <c r="G492" s="12"/>
      <c r="H492" s="125">
        <v>42654</v>
      </c>
      <c r="I492" s="16">
        <v>42646</v>
      </c>
      <c r="J492" s="2" t="str">
        <f t="shared" si="38"/>
        <v>Terminada</v>
      </c>
      <c r="K492" s="35">
        <f t="shared" si="42"/>
        <v>16</v>
      </c>
      <c r="L492" s="45" t="s">
        <v>2358</v>
      </c>
      <c r="M492" s="49" t="s">
        <v>2743</v>
      </c>
      <c r="N492" s="55" t="s">
        <v>2360</v>
      </c>
      <c r="O492" s="17" t="s">
        <v>86</v>
      </c>
      <c r="P492" s="48" t="s">
        <v>2861</v>
      </c>
      <c r="Q492" s="55" t="s">
        <v>1630</v>
      </c>
      <c r="R492" s="89" t="s">
        <v>1584</v>
      </c>
      <c r="S492" s="89" t="s">
        <v>2119</v>
      </c>
      <c r="T492" s="89">
        <v>0</v>
      </c>
      <c r="U492" s="89">
        <v>0</v>
      </c>
      <c r="V492" s="15" t="s">
        <v>71</v>
      </c>
      <c r="W492" s="15" t="s">
        <v>51</v>
      </c>
      <c r="X492" s="15"/>
      <c r="Y492" s="16">
        <v>42625</v>
      </c>
      <c r="Z492" s="15" t="s">
        <v>2862</v>
      </c>
      <c r="AA492" s="15" t="s">
        <v>2863</v>
      </c>
      <c r="AB492" s="15" t="s">
        <v>90</v>
      </c>
      <c r="AC492" s="15" t="s">
        <v>91</v>
      </c>
      <c r="AD492" s="15" t="s">
        <v>106</v>
      </c>
      <c r="AE492" s="15" t="s">
        <v>106</v>
      </c>
      <c r="AF492" s="19"/>
    </row>
    <row r="493" spans="1:32" ht="90" x14ac:dyDescent="0.25">
      <c r="A493" s="5">
        <v>488</v>
      </c>
      <c r="B493" s="42">
        <f t="shared" si="40"/>
        <v>-1</v>
      </c>
      <c r="C493" s="41">
        <f t="shared" si="41"/>
        <v>0</v>
      </c>
      <c r="D493" s="10" t="s">
        <v>2864</v>
      </c>
      <c r="E493" s="10" t="s">
        <v>36</v>
      </c>
      <c r="F493" s="125">
        <v>42625</v>
      </c>
      <c r="G493" s="12"/>
      <c r="H493" s="125">
        <v>42654</v>
      </c>
      <c r="I493" s="16">
        <v>42646</v>
      </c>
      <c r="J493" s="2" t="str">
        <f t="shared" si="38"/>
        <v>Terminada</v>
      </c>
      <c r="K493" s="35">
        <f t="shared" si="42"/>
        <v>16</v>
      </c>
      <c r="L493" s="44" t="s">
        <v>2358</v>
      </c>
      <c r="M493" s="44" t="s">
        <v>2358</v>
      </c>
      <c r="N493" s="55" t="s">
        <v>2360</v>
      </c>
      <c r="O493" s="17" t="s">
        <v>86</v>
      </c>
      <c r="P493" s="144" t="s">
        <v>2869</v>
      </c>
      <c r="Q493" s="55" t="s">
        <v>1630</v>
      </c>
      <c r="R493" s="89" t="s">
        <v>1584</v>
      </c>
      <c r="S493" s="89" t="s">
        <v>2119</v>
      </c>
      <c r="T493" s="89">
        <v>0</v>
      </c>
      <c r="U493" s="89">
        <v>0</v>
      </c>
      <c r="V493" s="15" t="s">
        <v>71</v>
      </c>
      <c r="W493" s="15" t="s">
        <v>51</v>
      </c>
      <c r="X493" s="15"/>
      <c r="Y493" s="16">
        <v>42625</v>
      </c>
      <c r="Z493" s="15" t="s">
        <v>2870</v>
      </c>
      <c r="AA493" s="15" t="s">
        <v>2871</v>
      </c>
      <c r="AB493" s="15" t="s">
        <v>90</v>
      </c>
      <c r="AC493" s="15" t="s">
        <v>91</v>
      </c>
      <c r="AD493" s="15" t="s">
        <v>106</v>
      </c>
      <c r="AE493" s="15" t="s">
        <v>106</v>
      </c>
      <c r="AF493" s="19"/>
    </row>
    <row r="494" spans="1:32" ht="90" x14ac:dyDescent="0.25">
      <c r="A494" s="133">
        <v>489</v>
      </c>
      <c r="B494" s="42">
        <f t="shared" si="40"/>
        <v>-1</v>
      </c>
      <c r="C494" s="41">
        <f t="shared" si="41"/>
        <v>0</v>
      </c>
      <c r="D494" s="10" t="s">
        <v>3500</v>
      </c>
      <c r="E494" s="10" t="s">
        <v>36</v>
      </c>
      <c r="F494" s="125">
        <v>42625</v>
      </c>
      <c r="G494" s="12"/>
      <c r="H494" s="125">
        <v>42654</v>
      </c>
      <c r="I494" s="16">
        <v>42654</v>
      </c>
      <c r="J494" s="2" t="str">
        <f t="shared" si="38"/>
        <v>Terminada</v>
      </c>
      <c r="K494" s="35">
        <f t="shared" si="42"/>
        <v>22</v>
      </c>
      <c r="L494" s="44" t="s">
        <v>2358</v>
      </c>
      <c r="M494" s="44" t="s">
        <v>2358</v>
      </c>
      <c r="N494" s="55" t="s">
        <v>2360</v>
      </c>
      <c r="O494" s="17" t="s">
        <v>86</v>
      </c>
      <c r="P494" s="144" t="s">
        <v>3501</v>
      </c>
      <c r="Q494" s="107" t="s">
        <v>1630</v>
      </c>
      <c r="R494" s="89" t="s">
        <v>1584</v>
      </c>
      <c r="S494" s="89" t="s">
        <v>2119</v>
      </c>
      <c r="T494" s="89">
        <v>0</v>
      </c>
      <c r="U494" s="89">
        <v>1</v>
      </c>
      <c r="V494" s="15" t="s">
        <v>71</v>
      </c>
      <c r="W494" s="15" t="s">
        <v>51</v>
      </c>
      <c r="X494" s="15"/>
      <c r="Y494" s="16">
        <v>42625</v>
      </c>
      <c r="Z494" s="15" t="s">
        <v>3502</v>
      </c>
      <c r="AA494" s="15" t="s">
        <v>3503</v>
      </c>
      <c r="AB494" s="15" t="s">
        <v>90</v>
      </c>
      <c r="AC494" s="15" t="s">
        <v>91</v>
      </c>
      <c r="AD494" s="15" t="s">
        <v>106</v>
      </c>
      <c r="AE494" s="15" t="s">
        <v>106</v>
      </c>
      <c r="AF494" s="19"/>
    </row>
    <row r="495" spans="1:32" ht="120" x14ac:dyDescent="0.25">
      <c r="A495" s="133">
        <v>490</v>
      </c>
      <c r="B495" s="42">
        <f t="shared" si="40"/>
        <v>-1</v>
      </c>
      <c r="C495" s="41">
        <f t="shared" si="41"/>
        <v>0</v>
      </c>
      <c r="D495" s="10" t="s">
        <v>2833</v>
      </c>
      <c r="E495" s="10" t="s">
        <v>36</v>
      </c>
      <c r="F495" s="125">
        <v>42625</v>
      </c>
      <c r="G495" s="12"/>
      <c r="H495" s="125">
        <v>42654</v>
      </c>
      <c r="I495" s="16">
        <v>42643</v>
      </c>
      <c r="J495" s="2" t="str">
        <f t="shared" si="38"/>
        <v>Terminada</v>
      </c>
      <c r="K495" s="35">
        <f t="shared" si="42"/>
        <v>15</v>
      </c>
      <c r="L495" s="56" t="s">
        <v>2358</v>
      </c>
      <c r="M495" s="49" t="s">
        <v>2834</v>
      </c>
      <c r="N495" s="55" t="s">
        <v>2360</v>
      </c>
      <c r="O495" s="17" t="s">
        <v>86</v>
      </c>
      <c r="P495" s="48" t="s">
        <v>2835</v>
      </c>
      <c r="Q495" s="107" t="s">
        <v>1630</v>
      </c>
      <c r="R495" s="89" t="s">
        <v>1584</v>
      </c>
      <c r="S495" s="89" t="s">
        <v>2119</v>
      </c>
      <c r="T495" s="89">
        <v>0</v>
      </c>
      <c r="U495" s="89">
        <v>0</v>
      </c>
      <c r="V495" s="15" t="s">
        <v>71</v>
      </c>
      <c r="W495" s="15" t="s">
        <v>51</v>
      </c>
      <c r="X495" s="15"/>
      <c r="Y495" s="11">
        <v>42625</v>
      </c>
      <c r="Z495" s="15" t="s">
        <v>2836</v>
      </c>
      <c r="AA495" s="15" t="s">
        <v>3504</v>
      </c>
      <c r="AB495" s="15" t="s">
        <v>90</v>
      </c>
      <c r="AC495" s="15" t="s">
        <v>91</v>
      </c>
      <c r="AD495" s="15" t="s">
        <v>106</v>
      </c>
      <c r="AE495" s="15" t="s">
        <v>106</v>
      </c>
      <c r="AF495" s="19"/>
    </row>
    <row r="496" spans="1:32" ht="120" x14ac:dyDescent="0.25">
      <c r="A496" s="5">
        <v>491</v>
      </c>
      <c r="B496" s="42">
        <f t="shared" si="40"/>
        <v>-1</v>
      </c>
      <c r="C496" s="41">
        <f t="shared" si="41"/>
        <v>0</v>
      </c>
      <c r="D496" s="10" t="s">
        <v>2872</v>
      </c>
      <c r="E496" s="10" t="s">
        <v>36</v>
      </c>
      <c r="F496" s="125">
        <v>42625</v>
      </c>
      <c r="G496" s="12"/>
      <c r="H496" s="125">
        <v>42654</v>
      </c>
      <c r="I496" s="16">
        <v>42646</v>
      </c>
      <c r="J496" s="2" t="str">
        <f t="shared" si="38"/>
        <v>Terminada</v>
      </c>
      <c r="K496" s="35">
        <f t="shared" si="42"/>
        <v>16</v>
      </c>
      <c r="L496" s="45" t="s">
        <v>2742</v>
      </c>
      <c r="M496" s="49" t="s">
        <v>2834</v>
      </c>
      <c r="N496" s="55" t="s">
        <v>2360</v>
      </c>
      <c r="O496" s="17" t="s">
        <v>86</v>
      </c>
      <c r="P496" s="144" t="s">
        <v>2873</v>
      </c>
      <c r="Q496" s="55" t="s">
        <v>1630</v>
      </c>
      <c r="R496" s="89" t="s">
        <v>1584</v>
      </c>
      <c r="S496" s="89" t="s">
        <v>2119</v>
      </c>
      <c r="T496" s="89">
        <v>0</v>
      </c>
      <c r="U496" s="89">
        <v>0</v>
      </c>
      <c r="V496" s="15" t="s">
        <v>71</v>
      </c>
      <c r="W496" s="15" t="s">
        <v>51</v>
      </c>
      <c r="X496" s="15"/>
      <c r="Y496" s="11">
        <v>42625</v>
      </c>
      <c r="Z496" s="15" t="s">
        <v>2874</v>
      </c>
      <c r="AA496" s="15" t="s">
        <v>2875</v>
      </c>
      <c r="AB496" s="15" t="s">
        <v>90</v>
      </c>
      <c r="AC496" s="15" t="s">
        <v>91</v>
      </c>
      <c r="AD496" s="15" t="s">
        <v>106</v>
      </c>
      <c r="AE496" s="15" t="s">
        <v>106</v>
      </c>
      <c r="AF496" s="19"/>
    </row>
    <row r="497" spans="1:32" ht="120" x14ac:dyDescent="0.25">
      <c r="A497" s="5">
        <v>492</v>
      </c>
      <c r="B497" s="42">
        <f t="shared" si="40"/>
        <v>-1</v>
      </c>
      <c r="C497" s="41">
        <f t="shared" si="41"/>
        <v>0</v>
      </c>
      <c r="D497" s="10" t="s">
        <v>2876</v>
      </c>
      <c r="E497" s="10" t="s">
        <v>36</v>
      </c>
      <c r="F497" s="125">
        <v>42625</v>
      </c>
      <c r="G497" s="12"/>
      <c r="H497" s="125">
        <v>42654</v>
      </c>
      <c r="I497" s="16">
        <v>42646</v>
      </c>
      <c r="J497" s="2" t="str">
        <f t="shared" si="38"/>
        <v>Terminada</v>
      </c>
      <c r="K497" s="35">
        <f t="shared" si="42"/>
        <v>16</v>
      </c>
      <c r="L497" s="44" t="s">
        <v>2742</v>
      </c>
      <c r="M497" s="49" t="s">
        <v>2834</v>
      </c>
      <c r="N497" s="48" t="s">
        <v>2360</v>
      </c>
      <c r="O497" s="17" t="s">
        <v>86</v>
      </c>
      <c r="P497" s="148" t="s">
        <v>2877</v>
      </c>
      <c r="Q497" s="15" t="s">
        <v>1630</v>
      </c>
      <c r="R497" s="89" t="s">
        <v>1584</v>
      </c>
      <c r="S497" s="89" t="s">
        <v>2119</v>
      </c>
      <c r="T497" s="89">
        <v>0</v>
      </c>
      <c r="U497" s="89">
        <v>0</v>
      </c>
      <c r="V497" s="15" t="s">
        <v>71</v>
      </c>
      <c r="W497" s="15" t="s">
        <v>51</v>
      </c>
      <c r="X497" s="15"/>
      <c r="Y497" s="16">
        <v>42625</v>
      </c>
      <c r="Z497" s="15" t="s">
        <v>2878</v>
      </c>
      <c r="AA497" s="15" t="s">
        <v>2879</v>
      </c>
      <c r="AB497" s="15" t="s">
        <v>90</v>
      </c>
      <c r="AC497" s="15" t="s">
        <v>91</v>
      </c>
      <c r="AD497" s="15" t="s">
        <v>106</v>
      </c>
      <c r="AE497" s="15" t="s">
        <v>106</v>
      </c>
      <c r="AF497" s="19"/>
    </row>
    <row r="498" spans="1:32" ht="120" x14ac:dyDescent="0.25">
      <c r="A498" s="5">
        <v>493</v>
      </c>
      <c r="B498" s="42">
        <f t="shared" si="40"/>
        <v>-1</v>
      </c>
      <c r="C498" s="41">
        <f t="shared" si="41"/>
        <v>0</v>
      </c>
      <c r="D498" s="10" t="s">
        <v>2880</v>
      </c>
      <c r="E498" s="10" t="s">
        <v>36</v>
      </c>
      <c r="F498" s="125">
        <v>42625</v>
      </c>
      <c r="G498" s="12"/>
      <c r="H498" s="125">
        <v>42654</v>
      </c>
      <c r="I498" s="16">
        <v>42646</v>
      </c>
      <c r="J498" s="2" t="str">
        <f t="shared" si="38"/>
        <v>Terminada</v>
      </c>
      <c r="K498" s="35">
        <f t="shared" si="42"/>
        <v>16</v>
      </c>
      <c r="L498" s="44" t="s">
        <v>2742</v>
      </c>
      <c r="M498" s="49" t="s">
        <v>2834</v>
      </c>
      <c r="N498" s="55" t="s">
        <v>2360</v>
      </c>
      <c r="O498" s="17" t="s">
        <v>86</v>
      </c>
      <c r="P498" s="48" t="s">
        <v>2881</v>
      </c>
      <c r="Q498" s="55" t="s">
        <v>1630</v>
      </c>
      <c r="R498" s="89" t="s">
        <v>1584</v>
      </c>
      <c r="S498" s="89" t="s">
        <v>2119</v>
      </c>
      <c r="T498" s="89">
        <v>0</v>
      </c>
      <c r="U498" s="89">
        <v>0</v>
      </c>
      <c r="V498" s="15" t="s">
        <v>71</v>
      </c>
      <c r="W498" s="17" t="s">
        <v>51</v>
      </c>
      <c r="X498" s="17"/>
      <c r="Y498" s="11">
        <v>42625</v>
      </c>
      <c r="Z498" s="15" t="s">
        <v>2882</v>
      </c>
      <c r="AA498" s="15" t="s">
        <v>2883</v>
      </c>
      <c r="AB498" s="15" t="s">
        <v>90</v>
      </c>
      <c r="AC498" s="15" t="s">
        <v>91</v>
      </c>
      <c r="AD498" s="15" t="s">
        <v>106</v>
      </c>
      <c r="AE498" s="15" t="s">
        <v>106</v>
      </c>
      <c r="AF498" s="19"/>
    </row>
    <row r="499" spans="1:32" ht="120" x14ac:dyDescent="0.25">
      <c r="A499" s="5">
        <v>494</v>
      </c>
      <c r="B499" s="42">
        <f t="shared" si="40"/>
        <v>-1</v>
      </c>
      <c r="C499" s="41">
        <f t="shared" si="41"/>
        <v>0</v>
      </c>
      <c r="D499" s="10" t="s">
        <v>2884</v>
      </c>
      <c r="E499" s="10" t="s">
        <v>36</v>
      </c>
      <c r="F499" s="125">
        <v>42625</v>
      </c>
      <c r="G499" s="12"/>
      <c r="H499" s="125">
        <v>42654</v>
      </c>
      <c r="I499" s="16">
        <v>42646</v>
      </c>
      <c r="J499" s="2" t="str">
        <f t="shared" si="38"/>
        <v>Terminada</v>
      </c>
      <c r="K499" s="35">
        <f t="shared" si="42"/>
        <v>16</v>
      </c>
      <c r="L499" s="44" t="s">
        <v>2742</v>
      </c>
      <c r="M499" s="49" t="s">
        <v>2834</v>
      </c>
      <c r="N499" s="55" t="s">
        <v>2360</v>
      </c>
      <c r="O499" s="17" t="s">
        <v>86</v>
      </c>
      <c r="P499" s="144" t="s">
        <v>2885</v>
      </c>
      <c r="Q499" s="55" t="s">
        <v>1630</v>
      </c>
      <c r="R499" s="89" t="s">
        <v>1584</v>
      </c>
      <c r="S499" s="89" t="s">
        <v>2119</v>
      </c>
      <c r="T499" s="89">
        <v>0</v>
      </c>
      <c r="U499" s="89">
        <v>0</v>
      </c>
      <c r="V499" s="15" t="s">
        <v>71</v>
      </c>
      <c r="W499" s="15" t="s">
        <v>51</v>
      </c>
      <c r="X499" s="15"/>
      <c r="Y499" s="16">
        <v>42625</v>
      </c>
      <c r="Z499" s="15" t="s">
        <v>2886</v>
      </c>
      <c r="AA499" s="15" t="s">
        <v>2887</v>
      </c>
      <c r="AB499" s="15" t="s">
        <v>90</v>
      </c>
      <c r="AC499" s="15" t="s">
        <v>91</v>
      </c>
      <c r="AD499" s="15" t="s">
        <v>106</v>
      </c>
      <c r="AE499" s="15" t="s">
        <v>106</v>
      </c>
      <c r="AF499" s="19"/>
    </row>
    <row r="500" spans="1:32" ht="120" x14ac:dyDescent="0.25">
      <c r="A500" s="5">
        <v>495</v>
      </c>
      <c r="B500" s="42">
        <f t="shared" si="40"/>
        <v>-1</v>
      </c>
      <c r="C500" s="41">
        <f t="shared" si="41"/>
        <v>0</v>
      </c>
      <c r="D500" s="10" t="s">
        <v>2996</v>
      </c>
      <c r="E500" s="10" t="s">
        <v>36</v>
      </c>
      <c r="F500" s="125">
        <v>42625</v>
      </c>
      <c r="G500" s="12"/>
      <c r="H500" s="125">
        <v>42654</v>
      </c>
      <c r="I500" s="16">
        <v>42650</v>
      </c>
      <c r="J500" s="2" t="str">
        <f t="shared" si="38"/>
        <v>Terminada</v>
      </c>
      <c r="K500" s="35">
        <f t="shared" si="42"/>
        <v>20</v>
      </c>
      <c r="L500" s="44" t="s">
        <v>2742</v>
      </c>
      <c r="M500" s="49" t="s">
        <v>2834</v>
      </c>
      <c r="N500" s="55" t="s">
        <v>2360</v>
      </c>
      <c r="O500" s="17" t="s">
        <v>86</v>
      </c>
      <c r="P500" s="48" t="s">
        <v>2997</v>
      </c>
      <c r="Q500" s="55" t="s">
        <v>1630</v>
      </c>
      <c r="R500" s="89" t="s">
        <v>1584</v>
      </c>
      <c r="S500" s="89" t="s">
        <v>2120</v>
      </c>
      <c r="T500" s="89">
        <v>0</v>
      </c>
      <c r="U500" s="89">
        <v>0</v>
      </c>
      <c r="V500" s="15" t="s">
        <v>71</v>
      </c>
      <c r="W500" s="15" t="s">
        <v>51</v>
      </c>
      <c r="X500" s="15"/>
      <c r="Y500" s="16">
        <v>42625</v>
      </c>
      <c r="Z500" s="15" t="s">
        <v>2998</v>
      </c>
      <c r="AA500" s="15" t="s">
        <v>2999</v>
      </c>
      <c r="AB500" s="15" t="s">
        <v>90</v>
      </c>
      <c r="AC500" s="15" t="s">
        <v>91</v>
      </c>
      <c r="AD500" s="15" t="s">
        <v>106</v>
      </c>
      <c r="AE500" s="15" t="s">
        <v>106</v>
      </c>
      <c r="AF500" s="19"/>
    </row>
    <row r="501" spans="1:32" ht="120" x14ac:dyDescent="0.25">
      <c r="A501" s="5">
        <v>496</v>
      </c>
      <c r="B501" s="42">
        <f t="shared" si="40"/>
        <v>-1</v>
      </c>
      <c r="C501" s="41">
        <f t="shared" si="41"/>
        <v>0</v>
      </c>
      <c r="D501" s="10" t="s">
        <v>3000</v>
      </c>
      <c r="E501" s="10" t="s">
        <v>36</v>
      </c>
      <c r="F501" s="125">
        <v>42625</v>
      </c>
      <c r="G501" s="12"/>
      <c r="H501" s="125">
        <v>42654</v>
      </c>
      <c r="I501" s="16">
        <v>42650</v>
      </c>
      <c r="J501" s="2" t="str">
        <f t="shared" si="38"/>
        <v>Terminada</v>
      </c>
      <c r="K501" s="35">
        <f t="shared" si="42"/>
        <v>20</v>
      </c>
      <c r="L501" s="44" t="s">
        <v>2742</v>
      </c>
      <c r="M501" s="49" t="s">
        <v>2834</v>
      </c>
      <c r="N501" s="55" t="s">
        <v>2360</v>
      </c>
      <c r="O501" s="17" t="s">
        <v>86</v>
      </c>
      <c r="P501" s="144" t="s">
        <v>3001</v>
      </c>
      <c r="Q501" s="107" t="s">
        <v>1630</v>
      </c>
      <c r="R501" s="89" t="s">
        <v>1584</v>
      </c>
      <c r="S501" s="89" t="s">
        <v>2120</v>
      </c>
      <c r="T501" s="89">
        <v>0</v>
      </c>
      <c r="U501" s="89">
        <v>0</v>
      </c>
      <c r="V501" s="15" t="s">
        <v>71</v>
      </c>
      <c r="W501" s="15" t="s">
        <v>51</v>
      </c>
      <c r="X501" s="15"/>
      <c r="Y501" s="16">
        <v>42625</v>
      </c>
      <c r="Z501" s="15" t="s">
        <v>3002</v>
      </c>
      <c r="AA501" s="15" t="s">
        <v>3003</v>
      </c>
      <c r="AB501" s="15" t="s">
        <v>90</v>
      </c>
      <c r="AC501" s="15" t="s">
        <v>91</v>
      </c>
      <c r="AD501" s="15" t="s">
        <v>106</v>
      </c>
      <c r="AE501" s="15" t="s">
        <v>106</v>
      </c>
      <c r="AF501" s="19"/>
    </row>
    <row r="502" spans="1:32" ht="120" x14ac:dyDescent="0.25">
      <c r="A502" s="5">
        <v>497</v>
      </c>
      <c r="B502" s="42">
        <f t="shared" si="40"/>
        <v>-1</v>
      </c>
      <c r="C502" s="41">
        <f t="shared" si="41"/>
        <v>0</v>
      </c>
      <c r="D502" s="10" t="s">
        <v>3004</v>
      </c>
      <c r="E502" s="10" t="s">
        <v>36</v>
      </c>
      <c r="F502" s="125">
        <v>42625</v>
      </c>
      <c r="G502" s="12"/>
      <c r="H502" s="125">
        <v>42654</v>
      </c>
      <c r="I502" s="16">
        <v>42650</v>
      </c>
      <c r="J502" s="2" t="str">
        <f t="shared" si="38"/>
        <v>Terminada</v>
      </c>
      <c r="K502" s="35">
        <v>1</v>
      </c>
      <c r="L502" s="44" t="s">
        <v>2742</v>
      </c>
      <c r="M502" s="49" t="s">
        <v>2834</v>
      </c>
      <c r="N502" s="55" t="s">
        <v>2360</v>
      </c>
      <c r="O502" s="17" t="s">
        <v>86</v>
      </c>
      <c r="P502" s="48" t="s">
        <v>3005</v>
      </c>
      <c r="Q502" s="55" t="s">
        <v>1630</v>
      </c>
      <c r="R502" s="89" t="s">
        <v>1584</v>
      </c>
      <c r="S502" s="89" t="s">
        <v>2120</v>
      </c>
      <c r="T502" s="89">
        <v>0</v>
      </c>
      <c r="U502" s="89">
        <v>0</v>
      </c>
      <c r="V502" s="15" t="s">
        <v>71</v>
      </c>
      <c r="W502" s="15" t="s">
        <v>51</v>
      </c>
      <c r="X502" s="15"/>
      <c r="Y502" s="16">
        <v>42625</v>
      </c>
      <c r="Z502" s="15" t="s">
        <v>3006</v>
      </c>
      <c r="AA502" s="15" t="s">
        <v>3007</v>
      </c>
      <c r="AB502" s="15" t="s">
        <v>90</v>
      </c>
      <c r="AC502" s="15" t="s">
        <v>91</v>
      </c>
      <c r="AD502" s="15" t="s">
        <v>106</v>
      </c>
      <c r="AE502" s="15" t="s">
        <v>106</v>
      </c>
      <c r="AF502" s="19"/>
    </row>
    <row r="503" spans="1:32" ht="120" x14ac:dyDescent="0.25">
      <c r="A503" s="5">
        <v>498</v>
      </c>
      <c r="B503" s="42">
        <f t="shared" si="40"/>
        <v>-1</v>
      </c>
      <c r="C503" s="41">
        <f t="shared" si="41"/>
        <v>0</v>
      </c>
      <c r="D503" s="10" t="s">
        <v>3505</v>
      </c>
      <c r="E503" s="10" t="s">
        <v>36</v>
      </c>
      <c r="F503" s="125">
        <v>42625</v>
      </c>
      <c r="G503" s="12"/>
      <c r="H503" s="125">
        <v>42654</v>
      </c>
      <c r="I503" s="16">
        <v>42654</v>
      </c>
      <c r="J503" s="2" t="str">
        <f t="shared" si="38"/>
        <v>Terminada</v>
      </c>
      <c r="K503" s="35">
        <f t="shared" ref="K503:K518" si="43">IF(I503&lt;&gt;"",(NETWORKDAYS(F503,I503)),0)</f>
        <v>22</v>
      </c>
      <c r="L503" s="44" t="s">
        <v>2742</v>
      </c>
      <c r="M503" s="49" t="s">
        <v>2834</v>
      </c>
      <c r="N503" s="55" t="s">
        <v>2360</v>
      </c>
      <c r="O503" s="17" t="s">
        <v>86</v>
      </c>
      <c r="P503" s="144" t="s">
        <v>3506</v>
      </c>
      <c r="Q503" s="55" t="s">
        <v>1630</v>
      </c>
      <c r="R503" s="89" t="s">
        <v>1584</v>
      </c>
      <c r="S503" s="89" t="s">
        <v>2120</v>
      </c>
      <c r="T503" s="89">
        <v>0</v>
      </c>
      <c r="U503" s="89">
        <v>0</v>
      </c>
      <c r="V503" s="15" t="s">
        <v>71</v>
      </c>
      <c r="W503" s="15" t="s">
        <v>51</v>
      </c>
      <c r="X503" s="15"/>
      <c r="Y503" s="117">
        <v>42625</v>
      </c>
      <c r="Z503" s="11" t="s">
        <v>3507</v>
      </c>
      <c r="AA503" s="15" t="s">
        <v>3508</v>
      </c>
      <c r="AB503" s="15" t="s">
        <v>90</v>
      </c>
      <c r="AC503" s="15" t="s">
        <v>91</v>
      </c>
      <c r="AD503" s="15" t="s">
        <v>106</v>
      </c>
      <c r="AE503" s="15" t="s">
        <v>106</v>
      </c>
      <c r="AF503" s="19"/>
    </row>
    <row r="504" spans="1:32" ht="120" x14ac:dyDescent="0.25">
      <c r="A504" s="5">
        <v>499</v>
      </c>
      <c r="B504" s="42">
        <f t="shared" si="40"/>
        <v>-1</v>
      </c>
      <c r="C504" s="41">
        <f t="shared" si="41"/>
        <v>0</v>
      </c>
      <c r="D504" s="10" t="s">
        <v>3509</v>
      </c>
      <c r="E504" s="10" t="s">
        <v>36</v>
      </c>
      <c r="F504" s="125">
        <v>42625</v>
      </c>
      <c r="G504" s="12"/>
      <c r="H504" s="125">
        <v>42654</v>
      </c>
      <c r="I504" s="16">
        <v>42654</v>
      </c>
      <c r="J504" s="2" t="str">
        <f t="shared" si="38"/>
        <v>Terminada</v>
      </c>
      <c r="K504" s="35">
        <f t="shared" si="43"/>
        <v>22</v>
      </c>
      <c r="L504" s="44" t="s">
        <v>2742</v>
      </c>
      <c r="M504" s="49" t="s">
        <v>2834</v>
      </c>
      <c r="N504" s="55" t="s">
        <v>2360</v>
      </c>
      <c r="O504" s="17" t="s">
        <v>86</v>
      </c>
      <c r="P504" s="48" t="s">
        <v>3510</v>
      </c>
      <c r="Q504" s="55" t="s">
        <v>1630</v>
      </c>
      <c r="R504" s="89" t="s">
        <v>1584</v>
      </c>
      <c r="S504" s="89" t="s">
        <v>2120</v>
      </c>
      <c r="T504" s="89">
        <v>0</v>
      </c>
      <c r="U504" s="89">
        <v>0</v>
      </c>
      <c r="V504" s="15" t="s">
        <v>71</v>
      </c>
      <c r="W504" s="15" t="s">
        <v>51</v>
      </c>
      <c r="X504" s="15"/>
      <c r="Y504" s="11">
        <v>42625</v>
      </c>
      <c r="Z504" s="15" t="s">
        <v>3511</v>
      </c>
      <c r="AA504" s="15" t="s">
        <v>3512</v>
      </c>
      <c r="AB504" s="15" t="s">
        <v>90</v>
      </c>
      <c r="AC504" s="15" t="s">
        <v>91</v>
      </c>
      <c r="AD504" s="15" t="s">
        <v>106</v>
      </c>
      <c r="AE504" s="15" t="s">
        <v>106</v>
      </c>
      <c r="AF504" s="19"/>
    </row>
    <row r="505" spans="1:32" ht="120" x14ac:dyDescent="0.25">
      <c r="A505" s="5">
        <v>500</v>
      </c>
      <c r="B505" s="42">
        <f t="shared" si="40"/>
        <v>-1</v>
      </c>
      <c r="C505" s="41">
        <f t="shared" si="41"/>
        <v>0</v>
      </c>
      <c r="D505" s="10" t="s">
        <v>3513</v>
      </c>
      <c r="E505" s="10" t="s">
        <v>36</v>
      </c>
      <c r="F505" s="125">
        <v>42625</v>
      </c>
      <c r="G505" s="12"/>
      <c r="H505" s="125">
        <v>42654</v>
      </c>
      <c r="I505" s="16">
        <v>42654</v>
      </c>
      <c r="J505" s="2" t="str">
        <f t="shared" si="38"/>
        <v>Terminada</v>
      </c>
      <c r="K505" s="35">
        <f t="shared" si="43"/>
        <v>22</v>
      </c>
      <c r="L505" s="44" t="s">
        <v>2742</v>
      </c>
      <c r="M505" s="49" t="s">
        <v>2834</v>
      </c>
      <c r="N505" s="55" t="s">
        <v>2360</v>
      </c>
      <c r="O505" s="17" t="s">
        <v>86</v>
      </c>
      <c r="P505" s="144" t="s">
        <v>3514</v>
      </c>
      <c r="Q505" s="55" t="s">
        <v>1630</v>
      </c>
      <c r="R505" s="89" t="s">
        <v>1584</v>
      </c>
      <c r="S505" s="89" t="s">
        <v>2120</v>
      </c>
      <c r="T505" s="89">
        <v>0</v>
      </c>
      <c r="U505" s="89">
        <v>0</v>
      </c>
      <c r="V505" s="15" t="s">
        <v>71</v>
      </c>
      <c r="W505" s="15" t="s">
        <v>51</v>
      </c>
      <c r="X505" s="15"/>
      <c r="Y505" s="16">
        <v>42625</v>
      </c>
      <c r="Z505" s="15" t="s">
        <v>3515</v>
      </c>
      <c r="AA505" s="15" t="s">
        <v>3516</v>
      </c>
      <c r="AB505" s="15" t="s">
        <v>90</v>
      </c>
      <c r="AC505" s="15" t="s">
        <v>91</v>
      </c>
      <c r="AD505" s="15" t="s">
        <v>106</v>
      </c>
      <c r="AE505" s="15" t="s">
        <v>106</v>
      </c>
      <c r="AF505" s="19"/>
    </row>
    <row r="506" spans="1:32" ht="120" x14ac:dyDescent="0.25">
      <c r="A506" s="5">
        <v>501</v>
      </c>
      <c r="B506" s="42">
        <f t="shared" si="40"/>
        <v>-1</v>
      </c>
      <c r="C506" s="41">
        <f t="shared" si="41"/>
        <v>0</v>
      </c>
      <c r="D506" s="10" t="s">
        <v>3517</v>
      </c>
      <c r="E506" s="10" t="s">
        <v>36</v>
      </c>
      <c r="F506" s="125">
        <v>42625</v>
      </c>
      <c r="G506" s="12"/>
      <c r="H506" s="125">
        <v>42654</v>
      </c>
      <c r="I506" s="16">
        <v>42654</v>
      </c>
      <c r="J506" s="2" t="str">
        <f t="shared" si="38"/>
        <v>Terminada</v>
      </c>
      <c r="K506" s="35">
        <f t="shared" si="43"/>
        <v>22</v>
      </c>
      <c r="L506" s="44" t="s">
        <v>2742</v>
      </c>
      <c r="M506" s="49" t="s">
        <v>2834</v>
      </c>
      <c r="N506" s="55" t="s">
        <v>2360</v>
      </c>
      <c r="O506" s="17" t="s">
        <v>86</v>
      </c>
      <c r="P506" s="48" t="s">
        <v>3518</v>
      </c>
      <c r="Q506" s="55" t="s">
        <v>1630</v>
      </c>
      <c r="R506" s="89" t="s">
        <v>1584</v>
      </c>
      <c r="S506" s="89" t="s">
        <v>2120</v>
      </c>
      <c r="T506" s="89">
        <v>0</v>
      </c>
      <c r="U506" s="89">
        <v>0</v>
      </c>
      <c r="V506" s="15" t="s">
        <v>71</v>
      </c>
      <c r="W506" s="15" t="s">
        <v>51</v>
      </c>
      <c r="X506" s="15"/>
      <c r="Y506" s="16">
        <v>42625</v>
      </c>
      <c r="Z506" s="15" t="s">
        <v>3519</v>
      </c>
      <c r="AA506" s="15" t="s">
        <v>3520</v>
      </c>
      <c r="AB506" s="15" t="s">
        <v>90</v>
      </c>
      <c r="AC506" s="15" t="s">
        <v>91</v>
      </c>
      <c r="AD506" s="15" t="s">
        <v>106</v>
      </c>
      <c r="AE506" s="15" t="s">
        <v>106</v>
      </c>
      <c r="AF506" s="19"/>
    </row>
    <row r="507" spans="1:32" ht="120" x14ac:dyDescent="0.25">
      <c r="A507" s="5">
        <v>502</v>
      </c>
      <c r="B507" s="42">
        <f t="shared" si="40"/>
        <v>-1</v>
      </c>
      <c r="C507" s="41">
        <f t="shared" si="41"/>
        <v>0</v>
      </c>
      <c r="D507" s="10" t="s">
        <v>3521</v>
      </c>
      <c r="E507" s="10" t="s">
        <v>36</v>
      </c>
      <c r="F507" s="125" t="s">
        <v>3522</v>
      </c>
      <c r="G507" s="12"/>
      <c r="H507" s="125">
        <v>42654</v>
      </c>
      <c r="I507" s="16">
        <v>42654</v>
      </c>
      <c r="J507" s="2" t="str">
        <f t="shared" si="38"/>
        <v>Terminada</v>
      </c>
      <c r="K507" s="35">
        <v>22</v>
      </c>
      <c r="L507" s="44" t="s">
        <v>2742</v>
      </c>
      <c r="M507" s="49" t="s">
        <v>2834</v>
      </c>
      <c r="N507" s="55" t="s">
        <v>2360</v>
      </c>
      <c r="O507" s="17" t="s">
        <v>86</v>
      </c>
      <c r="P507" s="143" t="s">
        <v>3523</v>
      </c>
      <c r="Q507" s="57" t="s">
        <v>1630</v>
      </c>
      <c r="R507" s="89" t="s">
        <v>1584</v>
      </c>
      <c r="S507" s="89" t="s">
        <v>2120</v>
      </c>
      <c r="T507" s="89">
        <v>0</v>
      </c>
      <c r="U507" s="89">
        <v>0</v>
      </c>
      <c r="V507" s="15" t="s">
        <v>71</v>
      </c>
      <c r="W507" s="15" t="s">
        <v>51</v>
      </c>
      <c r="X507" s="15"/>
      <c r="Y507" s="16">
        <v>42625</v>
      </c>
      <c r="Z507" s="15" t="s">
        <v>3524</v>
      </c>
      <c r="AA507" s="15" t="s">
        <v>3525</v>
      </c>
      <c r="AB507" s="15" t="s">
        <v>90</v>
      </c>
      <c r="AC507" s="15" t="s">
        <v>91</v>
      </c>
      <c r="AD507" s="15" t="s">
        <v>106</v>
      </c>
      <c r="AE507" s="15" t="s">
        <v>106</v>
      </c>
      <c r="AF507" s="19"/>
    </row>
    <row r="508" spans="1:32" ht="120" x14ac:dyDescent="0.25">
      <c r="A508" s="5">
        <v>503</v>
      </c>
      <c r="B508" s="42">
        <f t="shared" si="40"/>
        <v>-1</v>
      </c>
      <c r="C508" s="41">
        <f t="shared" si="41"/>
        <v>0</v>
      </c>
      <c r="D508" s="10" t="s">
        <v>3526</v>
      </c>
      <c r="E508" s="10" t="s">
        <v>36</v>
      </c>
      <c r="F508" s="125">
        <v>42625</v>
      </c>
      <c r="G508" s="12"/>
      <c r="H508" s="125">
        <v>42654</v>
      </c>
      <c r="I508" s="16">
        <v>42654</v>
      </c>
      <c r="J508" s="2" t="str">
        <f t="shared" si="38"/>
        <v>Terminada</v>
      </c>
      <c r="K508" s="35">
        <f t="shared" si="43"/>
        <v>22</v>
      </c>
      <c r="L508" s="44" t="s">
        <v>2742</v>
      </c>
      <c r="M508" s="49" t="s">
        <v>2834</v>
      </c>
      <c r="N508" s="55" t="s">
        <v>2360</v>
      </c>
      <c r="O508" s="17" t="s">
        <v>86</v>
      </c>
      <c r="P508" s="48" t="s">
        <v>3527</v>
      </c>
      <c r="Q508" s="55" t="s">
        <v>1630</v>
      </c>
      <c r="R508" s="89" t="s">
        <v>1584</v>
      </c>
      <c r="S508" s="89" t="s">
        <v>2120</v>
      </c>
      <c r="T508" s="89">
        <v>0</v>
      </c>
      <c r="U508" s="89">
        <v>0</v>
      </c>
      <c r="V508" s="15" t="s">
        <v>71</v>
      </c>
      <c r="W508" s="15" t="s">
        <v>51</v>
      </c>
      <c r="X508" s="15"/>
      <c r="Y508" s="11">
        <v>42625</v>
      </c>
      <c r="Z508" s="15" t="s">
        <v>3528</v>
      </c>
      <c r="AA508" s="15" t="s">
        <v>3529</v>
      </c>
      <c r="AB508" s="15" t="s">
        <v>90</v>
      </c>
      <c r="AC508" s="15" t="s">
        <v>91</v>
      </c>
      <c r="AD508" s="15" t="s">
        <v>106</v>
      </c>
      <c r="AE508" s="15" t="s">
        <v>106</v>
      </c>
      <c r="AF508" s="19"/>
    </row>
    <row r="509" spans="1:32" ht="120" x14ac:dyDescent="0.25">
      <c r="A509" s="5">
        <v>504</v>
      </c>
      <c r="B509" s="42">
        <f t="shared" si="40"/>
        <v>-1</v>
      </c>
      <c r="C509" s="41">
        <f t="shared" si="41"/>
        <v>0</v>
      </c>
      <c r="D509" s="10" t="s">
        <v>3530</v>
      </c>
      <c r="E509" s="10" t="s">
        <v>36</v>
      </c>
      <c r="F509" s="125">
        <v>42625</v>
      </c>
      <c r="G509" s="12"/>
      <c r="H509" s="125">
        <v>42654</v>
      </c>
      <c r="I509" s="16">
        <v>42654</v>
      </c>
      <c r="J509" s="2" t="str">
        <f t="shared" si="38"/>
        <v>Terminada</v>
      </c>
      <c r="K509" s="35">
        <f t="shared" si="43"/>
        <v>22</v>
      </c>
      <c r="L509" s="44" t="s">
        <v>2742</v>
      </c>
      <c r="M509" s="49" t="s">
        <v>2834</v>
      </c>
      <c r="N509" s="55" t="s">
        <v>2360</v>
      </c>
      <c r="O509" s="17" t="s">
        <v>86</v>
      </c>
      <c r="P509" s="144" t="s">
        <v>3531</v>
      </c>
      <c r="Q509" s="55" t="s">
        <v>1630</v>
      </c>
      <c r="R509" s="89" t="s">
        <v>1584</v>
      </c>
      <c r="S509" s="89" t="s">
        <v>2120</v>
      </c>
      <c r="T509" s="89">
        <v>0</v>
      </c>
      <c r="U509" s="89">
        <v>0</v>
      </c>
      <c r="V509" s="15" t="s">
        <v>71</v>
      </c>
      <c r="W509" s="15" t="s">
        <v>51</v>
      </c>
      <c r="X509" s="15"/>
      <c r="Y509" s="16">
        <v>42625</v>
      </c>
      <c r="Z509" s="15" t="s">
        <v>3532</v>
      </c>
      <c r="AA509" s="15" t="s">
        <v>3537</v>
      </c>
      <c r="AB509" s="15" t="s">
        <v>90</v>
      </c>
      <c r="AC509" s="15" t="s">
        <v>91</v>
      </c>
      <c r="AD509" s="15" t="s">
        <v>106</v>
      </c>
      <c r="AE509" s="15" t="s">
        <v>106</v>
      </c>
      <c r="AF509" s="19"/>
    </row>
    <row r="510" spans="1:32" ht="120" x14ac:dyDescent="0.25">
      <c r="A510" s="5">
        <v>505</v>
      </c>
      <c r="B510" s="42">
        <f t="shared" si="40"/>
        <v>-1</v>
      </c>
      <c r="C510" s="41">
        <f t="shared" si="41"/>
        <v>0</v>
      </c>
      <c r="D510" s="10" t="s">
        <v>3533</v>
      </c>
      <c r="E510" s="10" t="s">
        <v>36</v>
      </c>
      <c r="F510" s="125">
        <v>42625</v>
      </c>
      <c r="G510" s="12"/>
      <c r="H510" s="125">
        <v>42654</v>
      </c>
      <c r="I510" s="16">
        <v>42654</v>
      </c>
      <c r="J510" s="2" t="str">
        <f t="shared" si="38"/>
        <v>Terminada</v>
      </c>
      <c r="K510" s="35">
        <f t="shared" si="43"/>
        <v>22</v>
      </c>
      <c r="L510" s="44" t="s">
        <v>2742</v>
      </c>
      <c r="M510" s="49" t="s">
        <v>2834</v>
      </c>
      <c r="N510" s="55" t="s">
        <v>2360</v>
      </c>
      <c r="O510" s="17" t="s">
        <v>86</v>
      </c>
      <c r="P510" s="48" t="s">
        <v>3534</v>
      </c>
      <c r="Q510" s="55" t="s">
        <v>1630</v>
      </c>
      <c r="R510" s="89" t="s">
        <v>1584</v>
      </c>
      <c r="S510" s="89" t="s">
        <v>2120</v>
      </c>
      <c r="T510" s="89">
        <v>0</v>
      </c>
      <c r="U510" s="89">
        <v>0</v>
      </c>
      <c r="V510" s="15" t="s">
        <v>71</v>
      </c>
      <c r="W510" s="15" t="s">
        <v>51</v>
      </c>
      <c r="X510" s="15"/>
      <c r="Y510" s="16">
        <v>42625</v>
      </c>
      <c r="Z510" s="15" t="s">
        <v>3535</v>
      </c>
      <c r="AA510" s="15" t="s">
        <v>3536</v>
      </c>
      <c r="AB510" s="15" t="s">
        <v>90</v>
      </c>
      <c r="AC510" s="15" t="s">
        <v>91</v>
      </c>
      <c r="AD510" s="15" t="s">
        <v>106</v>
      </c>
      <c r="AE510" s="15" t="s">
        <v>106</v>
      </c>
      <c r="AF510" s="19"/>
    </row>
    <row r="511" spans="1:32" ht="120" x14ac:dyDescent="0.25">
      <c r="A511" s="5">
        <v>506</v>
      </c>
      <c r="B511" s="42">
        <f t="shared" si="40"/>
        <v>-1</v>
      </c>
      <c r="C511" s="41">
        <f t="shared" si="41"/>
        <v>0</v>
      </c>
      <c r="D511" s="10" t="s">
        <v>3538</v>
      </c>
      <c r="E511" s="10" t="s">
        <v>36</v>
      </c>
      <c r="F511" s="125">
        <v>42625</v>
      </c>
      <c r="G511" s="12"/>
      <c r="H511" s="125">
        <v>42654</v>
      </c>
      <c r="I511" s="16">
        <v>42654</v>
      </c>
      <c r="J511" s="2" t="str">
        <f t="shared" si="38"/>
        <v>Terminada</v>
      </c>
      <c r="K511" s="35">
        <f t="shared" si="43"/>
        <v>22</v>
      </c>
      <c r="L511" s="44" t="s">
        <v>2742</v>
      </c>
      <c r="M511" s="49" t="s">
        <v>2834</v>
      </c>
      <c r="N511" s="55" t="s">
        <v>2360</v>
      </c>
      <c r="O511" s="17" t="s">
        <v>86</v>
      </c>
      <c r="P511" s="147" t="s">
        <v>3539</v>
      </c>
      <c r="Q511" s="118" t="s">
        <v>1630</v>
      </c>
      <c r="R511" s="89" t="s">
        <v>1584</v>
      </c>
      <c r="S511" s="89" t="s">
        <v>2120</v>
      </c>
      <c r="T511" s="89">
        <v>0</v>
      </c>
      <c r="U511" s="89">
        <v>0</v>
      </c>
      <c r="V511" s="15" t="s">
        <v>71</v>
      </c>
      <c r="W511" s="15" t="s">
        <v>51</v>
      </c>
      <c r="X511" s="15"/>
      <c r="Y511" s="11">
        <v>42625</v>
      </c>
      <c r="Z511" s="15" t="s">
        <v>3540</v>
      </c>
      <c r="AA511" s="15" t="s">
        <v>3541</v>
      </c>
      <c r="AB511" s="15" t="s">
        <v>90</v>
      </c>
      <c r="AC511" s="15" t="s">
        <v>91</v>
      </c>
      <c r="AD511" s="15" t="s">
        <v>106</v>
      </c>
      <c r="AE511" s="15" t="s">
        <v>106</v>
      </c>
      <c r="AF511" s="19"/>
    </row>
    <row r="512" spans="1:32" ht="120" x14ac:dyDescent="0.25">
      <c r="A512" s="5">
        <v>507</v>
      </c>
      <c r="B512" s="42">
        <f t="shared" si="40"/>
        <v>-1</v>
      </c>
      <c r="C512" s="41">
        <f t="shared" si="41"/>
        <v>0</v>
      </c>
      <c r="D512" s="10" t="s">
        <v>3542</v>
      </c>
      <c r="E512" s="10" t="s">
        <v>36</v>
      </c>
      <c r="F512" s="125">
        <v>42625</v>
      </c>
      <c r="G512" s="12"/>
      <c r="H512" s="125">
        <v>42654</v>
      </c>
      <c r="I512" s="16">
        <v>42654</v>
      </c>
      <c r="J512" s="2" t="str">
        <f t="shared" si="38"/>
        <v>Terminada</v>
      </c>
      <c r="K512" s="35">
        <f t="shared" si="43"/>
        <v>22</v>
      </c>
      <c r="L512" s="44" t="s">
        <v>2742</v>
      </c>
      <c r="M512" s="49" t="s">
        <v>2834</v>
      </c>
      <c r="N512" s="55" t="s">
        <v>2360</v>
      </c>
      <c r="O512" s="17" t="s">
        <v>86</v>
      </c>
      <c r="P512" s="48" t="s">
        <v>3543</v>
      </c>
      <c r="Q512" s="55" t="s">
        <v>1630</v>
      </c>
      <c r="R512" s="89" t="s">
        <v>1584</v>
      </c>
      <c r="S512" s="89" t="s">
        <v>2120</v>
      </c>
      <c r="T512" s="89">
        <v>0</v>
      </c>
      <c r="U512" s="89">
        <v>0</v>
      </c>
      <c r="V512" s="15" t="s">
        <v>71</v>
      </c>
      <c r="W512" s="15" t="s">
        <v>51</v>
      </c>
      <c r="X512" s="15"/>
      <c r="Y512" s="16">
        <v>42625</v>
      </c>
      <c r="Z512" s="15" t="s">
        <v>3544</v>
      </c>
      <c r="AA512" s="15" t="s">
        <v>3545</v>
      </c>
      <c r="AB512" s="15" t="s">
        <v>90</v>
      </c>
      <c r="AC512" s="15" t="s">
        <v>91</v>
      </c>
      <c r="AD512" s="15" t="s">
        <v>106</v>
      </c>
      <c r="AE512" s="15" t="s">
        <v>106</v>
      </c>
      <c r="AF512" s="19"/>
    </row>
    <row r="513" spans="1:32" ht="120" x14ac:dyDescent="0.25">
      <c r="A513" s="5">
        <v>508</v>
      </c>
      <c r="B513" s="42">
        <f t="shared" si="40"/>
        <v>-1</v>
      </c>
      <c r="C513" s="41">
        <f t="shared" si="41"/>
        <v>0</v>
      </c>
      <c r="D513" s="10" t="s">
        <v>3546</v>
      </c>
      <c r="E513" s="10" t="s">
        <v>36</v>
      </c>
      <c r="F513" s="125">
        <v>42625</v>
      </c>
      <c r="G513" s="12"/>
      <c r="H513" s="125">
        <v>42654</v>
      </c>
      <c r="I513" s="16">
        <v>42654</v>
      </c>
      <c r="J513" s="2" t="str">
        <f t="shared" si="38"/>
        <v>Terminada</v>
      </c>
      <c r="K513" s="35">
        <f t="shared" si="43"/>
        <v>22</v>
      </c>
      <c r="L513" s="44" t="s">
        <v>2742</v>
      </c>
      <c r="M513" s="49" t="s">
        <v>2834</v>
      </c>
      <c r="N513" s="55" t="s">
        <v>2360</v>
      </c>
      <c r="O513" s="17" t="s">
        <v>86</v>
      </c>
      <c r="P513" s="144" t="s">
        <v>3547</v>
      </c>
      <c r="Q513" s="55" t="s">
        <v>1630</v>
      </c>
      <c r="R513" s="89" t="s">
        <v>1584</v>
      </c>
      <c r="S513" s="89" t="s">
        <v>2120</v>
      </c>
      <c r="T513" s="89">
        <v>0</v>
      </c>
      <c r="U513" s="89">
        <v>0</v>
      </c>
      <c r="V513" s="15" t="s">
        <v>71</v>
      </c>
      <c r="W513" s="15" t="s">
        <v>51</v>
      </c>
      <c r="X513" s="15"/>
      <c r="Y513" s="11">
        <v>42625</v>
      </c>
      <c r="Z513" s="15" t="s">
        <v>3548</v>
      </c>
      <c r="AA513" s="15" t="s">
        <v>3549</v>
      </c>
      <c r="AB513" s="15" t="s">
        <v>90</v>
      </c>
      <c r="AC513" s="15" t="s">
        <v>91</v>
      </c>
      <c r="AD513" s="15" t="s">
        <v>106</v>
      </c>
      <c r="AE513" s="15" t="s">
        <v>106</v>
      </c>
      <c r="AF513" s="19"/>
    </row>
    <row r="514" spans="1:32" ht="120" x14ac:dyDescent="0.25">
      <c r="A514" s="5">
        <v>509</v>
      </c>
      <c r="B514" s="42">
        <f t="shared" si="40"/>
        <v>-1</v>
      </c>
      <c r="C514" s="41">
        <f t="shared" si="41"/>
        <v>0</v>
      </c>
      <c r="D514" s="10" t="s">
        <v>3550</v>
      </c>
      <c r="E514" s="10" t="s">
        <v>36</v>
      </c>
      <c r="F514" s="125">
        <v>42625</v>
      </c>
      <c r="G514" s="12"/>
      <c r="H514" s="125">
        <v>42654</v>
      </c>
      <c r="I514" s="16">
        <v>42654</v>
      </c>
      <c r="J514" s="2" t="str">
        <f t="shared" si="38"/>
        <v>Terminada</v>
      </c>
      <c r="K514" s="35">
        <f t="shared" si="43"/>
        <v>22</v>
      </c>
      <c r="L514" s="44" t="s">
        <v>2742</v>
      </c>
      <c r="M514" s="49" t="s">
        <v>2834</v>
      </c>
      <c r="N514" s="55" t="s">
        <v>2360</v>
      </c>
      <c r="O514" s="17" t="s">
        <v>86</v>
      </c>
      <c r="P514" s="48" t="s">
        <v>3551</v>
      </c>
      <c r="Q514" s="55" t="s">
        <v>1630</v>
      </c>
      <c r="R514" s="89" t="s">
        <v>1584</v>
      </c>
      <c r="S514" s="89" t="s">
        <v>2120</v>
      </c>
      <c r="T514" s="89">
        <v>0</v>
      </c>
      <c r="U514" s="89">
        <v>0</v>
      </c>
      <c r="V514" s="15" t="s">
        <v>71</v>
      </c>
      <c r="W514" s="15" t="s">
        <v>51</v>
      </c>
      <c r="X514" s="15"/>
      <c r="Y514" s="16">
        <v>42625</v>
      </c>
      <c r="Z514" s="15" t="s">
        <v>3552</v>
      </c>
      <c r="AA514" s="15" t="s">
        <v>3553</v>
      </c>
      <c r="AB514" s="15" t="s">
        <v>90</v>
      </c>
      <c r="AC514" s="15" t="s">
        <v>91</v>
      </c>
      <c r="AD514" s="15" t="s">
        <v>106</v>
      </c>
      <c r="AE514" s="15" t="s">
        <v>106</v>
      </c>
      <c r="AF514" s="19"/>
    </row>
    <row r="515" spans="1:32" ht="120" x14ac:dyDescent="0.25">
      <c r="A515" s="195">
        <v>510</v>
      </c>
      <c r="B515" s="42">
        <f t="shared" si="40"/>
        <v>-1</v>
      </c>
      <c r="C515" s="41">
        <f t="shared" si="41"/>
        <v>0</v>
      </c>
      <c r="D515" s="10" t="s">
        <v>3554</v>
      </c>
      <c r="E515" s="10" t="s">
        <v>36</v>
      </c>
      <c r="F515" s="125">
        <v>42625</v>
      </c>
      <c r="G515" s="12"/>
      <c r="H515" s="125">
        <v>42654</v>
      </c>
      <c r="I515" s="16">
        <v>42654</v>
      </c>
      <c r="J515" s="2" t="str">
        <f t="shared" si="38"/>
        <v>Terminada</v>
      </c>
      <c r="K515" s="35">
        <f t="shared" si="43"/>
        <v>22</v>
      </c>
      <c r="L515" s="44" t="s">
        <v>2742</v>
      </c>
      <c r="M515" s="49" t="s">
        <v>2834</v>
      </c>
      <c r="N515" s="55" t="s">
        <v>2360</v>
      </c>
      <c r="O515" s="17" t="s">
        <v>86</v>
      </c>
      <c r="P515" s="144" t="s">
        <v>3555</v>
      </c>
      <c r="Q515" s="55" t="s">
        <v>1630</v>
      </c>
      <c r="R515" s="89" t="s">
        <v>1584</v>
      </c>
      <c r="S515" s="89" t="s">
        <v>2120</v>
      </c>
      <c r="T515" s="89">
        <v>0</v>
      </c>
      <c r="U515" s="89">
        <v>0</v>
      </c>
      <c r="V515" s="15" t="s">
        <v>71</v>
      </c>
      <c r="W515" s="15" t="s">
        <v>51</v>
      </c>
      <c r="X515" s="15"/>
      <c r="Y515" s="16">
        <v>42625</v>
      </c>
      <c r="Z515" s="15" t="s">
        <v>3556</v>
      </c>
      <c r="AA515" s="15" t="s">
        <v>3557</v>
      </c>
      <c r="AB515" s="15" t="s">
        <v>90</v>
      </c>
      <c r="AC515" s="15" t="s">
        <v>91</v>
      </c>
      <c r="AD515" s="15" t="s">
        <v>106</v>
      </c>
      <c r="AE515" s="15" t="s">
        <v>106</v>
      </c>
      <c r="AF515" s="19"/>
    </row>
    <row r="516" spans="1:32" ht="120" x14ac:dyDescent="0.25">
      <c r="A516" s="5">
        <v>511</v>
      </c>
      <c r="B516" s="42">
        <f t="shared" si="40"/>
        <v>-1</v>
      </c>
      <c r="C516" s="41">
        <f t="shared" si="41"/>
        <v>0</v>
      </c>
      <c r="D516" s="10" t="s">
        <v>3558</v>
      </c>
      <c r="E516" s="10" t="s">
        <v>36</v>
      </c>
      <c r="F516" s="125">
        <v>42625</v>
      </c>
      <c r="G516" s="12"/>
      <c r="H516" s="125">
        <v>42532</v>
      </c>
      <c r="I516" s="16">
        <v>42654</v>
      </c>
      <c r="J516" s="2" t="str">
        <f t="shared" si="38"/>
        <v>Terminada</v>
      </c>
      <c r="K516" s="35">
        <f t="shared" si="43"/>
        <v>22</v>
      </c>
      <c r="L516" s="44" t="s">
        <v>2742</v>
      </c>
      <c r="M516" s="49" t="s">
        <v>2834</v>
      </c>
      <c r="N516" s="55" t="s">
        <v>2360</v>
      </c>
      <c r="O516" s="17" t="s">
        <v>86</v>
      </c>
      <c r="P516" s="48" t="s">
        <v>3559</v>
      </c>
      <c r="Q516" s="55" t="s">
        <v>1630</v>
      </c>
      <c r="R516" s="89" t="s">
        <v>1584</v>
      </c>
      <c r="S516" s="89" t="s">
        <v>2120</v>
      </c>
      <c r="T516" s="89">
        <v>0</v>
      </c>
      <c r="U516" s="89">
        <v>0</v>
      </c>
      <c r="V516" s="15" t="s">
        <v>71</v>
      </c>
      <c r="W516" s="17" t="s">
        <v>51</v>
      </c>
      <c r="X516" s="17"/>
      <c r="Y516" s="16">
        <v>42625</v>
      </c>
      <c r="Z516" s="15" t="s">
        <v>3560</v>
      </c>
      <c r="AA516" s="15" t="s">
        <v>3561</v>
      </c>
      <c r="AB516" s="15" t="s">
        <v>90</v>
      </c>
      <c r="AC516" s="15" t="s">
        <v>91</v>
      </c>
      <c r="AD516" s="15" t="s">
        <v>106</v>
      </c>
      <c r="AE516" s="15" t="s">
        <v>106</v>
      </c>
      <c r="AF516" s="19"/>
    </row>
    <row r="517" spans="1:32" ht="120" x14ac:dyDescent="0.25">
      <c r="A517" s="5">
        <v>512</v>
      </c>
      <c r="B517" s="42">
        <f t="shared" si="40"/>
        <v>-1</v>
      </c>
      <c r="C517" s="41">
        <f t="shared" si="41"/>
        <v>0</v>
      </c>
      <c r="D517" s="10" t="s">
        <v>3562</v>
      </c>
      <c r="E517" s="10" t="s">
        <v>36</v>
      </c>
      <c r="F517" s="125">
        <v>42625</v>
      </c>
      <c r="G517" s="12"/>
      <c r="H517" s="125">
        <v>42532</v>
      </c>
      <c r="I517" s="16">
        <v>42654</v>
      </c>
      <c r="J517" s="2" t="str">
        <f t="shared" si="38"/>
        <v>Terminada</v>
      </c>
      <c r="K517" s="35">
        <f t="shared" si="43"/>
        <v>22</v>
      </c>
      <c r="L517" s="44" t="s">
        <v>2742</v>
      </c>
      <c r="M517" s="49" t="s">
        <v>2834</v>
      </c>
      <c r="N517" s="55" t="s">
        <v>2360</v>
      </c>
      <c r="O517" s="17" t="s">
        <v>86</v>
      </c>
      <c r="P517" s="144" t="s">
        <v>3563</v>
      </c>
      <c r="Q517" s="55" t="s">
        <v>1630</v>
      </c>
      <c r="R517" s="89" t="s">
        <v>1584</v>
      </c>
      <c r="S517" s="89" t="s">
        <v>2120</v>
      </c>
      <c r="T517" s="89">
        <v>0</v>
      </c>
      <c r="U517" s="89">
        <v>0</v>
      </c>
      <c r="V517" s="15" t="s">
        <v>71</v>
      </c>
      <c r="W517" s="15" t="s">
        <v>51</v>
      </c>
      <c r="X517" s="15"/>
      <c r="Y517" s="11">
        <v>42625</v>
      </c>
      <c r="Z517" s="15" t="s">
        <v>3564</v>
      </c>
      <c r="AA517" s="15" t="s">
        <v>3565</v>
      </c>
      <c r="AB517" s="15" t="s">
        <v>90</v>
      </c>
      <c r="AC517" s="15" t="s">
        <v>91</v>
      </c>
      <c r="AD517" s="15" t="s">
        <v>106</v>
      </c>
      <c r="AE517" s="15" t="s">
        <v>106</v>
      </c>
      <c r="AF517" s="19"/>
    </row>
    <row r="518" spans="1:32" ht="120" x14ac:dyDescent="0.25">
      <c r="A518" s="5">
        <v>513</v>
      </c>
      <c r="B518" s="42">
        <f t="shared" si="40"/>
        <v>-1</v>
      </c>
      <c r="C518" s="41">
        <f t="shared" si="41"/>
        <v>0</v>
      </c>
      <c r="D518" s="10" t="s">
        <v>3566</v>
      </c>
      <c r="E518" s="10" t="s">
        <v>36</v>
      </c>
      <c r="F518" s="125">
        <v>42625</v>
      </c>
      <c r="G518" s="12"/>
      <c r="H518" s="125">
        <v>42654</v>
      </c>
      <c r="I518" s="16">
        <v>42654</v>
      </c>
      <c r="J518" s="2" t="str">
        <f t="shared" si="38"/>
        <v>Terminada</v>
      </c>
      <c r="K518" s="35">
        <f t="shared" si="43"/>
        <v>22</v>
      </c>
      <c r="L518" s="44" t="s">
        <v>2742</v>
      </c>
      <c r="M518" s="49" t="s">
        <v>2834</v>
      </c>
      <c r="N518" s="55" t="s">
        <v>2360</v>
      </c>
      <c r="O518" s="17" t="s">
        <v>86</v>
      </c>
      <c r="P518" s="144" t="s">
        <v>3567</v>
      </c>
      <c r="Q518" s="55" t="s">
        <v>1630</v>
      </c>
      <c r="R518" s="89" t="s">
        <v>1584</v>
      </c>
      <c r="S518" s="89" t="s">
        <v>2120</v>
      </c>
      <c r="T518" s="89">
        <v>0</v>
      </c>
      <c r="U518" s="89">
        <v>0</v>
      </c>
      <c r="V518" s="15" t="s">
        <v>71</v>
      </c>
      <c r="W518" s="15" t="s">
        <v>51</v>
      </c>
      <c r="X518" s="15"/>
      <c r="Y518" s="16">
        <v>42625</v>
      </c>
      <c r="Z518" s="15" t="s">
        <v>3568</v>
      </c>
      <c r="AA518" s="15" t="s">
        <v>3569</v>
      </c>
      <c r="AB518" s="15" t="s">
        <v>90</v>
      </c>
      <c r="AC518" s="15" t="s">
        <v>91</v>
      </c>
      <c r="AD518" s="15" t="s">
        <v>106</v>
      </c>
      <c r="AE518" s="15" t="s">
        <v>106</v>
      </c>
      <c r="AF518" s="19"/>
    </row>
    <row r="519" spans="1:32" ht="120" x14ac:dyDescent="0.25">
      <c r="A519" s="5">
        <v>514</v>
      </c>
      <c r="B519" s="42">
        <f t="shared" si="40"/>
        <v>-1</v>
      </c>
      <c r="C519" s="41">
        <f t="shared" si="41"/>
        <v>0</v>
      </c>
      <c r="D519" s="10" t="s">
        <v>3570</v>
      </c>
      <c r="E519" s="10" t="s">
        <v>36</v>
      </c>
      <c r="F519" s="125">
        <v>42625</v>
      </c>
      <c r="G519" s="12"/>
      <c r="H519" s="125">
        <v>42654</v>
      </c>
      <c r="I519" s="16">
        <v>42654</v>
      </c>
      <c r="J519" s="2" t="str">
        <f t="shared" ref="J519:J582" si="44">IF(I519&lt;&gt;"","Terminada","Pendiente")</f>
        <v>Terminada</v>
      </c>
      <c r="K519" s="35">
        <v>0</v>
      </c>
      <c r="L519" s="44" t="s">
        <v>2742</v>
      </c>
      <c r="M519" s="49" t="s">
        <v>2834</v>
      </c>
      <c r="N519" s="55" t="s">
        <v>2360</v>
      </c>
      <c r="O519" s="17" t="s">
        <v>86</v>
      </c>
      <c r="P519" s="47" t="s">
        <v>3571</v>
      </c>
      <c r="Q519" s="57" t="s">
        <v>1630</v>
      </c>
      <c r="R519" s="89" t="s">
        <v>1584</v>
      </c>
      <c r="S519" s="89" t="s">
        <v>2120</v>
      </c>
      <c r="T519" s="89">
        <v>0</v>
      </c>
      <c r="U519" s="89">
        <v>0</v>
      </c>
      <c r="V519" s="15" t="s">
        <v>71</v>
      </c>
      <c r="W519" s="15" t="s">
        <v>51</v>
      </c>
      <c r="X519" s="15"/>
      <c r="Y519" s="16">
        <v>42625</v>
      </c>
      <c r="Z519" s="15" t="s">
        <v>3572</v>
      </c>
      <c r="AA519" s="15" t="s">
        <v>3573</v>
      </c>
      <c r="AB519" s="15" t="s">
        <v>90</v>
      </c>
      <c r="AC519" s="15" t="s">
        <v>91</v>
      </c>
      <c r="AD519" s="15" t="s">
        <v>106</v>
      </c>
      <c r="AE519" s="15" t="s">
        <v>106</v>
      </c>
      <c r="AF519" s="19"/>
    </row>
    <row r="520" spans="1:32" ht="120" x14ac:dyDescent="0.25">
      <c r="A520" s="5">
        <v>515</v>
      </c>
      <c r="B520" s="42">
        <f t="shared" si="40"/>
        <v>-1</v>
      </c>
      <c r="C520" s="41">
        <f t="shared" si="41"/>
        <v>0</v>
      </c>
      <c r="D520" s="10" t="s">
        <v>3574</v>
      </c>
      <c r="E520" s="10" t="s">
        <v>36</v>
      </c>
      <c r="F520" s="125">
        <v>42625</v>
      </c>
      <c r="G520" s="12"/>
      <c r="H520" s="125">
        <v>42654</v>
      </c>
      <c r="I520" s="16">
        <v>42654</v>
      </c>
      <c r="J520" s="2" t="str">
        <f t="shared" si="44"/>
        <v>Terminada</v>
      </c>
      <c r="K520" s="35">
        <f>IF(I520&lt;&gt;"",(NETWORKDAYS(F520,I520)),0)</f>
        <v>22</v>
      </c>
      <c r="L520" s="44" t="s">
        <v>2742</v>
      </c>
      <c r="M520" s="49" t="s">
        <v>2834</v>
      </c>
      <c r="N520" s="55" t="s">
        <v>2360</v>
      </c>
      <c r="O520" s="17" t="s">
        <v>86</v>
      </c>
      <c r="P520" s="144" t="s">
        <v>3575</v>
      </c>
      <c r="Q520" s="55" t="s">
        <v>1630</v>
      </c>
      <c r="R520" s="89" t="s">
        <v>1584</v>
      </c>
      <c r="S520" s="89" t="s">
        <v>2120</v>
      </c>
      <c r="T520" s="89">
        <v>0</v>
      </c>
      <c r="U520" s="89">
        <v>0</v>
      </c>
      <c r="V520" s="15" t="s">
        <v>71</v>
      </c>
      <c r="W520" s="15" t="s">
        <v>51</v>
      </c>
      <c r="X520" s="15"/>
      <c r="Y520" s="16">
        <v>42625</v>
      </c>
      <c r="Z520" s="15" t="s">
        <v>3576</v>
      </c>
      <c r="AA520" s="15" t="s">
        <v>3577</v>
      </c>
      <c r="AB520" s="15" t="s">
        <v>90</v>
      </c>
      <c r="AC520" s="15" t="s">
        <v>91</v>
      </c>
      <c r="AD520" s="15" t="s">
        <v>106</v>
      </c>
      <c r="AE520" s="15" t="s">
        <v>106</v>
      </c>
      <c r="AF520" s="19"/>
    </row>
    <row r="521" spans="1:32" ht="120" x14ac:dyDescent="0.25">
      <c r="A521" s="5">
        <v>516</v>
      </c>
      <c r="B521" s="42">
        <f t="shared" si="40"/>
        <v>-1</v>
      </c>
      <c r="C521" s="41">
        <f t="shared" si="41"/>
        <v>0</v>
      </c>
      <c r="D521" s="10" t="s">
        <v>3578</v>
      </c>
      <c r="E521" s="10" t="s">
        <v>36</v>
      </c>
      <c r="F521" s="125">
        <v>42625</v>
      </c>
      <c r="G521" s="12"/>
      <c r="H521" s="125">
        <v>42654</v>
      </c>
      <c r="I521" s="16">
        <v>42654</v>
      </c>
      <c r="J521" s="2" t="str">
        <f t="shared" si="44"/>
        <v>Terminada</v>
      </c>
      <c r="K521" s="35">
        <f>IF(I521&lt;&gt;"",(NETWORKDAYS(F521,I521)),0)</f>
        <v>22</v>
      </c>
      <c r="L521" s="44" t="s">
        <v>2742</v>
      </c>
      <c r="M521" s="49" t="s">
        <v>2834</v>
      </c>
      <c r="N521" s="55" t="s">
        <v>2360</v>
      </c>
      <c r="O521" s="17" t="s">
        <v>86</v>
      </c>
      <c r="P521" s="48" t="s">
        <v>3579</v>
      </c>
      <c r="Q521" s="55" t="s">
        <v>1630</v>
      </c>
      <c r="R521" s="89" t="s">
        <v>1584</v>
      </c>
      <c r="S521" s="89" t="s">
        <v>2120</v>
      </c>
      <c r="T521" s="89">
        <v>0</v>
      </c>
      <c r="U521" s="89">
        <v>0</v>
      </c>
      <c r="V521" s="15" t="s">
        <v>71</v>
      </c>
      <c r="W521" s="15" t="s">
        <v>51</v>
      </c>
      <c r="X521" s="15"/>
      <c r="Y521" s="16">
        <v>42625</v>
      </c>
      <c r="Z521" s="15" t="s">
        <v>3580</v>
      </c>
      <c r="AA521" s="15" t="s">
        <v>3581</v>
      </c>
      <c r="AB521" s="15" t="s">
        <v>90</v>
      </c>
      <c r="AC521" s="15" t="s">
        <v>91</v>
      </c>
      <c r="AD521" s="15" t="s">
        <v>106</v>
      </c>
      <c r="AE521" s="15" t="s">
        <v>106</v>
      </c>
      <c r="AF521" s="19"/>
    </row>
    <row r="522" spans="1:32" ht="120" x14ac:dyDescent="0.25">
      <c r="A522" s="5">
        <v>517</v>
      </c>
      <c r="B522" s="42">
        <f t="shared" si="40"/>
        <v>-1</v>
      </c>
      <c r="C522" s="41">
        <f t="shared" si="41"/>
        <v>0</v>
      </c>
      <c r="D522" s="10" t="s">
        <v>3582</v>
      </c>
      <c r="E522" s="10" t="s">
        <v>36</v>
      </c>
      <c r="F522" s="125">
        <v>42625</v>
      </c>
      <c r="G522" s="12"/>
      <c r="H522" s="125">
        <v>42654</v>
      </c>
      <c r="I522" s="16">
        <v>42654</v>
      </c>
      <c r="J522" s="2" t="str">
        <f t="shared" si="44"/>
        <v>Terminada</v>
      </c>
      <c r="K522" s="35">
        <v>0</v>
      </c>
      <c r="L522" s="44" t="s">
        <v>2742</v>
      </c>
      <c r="M522" s="49" t="s">
        <v>2834</v>
      </c>
      <c r="N522" s="55" t="s">
        <v>2360</v>
      </c>
      <c r="O522" s="17" t="s">
        <v>86</v>
      </c>
      <c r="P522" s="144" t="s">
        <v>3583</v>
      </c>
      <c r="Q522" s="55" t="s">
        <v>1630</v>
      </c>
      <c r="R522" s="89" t="s">
        <v>1584</v>
      </c>
      <c r="S522" s="89" t="s">
        <v>2120</v>
      </c>
      <c r="T522" s="89">
        <v>0</v>
      </c>
      <c r="U522" s="89">
        <v>0</v>
      </c>
      <c r="V522" s="15" t="s">
        <v>71</v>
      </c>
      <c r="W522" s="15" t="s">
        <v>51</v>
      </c>
      <c r="X522" s="15"/>
      <c r="Y522" s="11">
        <v>42625</v>
      </c>
      <c r="Z522" s="15" t="s">
        <v>3584</v>
      </c>
      <c r="AA522" s="15" t="s">
        <v>3585</v>
      </c>
      <c r="AB522" s="15" t="s">
        <v>90</v>
      </c>
      <c r="AC522" s="15" t="s">
        <v>91</v>
      </c>
      <c r="AD522" s="15" t="s">
        <v>106</v>
      </c>
      <c r="AE522" s="15" t="s">
        <v>106</v>
      </c>
      <c r="AF522" s="19"/>
    </row>
    <row r="523" spans="1:32" ht="120" x14ac:dyDescent="0.25">
      <c r="A523" s="5">
        <v>518</v>
      </c>
      <c r="B523" s="42">
        <f t="shared" si="40"/>
        <v>-1</v>
      </c>
      <c r="C523" s="41">
        <f t="shared" si="41"/>
        <v>0</v>
      </c>
      <c r="D523" s="10" t="s">
        <v>3586</v>
      </c>
      <c r="E523" s="10" t="s">
        <v>36</v>
      </c>
      <c r="F523" s="125">
        <v>42625</v>
      </c>
      <c r="G523" s="12"/>
      <c r="H523" s="125">
        <v>42654</v>
      </c>
      <c r="I523" s="16">
        <v>42654</v>
      </c>
      <c r="J523" s="2" t="str">
        <f t="shared" si="44"/>
        <v>Terminada</v>
      </c>
      <c r="K523" s="35">
        <v>0</v>
      </c>
      <c r="L523" s="44" t="s">
        <v>2742</v>
      </c>
      <c r="M523" s="49" t="s">
        <v>2834</v>
      </c>
      <c r="N523" s="55" t="s">
        <v>2360</v>
      </c>
      <c r="O523" s="17" t="s">
        <v>86</v>
      </c>
      <c r="P523" s="48" t="s">
        <v>3587</v>
      </c>
      <c r="Q523" s="55" t="s">
        <v>1630</v>
      </c>
      <c r="R523" s="89" t="s">
        <v>1584</v>
      </c>
      <c r="S523" s="89" t="s">
        <v>3485</v>
      </c>
      <c r="T523" s="89">
        <v>0</v>
      </c>
      <c r="U523" s="89">
        <v>0</v>
      </c>
      <c r="V523" s="15" t="s">
        <v>71</v>
      </c>
      <c r="W523" s="15" t="s">
        <v>51</v>
      </c>
      <c r="X523" s="15"/>
      <c r="Y523" s="16">
        <v>42625</v>
      </c>
      <c r="Z523" s="15" t="s">
        <v>3591</v>
      </c>
      <c r="AA523" s="15" t="s">
        <v>3590</v>
      </c>
      <c r="AB523" s="15" t="s">
        <v>90</v>
      </c>
      <c r="AC523" s="15" t="s">
        <v>91</v>
      </c>
      <c r="AD523" s="15" t="s">
        <v>106</v>
      </c>
      <c r="AE523" s="15" t="s">
        <v>106</v>
      </c>
      <c r="AF523" s="19"/>
    </row>
    <row r="524" spans="1:32" ht="120" x14ac:dyDescent="0.25">
      <c r="A524" s="5">
        <v>519</v>
      </c>
      <c r="B524" s="42">
        <f t="shared" si="40"/>
        <v>-1</v>
      </c>
      <c r="C524" s="41">
        <f t="shared" si="41"/>
        <v>0</v>
      </c>
      <c r="D524" s="10" t="s">
        <v>3592</v>
      </c>
      <c r="E524" s="10" t="s">
        <v>36</v>
      </c>
      <c r="F524" s="125">
        <v>42625</v>
      </c>
      <c r="G524" s="12"/>
      <c r="H524" s="125">
        <v>42654</v>
      </c>
      <c r="I524" s="16">
        <v>42654</v>
      </c>
      <c r="J524" s="2" t="str">
        <f t="shared" si="44"/>
        <v>Terminada</v>
      </c>
      <c r="K524" s="35">
        <f t="shared" ref="K524:K539" si="45">IF(I524&lt;&gt;"",(NETWORKDAYS(F524,I524)),0)</f>
        <v>22</v>
      </c>
      <c r="L524" s="44" t="s">
        <v>2742</v>
      </c>
      <c r="M524" s="49" t="s">
        <v>2834</v>
      </c>
      <c r="N524" s="55" t="s">
        <v>2360</v>
      </c>
      <c r="O524" s="17" t="s">
        <v>86</v>
      </c>
      <c r="P524" s="144" t="s">
        <v>3593</v>
      </c>
      <c r="Q524" s="55" t="s">
        <v>1630</v>
      </c>
      <c r="R524" s="89" t="s">
        <v>1584</v>
      </c>
      <c r="S524" s="89" t="s">
        <v>2120</v>
      </c>
      <c r="T524" s="89">
        <v>0</v>
      </c>
      <c r="U524" s="89">
        <v>0</v>
      </c>
      <c r="V524" s="15" t="s">
        <v>71</v>
      </c>
      <c r="W524" s="15" t="s">
        <v>51</v>
      </c>
      <c r="X524" s="15"/>
      <c r="Y524" s="16">
        <v>42625</v>
      </c>
      <c r="Z524" s="15" t="s">
        <v>3588</v>
      </c>
      <c r="AA524" s="15" t="s">
        <v>3589</v>
      </c>
      <c r="AB524" s="15" t="s">
        <v>90</v>
      </c>
      <c r="AC524" s="15" t="s">
        <v>91</v>
      </c>
      <c r="AD524" s="15" t="s">
        <v>106</v>
      </c>
      <c r="AE524" s="15" t="s">
        <v>106</v>
      </c>
      <c r="AF524" s="19"/>
    </row>
    <row r="525" spans="1:32" ht="120" x14ac:dyDescent="0.25">
      <c r="A525" s="5">
        <v>520</v>
      </c>
      <c r="B525" s="42">
        <f t="shared" si="40"/>
        <v>-1</v>
      </c>
      <c r="C525" s="41">
        <f t="shared" si="41"/>
        <v>0</v>
      </c>
      <c r="D525" s="10" t="s">
        <v>3594</v>
      </c>
      <c r="E525" s="10" t="s">
        <v>36</v>
      </c>
      <c r="F525" s="125">
        <v>42625</v>
      </c>
      <c r="G525" s="12"/>
      <c r="H525" s="125">
        <v>42654</v>
      </c>
      <c r="I525" s="16">
        <v>42654</v>
      </c>
      <c r="J525" s="2" t="str">
        <f t="shared" si="44"/>
        <v>Terminada</v>
      </c>
      <c r="K525" s="35">
        <f t="shared" si="45"/>
        <v>22</v>
      </c>
      <c r="L525" s="44" t="s">
        <v>2742</v>
      </c>
      <c r="M525" s="49" t="s">
        <v>2834</v>
      </c>
      <c r="N525" s="55" t="s">
        <v>2360</v>
      </c>
      <c r="O525" s="17" t="s">
        <v>86</v>
      </c>
      <c r="P525" s="144" t="s">
        <v>3593</v>
      </c>
      <c r="Q525" s="55" t="s">
        <v>1630</v>
      </c>
      <c r="R525" s="89" t="s">
        <v>1584</v>
      </c>
      <c r="S525" s="89" t="s">
        <v>2120</v>
      </c>
      <c r="T525" s="89">
        <v>0</v>
      </c>
      <c r="U525" s="89">
        <v>0</v>
      </c>
      <c r="V525" s="15" t="s">
        <v>71</v>
      </c>
      <c r="W525" s="15" t="s">
        <v>51</v>
      </c>
      <c r="X525" s="15"/>
      <c r="Y525" s="16">
        <v>42625</v>
      </c>
      <c r="Z525" s="15" t="s">
        <v>3595</v>
      </c>
      <c r="AA525" s="15" t="s">
        <v>3596</v>
      </c>
      <c r="AB525" s="15" t="s">
        <v>90</v>
      </c>
      <c r="AC525" s="15" t="s">
        <v>91</v>
      </c>
      <c r="AD525" s="15" t="s">
        <v>106</v>
      </c>
      <c r="AE525" s="15" t="s">
        <v>106</v>
      </c>
      <c r="AF525" s="19"/>
    </row>
    <row r="526" spans="1:32" ht="105" x14ac:dyDescent="0.25">
      <c r="A526" s="133">
        <v>521</v>
      </c>
      <c r="B526" s="42">
        <f t="shared" si="40"/>
        <v>-1</v>
      </c>
      <c r="C526" s="41">
        <f t="shared" si="41"/>
        <v>0</v>
      </c>
      <c r="D526" s="10" t="s">
        <v>3597</v>
      </c>
      <c r="E526" s="10" t="s">
        <v>36</v>
      </c>
      <c r="F526" s="125">
        <v>42626</v>
      </c>
      <c r="G526" s="12"/>
      <c r="H526" s="125">
        <v>42655</v>
      </c>
      <c r="I526" s="16">
        <v>42655</v>
      </c>
      <c r="J526" s="2" t="str">
        <f t="shared" si="44"/>
        <v>Terminada</v>
      </c>
      <c r="K526" s="35">
        <f t="shared" si="45"/>
        <v>22</v>
      </c>
      <c r="L526" s="44" t="s">
        <v>2735</v>
      </c>
      <c r="M526" s="49" t="s">
        <v>3598</v>
      </c>
      <c r="N526" s="55" t="s">
        <v>2737</v>
      </c>
      <c r="O526" s="17" t="s">
        <v>86</v>
      </c>
      <c r="P526" s="48" t="s">
        <v>3599</v>
      </c>
      <c r="Q526" s="55" t="s">
        <v>1630</v>
      </c>
      <c r="R526" s="89" t="s">
        <v>1584</v>
      </c>
      <c r="S526" s="89" t="s">
        <v>2119</v>
      </c>
      <c r="T526" s="89">
        <v>1</v>
      </c>
      <c r="U526" s="89">
        <v>1</v>
      </c>
      <c r="V526" s="15" t="s">
        <v>71</v>
      </c>
      <c r="W526" s="15" t="s">
        <v>51</v>
      </c>
      <c r="X526" s="15"/>
      <c r="Y526" s="11">
        <v>42626</v>
      </c>
      <c r="Z526" s="15" t="s">
        <v>3600</v>
      </c>
      <c r="AA526" s="15" t="s">
        <v>3601</v>
      </c>
      <c r="AB526" s="15" t="s">
        <v>90</v>
      </c>
      <c r="AC526" s="15" t="s">
        <v>91</v>
      </c>
      <c r="AD526" s="15" t="s">
        <v>106</v>
      </c>
      <c r="AE526" s="15" t="s">
        <v>106</v>
      </c>
      <c r="AF526" s="19"/>
    </row>
    <row r="527" spans="1:32" ht="105" x14ac:dyDescent="0.25">
      <c r="A527" s="133">
        <v>522</v>
      </c>
      <c r="B527" s="154">
        <f t="shared" si="40"/>
        <v>-1</v>
      </c>
      <c r="C527" s="155">
        <f t="shared" si="41"/>
        <v>0</v>
      </c>
      <c r="D527" s="110" t="s">
        <v>3602</v>
      </c>
      <c r="E527" s="110" t="s">
        <v>36</v>
      </c>
      <c r="F527" s="132">
        <v>42626</v>
      </c>
      <c r="G527" s="12"/>
      <c r="H527" s="125">
        <v>42655</v>
      </c>
      <c r="I527" s="16">
        <v>42655</v>
      </c>
      <c r="J527" s="2" t="str">
        <f t="shared" si="44"/>
        <v>Terminada</v>
      </c>
      <c r="K527" s="35">
        <f t="shared" si="45"/>
        <v>22</v>
      </c>
      <c r="L527" s="44" t="s">
        <v>2735</v>
      </c>
      <c r="M527" s="49" t="s">
        <v>3598</v>
      </c>
      <c r="N527" s="55" t="s">
        <v>2737</v>
      </c>
      <c r="O527" s="17" t="s">
        <v>86</v>
      </c>
      <c r="P527" s="144" t="s">
        <v>3603</v>
      </c>
      <c r="Q527" s="55" t="s">
        <v>1630</v>
      </c>
      <c r="R527" s="89" t="s">
        <v>1584</v>
      </c>
      <c r="S527" s="89" t="s">
        <v>2119</v>
      </c>
      <c r="T527" s="89">
        <v>1</v>
      </c>
      <c r="U527" s="89">
        <v>0</v>
      </c>
      <c r="V527" s="15" t="s">
        <v>71</v>
      </c>
      <c r="W527" s="15" t="s">
        <v>51</v>
      </c>
      <c r="X527" s="15"/>
      <c r="Y527" s="16">
        <v>42626</v>
      </c>
      <c r="Z527" s="15" t="s">
        <v>3604</v>
      </c>
      <c r="AA527" s="15" t="s">
        <v>3605</v>
      </c>
      <c r="AB527" s="15" t="s">
        <v>90</v>
      </c>
      <c r="AC527" s="15" t="s">
        <v>91</v>
      </c>
      <c r="AD527" s="15" t="s">
        <v>106</v>
      </c>
      <c r="AE527" s="15" t="s">
        <v>106</v>
      </c>
      <c r="AF527" s="19"/>
    </row>
    <row r="528" spans="1:32" ht="105" x14ac:dyDescent="0.25">
      <c r="A528" s="5">
        <v>523</v>
      </c>
      <c r="B528" s="42">
        <f t="shared" si="40"/>
        <v>-1</v>
      </c>
      <c r="C528" s="41">
        <f t="shared" si="41"/>
        <v>0</v>
      </c>
      <c r="D528" s="10" t="s">
        <v>3606</v>
      </c>
      <c r="E528" s="10" t="s">
        <v>36</v>
      </c>
      <c r="F528" s="125">
        <v>42626</v>
      </c>
      <c r="G528" s="12"/>
      <c r="H528" s="125">
        <v>42655</v>
      </c>
      <c r="I528" s="16">
        <v>42655</v>
      </c>
      <c r="J528" s="2" t="str">
        <f t="shared" si="44"/>
        <v>Terminada</v>
      </c>
      <c r="K528" s="35">
        <f t="shared" si="45"/>
        <v>22</v>
      </c>
      <c r="L528" s="44" t="s">
        <v>2735</v>
      </c>
      <c r="M528" s="49" t="s">
        <v>3598</v>
      </c>
      <c r="N528" s="55" t="s">
        <v>2737</v>
      </c>
      <c r="O528" s="17" t="s">
        <v>86</v>
      </c>
      <c r="P528" s="111" t="s">
        <v>3607</v>
      </c>
      <c r="Q528" s="131" t="s">
        <v>1630</v>
      </c>
      <c r="R528" s="89" t="s">
        <v>1584</v>
      </c>
      <c r="S528" s="89" t="s">
        <v>2119</v>
      </c>
      <c r="T528" s="89">
        <v>1</v>
      </c>
      <c r="U528" s="89">
        <v>0</v>
      </c>
      <c r="V528" s="15" t="s">
        <v>71</v>
      </c>
      <c r="W528" s="15" t="s">
        <v>51</v>
      </c>
      <c r="X528" s="15"/>
      <c r="Y528" s="11">
        <v>42626</v>
      </c>
      <c r="Z528" s="15" t="s">
        <v>3608</v>
      </c>
      <c r="AA528" s="15" t="s">
        <v>3609</v>
      </c>
      <c r="AB528" s="15" t="s">
        <v>90</v>
      </c>
      <c r="AC528" s="15" t="s">
        <v>91</v>
      </c>
      <c r="AD528" s="15" t="s">
        <v>106</v>
      </c>
      <c r="AE528" s="15" t="s">
        <v>106</v>
      </c>
      <c r="AF528" s="19"/>
    </row>
    <row r="529" spans="1:32" ht="105" x14ac:dyDescent="0.25">
      <c r="A529" s="5">
        <v>524</v>
      </c>
      <c r="B529" s="42">
        <f t="shared" si="40"/>
        <v>-1</v>
      </c>
      <c r="C529" s="41">
        <f t="shared" si="41"/>
        <v>0</v>
      </c>
      <c r="D529" s="10" t="s">
        <v>3610</v>
      </c>
      <c r="E529" s="10" t="s">
        <v>36</v>
      </c>
      <c r="F529" s="125">
        <v>42626</v>
      </c>
      <c r="G529" s="12"/>
      <c r="H529" s="125">
        <v>42655</v>
      </c>
      <c r="I529" s="16">
        <v>42655</v>
      </c>
      <c r="J529" s="2" t="str">
        <f t="shared" si="44"/>
        <v>Terminada</v>
      </c>
      <c r="K529" s="35">
        <f t="shared" si="45"/>
        <v>22</v>
      </c>
      <c r="L529" s="44" t="s">
        <v>2735</v>
      </c>
      <c r="M529" s="49" t="s">
        <v>3598</v>
      </c>
      <c r="N529" s="55" t="s">
        <v>2737</v>
      </c>
      <c r="O529" s="17" t="s">
        <v>86</v>
      </c>
      <c r="P529" s="144" t="s">
        <v>3611</v>
      </c>
      <c r="Q529" s="55" t="s">
        <v>1630</v>
      </c>
      <c r="R529" s="89" t="s">
        <v>1583</v>
      </c>
      <c r="S529" s="89" t="s">
        <v>2119</v>
      </c>
      <c r="T529" s="89">
        <v>1</v>
      </c>
      <c r="U529" s="89">
        <v>0</v>
      </c>
      <c r="V529" s="15" t="s">
        <v>71</v>
      </c>
      <c r="W529" s="15" t="s">
        <v>51</v>
      </c>
      <c r="X529" s="15"/>
      <c r="Y529" s="16">
        <v>42626</v>
      </c>
      <c r="Z529" s="15" t="s">
        <v>3612</v>
      </c>
      <c r="AA529" s="15" t="s">
        <v>3613</v>
      </c>
      <c r="AB529" s="15" t="s">
        <v>90</v>
      </c>
      <c r="AC529" s="15" t="s">
        <v>91</v>
      </c>
      <c r="AD529" s="15" t="s">
        <v>106</v>
      </c>
      <c r="AE529" s="15" t="s">
        <v>106</v>
      </c>
      <c r="AF529" s="19"/>
    </row>
    <row r="530" spans="1:32" ht="105" x14ac:dyDescent="0.25">
      <c r="A530" s="5">
        <v>525</v>
      </c>
      <c r="B530" s="42">
        <f t="shared" si="40"/>
        <v>-1</v>
      </c>
      <c r="C530" s="41">
        <f t="shared" si="41"/>
        <v>0</v>
      </c>
      <c r="D530" s="10" t="s">
        <v>3614</v>
      </c>
      <c r="E530" s="10" t="s">
        <v>36</v>
      </c>
      <c r="F530" s="125">
        <v>42626</v>
      </c>
      <c r="G530" s="12"/>
      <c r="H530" s="125">
        <v>42655</v>
      </c>
      <c r="I530" s="16">
        <v>42655</v>
      </c>
      <c r="J530" s="2" t="str">
        <f t="shared" si="44"/>
        <v>Terminada</v>
      </c>
      <c r="K530" s="35">
        <f t="shared" si="45"/>
        <v>22</v>
      </c>
      <c r="L530" s="44" t="s">
        <v>2735</v>
      </c>
      <c r="M530" s="49" t="s">
        <v>3598</v>
      </c>
      <c r="N530" s="55" t="s">
        <v>2737</v>
      </c>
      <c r="O530" s="17" t="s">
        <v>86</v>
      </c>
      <c r="P530" s="144" t="s">
        <v>3615</v>
      </c>
      <c r="Q530" s="55" t="s">
        <v>1630</v>
      </c>
      <c r="R530" s="89" t="s">
        <v>1584</v>
      </c>
      <c r="S530" s="89" t="s">
        <v>2119</v>
      </c>
      <c r="T530" s="89">
        <v>1</v>
      </c>
      <c r="U530" s="89">
        <v>0</v>
      </c>
      <c r="V530" s="15" t="s">
        <v>71</v>
      </c>
      <c r="W530" s="17" t="s">
        <v>51</v>
      </c>
      <c r="X530" s="17"/>
      <c r="Y530" s="16">
        <v>42626</v>
      </c>
      <c r="Z530" s="15" t="s">
        <v>3616</v>
      </c>
      <c r="AA530" s="15" t="s">
        <v>3617</v>
      </c>
      <c r="AB530" s="15" t="s">
        <v>90</v>
      </c>
      <c r="AC530" s="15" t="s">
        <v>91</v>
      </c>
      <c r="AD530" s="15" t="s">
        <v>106</v>
      </c>
      <c r="AE530" s="15" t="s">
        <v>106</v>
      </c>
      <c r="AF530" s="19"/>
    </row>
    <row r="531" spans="1:32" ht="105" x14ac:dyDescent="0.25">
      <c r="A531" s="5">
        <v>526</v>
      </c>
      <c r="B531" s="42">
        <f t="shared" si="40"/>
        <v>-1</v>
      </c>
      <c r="C531" s="41">
        <f t="shared" si="41"/>
        <v>0</v>
      </c>
      <c r="D531" s="10" t="s">
        <v>3618</v>
      </c>
      <c r="E531" s="10" t="s">
        <v>36</v>
      </c>
      <c r="F531" s="125">
        <v>42626</v>
      </c>
      <c r="G531" s="12"/>
      <c r="H531" s="125">
        <v>42655</v>
      </c>
      <c r="I531" s="16">
        <v>42655</v>
      </c>
      <c r="J531" s="2" t="str">
        <f t="shared" si="44"/>
        <v>Terminada</v>
      </c>
      <c r="K531" s="35">
        <f t="shared" si="45"/>
        <v>22</v>
      </c>
      <c r="L531" s="44" t="s">
        <v>2735</v>
      </c>
      <c r="M531" s="49" t="s">
        <v>3598</v>
      </c>
      <c r="N531" s="55" t="s">
        <v>2737</v>
      </c>
      <c r="O531" s="17" t="s">
        <v>86</v>
      </c>
      <c r="P531" s="144" t="s">
        <v>3619</v>
      </c>
      <c r="Q531" s="55" t="s">
        <v>1630</v>
      </c>
      <c r="R531" s="89" t="s">
        <v>1584</v>
      </c>
      <c r="S531" s="89" t="s">
        <v>2119</v>
      </c>
      <c r="T531" s="89">
        <v>0</v>
      </c>
      <c r="U531" s="89">
        <v>0</v>
      </c>
      <c r="V531" s="15" t="s">
        <v>71</v>
      </c>
      <c r="W531" s="15" t="s">
        <v>51</v>
      </c>
      <c r="X531" s="15"/>
      <c r="Y531" s="16">
        <v>42626</v>
      </c>
      <c r="Z531" s="15" t="s">
        <v>3620</v>
      </c>
      <c r="AA531" s="15" t="s">
        <v>3621</v>
      </c>
      <c r="AB531" s="15" t="s">
        <v>90</v>
      </c>
      <c r="AC531" s="15" t="s">
        <v>91</v>
      </c>
      <c r="AD531" s="15" t="s">
        <v>106</v>
      </c>
      <c r="AE531" s="15" t="s">
        <v>106</v>
      </c>
      <c r="AF531" s="19"/>
    </row>
    <row r="532" spans="1:32" ht="105" x14ac:dyDescent="0.25">
      <c r="A532" s="5">
        <v>527</v>
      </c>
      <c r="B532" s="42">
        <f t="shared" si="40"/>
        <v>-1</v>
      </c>
      <c r="C532" s="41">
        <f t="shared" si="41"/>
        <v>0</v>
      </c>
      <c r="D532" s="10" t="s">
        <v>3622</v>
      </c>
      <c r="E532" s="10" t="s">
        <v>36</v>
      </c>
      <c r="F532" s="125">
        <v>42626</v>
      </c>
      <c r="G532" s="12"/>
      <c r="H532" s="125">
        <v>42655</v>
      </c>
      <c r="I532" s="16">
        <v>42655</v>
      </c>
      <c r="J532" s="2" t="str">
        <f t="shared" si="44"/>
        <v>Terminada</v>
      </c>
      <c r="K532" s="35">
        <f t="shared" si="45"/>
        <v>22</v>
      </c>
      <c r="L532" s="44" t="s">
        <v>2735</v>
      </c>
      <c r="M532" s="49" t="s">
        <v>3598</v>
      </c>
      <c r="N532" s="55" t="s">
        <v>2737</v>
      </c>
      <c r="O532" s="17" t="s">
        <v>86</v>
      </c>
      <c r="P532" s="48" t="s">
        <v>3623</v>
      </c>
      <c r="Q532" s="55" t="s">
        <v>1630</v>
      </c>
      <c r="R532" s="89" t="s">
        <v>1584</v>
      </c>
      <c r="S532" s="89" t="s">
        <v>2119</v>
      </c>
      <c r="T532" s="89">
        <v>0</v>
      </c>
      <c r="U532" s="89">
        <v>0</v>
      </c>
      <c r="V532" s="15" t="s">
        <v>71</v>
      </c>
      <c r="W532" s="15" t="s">
        <v>51</v>
      </c>
      <c r="X532" s="15"/>
      <c r="Y532" s="11">
        <v>42626</v>
      </c>
      <c r="Z532" s="15" t="s">
        <v>3624</v>
      </c>
      <c r="AA532" s="15" t="s">
        <v>3625</v>
      </c>
      <c r="AB532" s="15" t="s">
        <v>90</v>
      </c>
      <c r="AC532" s="15" t="s">
        <v>91</v>
      </c>
      <c r="AD532" s="15" t="s">
        <v>106</v>
      </c>
      <c r="AE532" s="15" t="s">
        <v>106</v>
      </c>
      <c r="AF532" s="19"/>
    </row>
    <row r="533" spans="1:32" ht="105" x14ac:dyDescent="0.25">
      <c r="A533" s="5">
        <v>528</v>
      </c>
      <c r="B533" s="42">
        <f t="shared" si="40"/>
        <v>-1</v>
      </c>
      <c r="C533" s="41">
        <f t="shared" si="41"/>
        <v>0</v>
      </c>
      <c r="D533" s="10" t="s">
        <v>3626</v>
      </c>
      <c r="E533" s="10" t="s">
        <v>36</v>
      </c>
      <c r="F533" s="125">
        <v>42626</v>
      </c>
      <c r="G533" s="12"/>
      <c r="H533" s="125">
        <v>42655</v>
      </c>
      <c r="I533" s="16">
        <v>42655</v>
      </c>
      <c r="J533" s="2" t="str">
        <f t="shared" si="44"/>
        <v>Terminada</v>
      </c>
      <c r="K533" s="35">
        <f t="shared" si="45"/>
        <v>22</v>
      </c>
      <c r="L533" s="44" t="s">
        <v>2735</v>
      </c>
      <c r="M533" s="49" t="s">
        <v>3598</v>
      </c>
      <c r="N533" s="55" t="s">
        <v>2737</v>
      </c>
      <c r="O533" s="17" t="s">
        <v>86</v>
      </c>
      <c r="P533" s="144" t="s">
        <v>3627</v>
      </c>
      <c r="Q533" s="55" t="s">
        <v>1630</v>
      </c>
      <c r="R533" s="89" t="s">
        <v>1584</v>
      </c>
      <c r="S533" s="89" t="s">
        <v>2119</v>
      </c>
      <c r="T533" s="89">
        <v>0</v>
      </c>
      <c r="U533" s="89">
        <v>0</v>
      </c>
      <c r="V533" s="15" t="s">
        <v>71</v>
      </c>
      <c r="W533" s="15" t="s">
        <v>51</v>
      </c>
      <c r="X533" s="15"/>
      <c r="Y533" s="16">
        <v>42626</v>
      </c>
      <c r="Z533" s="15" t="s">
        <v>3628</v>
      </c>
      <c r="AA533" s="15" t="s">
        <v>3629</v>
      </c>
      <c r="AB533" s="15" t="s">
        <v>90</v>
      </c>
      <c r="AC533" s="15" t="s">
        <v>91</v>
      </c>
      <c r="AD533" s="15" t="s">
        <v>106</v>
      </c>
      <c r="AE533" s="15" t="s">
        <v>106</v>
      </c>
      <c r="AF533" s="19"/>
    </row>
    <row r="534" spans="1:32" ht="120" x14ac:dyDescent="0.25">
      <c r="A534" s="5">
        <v>529</v>
      </c>
      <c r="B534" s="42">
        <f t="shared" si="40"/>
        <v>-1</v>
      </c>
      <c r="C534" s="41">
        <f t="shared" si="41"/>
        <v>0</v>
      </c>
      <c r="D534" s="10" t="s">
        <v>2541</v>
      </c>
      <c r="E534" s="10" t="s">
        <v>36</v>
      </c>
      <c r="F534" s="125">
        <v>42626</v>
      </c>
      <c r="G534" s="12"/>
      <c r="H534" s="125">
        <v>42655</v>
      </c>
      <c r="I534" s="16">
        <v>42632</v>
      </c>
      <c r="J534" s="2" t="str">
        <f t="shared" si="44"/>
        <v>Terminada</v>
      </c>
      <c r="K534" s="35">
        <f t="shared" si="45"/>
        <v>5</v>
      </c>
      <c r="L534" s="44" t="s">
        <v>2542</v>
      </c>
      <c r="M534" s="49" t="s">
        <v>2543</v>
      </c>
      <c r="N534" s="55" t="s">
        <v>2544</v>
      </c>
      <c r="O534" s="17" t="s">
        <v>86</v>
      </c>
      <c r="P534" s="48" t="s">
        <v>2545</v>
      </c>
      <c r="Q534" s="55" t="s">
        <v>1630</v>
      </c>
      <c r="R534" s="89" t="s">
        <v>1584</v>
      </c>
      <c r="S534" s="89" t="s">
        <v>2120</v>
      </c>
      <c r="T534" s="89">
        <v>0</v>
      </c>
      <c r="U534" s="89">
        <v>0</v>
      </c>
      <c r="V534" s="15" t="s">
        <v>71</v>
      </c>
      <c r="W534" s="15" t="s">
        <v>57</v>
      </c>
      <c r="X534" s="15"/>
      <c r="Y534" s="16">
        <v>42626</v>
      </c>
      <c r="Z534" s="15" t="s">
        <v>2546</v>
      </c>
      <c r="AA534" s="15" t="s">
        <v>106</v>
      </c>
      <c r="AB534" s="15" t="s">
        <v>90</v>
      </c>
      <c r="AC534" s="15" t="s">
        <v>91</v>
      </c>
      <c r="AD534" s="15" t="s">
        <v>106</v>
      </c>
      <c r="AE534" s="15" t="s">
        <v>106</v>
      </c>
      <c r="AF534" s="19"/>
    </row>
    <row r="535" spans="1:32" ht="135" x14ac:dyDescent="0.25">
      <c r="A535" s="5">
        <v>530</v>
      </c>
      <c r="B535" s="42">
        <f t="shared" si="40"/>
        <v>-1</v>
      </c>
      <c r="C535" s="41">
        <f t="shared" si="41"/>
        <v>0</v>
      </c>
      <c r="D535" s="10" t="s">
        <v>2519</v>
      </c>
      <c r="E535" s="10" t="s">
        <v>36</v>
      </c>
      <c r="F535" s="125">
        <v>42626</v>
      </c>
      <c r="G535" s="12"/>
      <c r="H535" s="125">
        <v>42655</v>
      </c>
      <c r="I535" s="16">
        <v>42655</v>
      </c>
      <c r="J535" s="2" t="str">
        <f t="shared" si="44"/>
        <v>Terminada</v>
      </c>
      <c r="K535" s="35">
        <f t="shared" si="45"/>
        <v>22</v>
      </c>
      <c r="L535" s="44" t="s">
        <v>2537</v>
      </c>
      <c r="M535" s="49" t="s">
        <v>2538</v>
      </c>
      <c r="N535" s="48"/>
      <c r="O535" s="17" t="s">
        <v>86</v>
      </c>
      <c r="P535" s="131" t="s">
        <v>2539</v>
      </c>
      <c r="Q535" s="55" t="s">
        <v>1630</v>
      </c>
      <c r="R535" s="89" t="s">
        <v>1584</v>
      </c>
      <c r="S535" s="89" t="s">
        <v>2120</v>
      </c>
      <c r="T535" s="89">
        <v>0</v>
      </c>
      <c r="U535" s="89">
        <v>0</v>
      </c>
      <c r="V535" s="15" t="s">
        <v>71</v>
      </c>
      <c r="W535" s="15" t="s">
        <v>51</v>
      </c>
      <c r="X535" s="15"/>
      <c r="Y535" s="11">
        <v>42627</v>
      </c>
      <c r="Z535" s="15" t="s">
        <v>2518</v>
      </c>
      <c r="AA535" s="15" t="s">
        <v>3630</v>
      </c>
      <c r="AB535" s="15" t="s">
        <v>90</v>
      </c>
      <c r="AC535" s="15" t="s">
        <v>91</v>
      </c>
      <c r="AD535" s="15" t="s">
        <v>106</v>
      </c>
      <c r="AE535" s="15" t="s">
        <v>106</v>
      </c>
      <c r="AF535" s="19"/>
    </row>
    <row r="536" spans="1:32" ht="120" x14ac:dyDescent="0.25">
      <c r="A536" s="5">
        <v>531</v>
      </c>
      <c r="B536" s="42">
        <f t="shared" si="40"/>
        <v>-1</v>
      </c>
      <c r="C536" s="41">
        <f t="shared" si="41"/>
        <v>0</v>
      </c>
      <c r="D536" s="10" t="s">
        <v>2594</v>
      </c>
      <c r="E536" s="10" t="s">
        <v>36</v>
      </c>
      <c r="F536" s="125">
        <v>42628</v>
      </c>
      <c r="G536" s="12"/>
      <c r="H536" s="125">
        <v>42657</v>
      </c>
      <c r="I536" s="16">
        <v>42632</v>
      </c>
      <c r="J536" s="2" t="str">
        <f t="shared" si="44"/>
        <v>Terminada</v>
      </c>
      <c r="K536" s="35">
        <f t="shared" si="45"/>
        <v>3</v>
      </c>
      <c r="L536" s="56" t="s">
        <v>2578</v>
      </c>
      <c r="M536" s="49" t="s">
        <v>2579</v>
      </c>
      <c r="N536" s="55" t="s">
        <v>2580</v>
      </c>
      <c r="O536" s="17" t="s">
        <v>86</v>
      </c>
      <c r="P536" s="47" t="s">
        <v>2595</v>
      </c>
      <c r="Q536" s="57" t="s">
        <v>1638</v>
      </c>
      <c r="R536" s="89" t="s">
        <v>1624</v>
      </c>
      <c r="S536" s="89" t="s">
        <v>2120</v>
      </c>
      <c r="T536" s="89">
        <v>0</v>
      </c>
      <c r="U536" s="89">
        <v>0</v>
      </c>
      <c r="V536" s="15" t="s">
        <v>76</v>
      </c>
      <c r="W536" s="15" t="s">
        <v>16</v>
      </c>
      <c r="X536" s="15"/>
      <c r="Y536" s="11" t="s">
        <v>2590</v>
      </c>
      <c r="Z536" s="15" t="s">
        <v>2596</v>
      </c>
      <c r="AA536" s="15" t="s">
        <v>106</v>
      </c>
      <c r="AB536" s="15" t="s">
        <v>90</v>
      </c>
      <c r="AC536" s="15" t="s">
        <v>91</v>
      </c>
      <c r="AD536" s="15" t="s">
        <v>106</v>
      </c>
      <c r="AE536" s="15" t="s">
        <v>106</v>
      </c>
      <c r="AF536" s="19"/>
    </row>
    <row r="537" spans="1:32" ht="120" x14ac:dyDescent="0.25">
      <c r="A537" s="5">
        <v>532</v>
      </c>
      <c r="B537" s="42">
        <f t="shared" si="40"/>
        <v>-1</v>
      </c>
      <c r="C537" s="41">
        <f t="shared" si="41"/>
        <v>0</v>
      </c>
      <c r="D537" s="10" t="s">
        <v>2583</v>
      </c>
      <c r="E537" s="10" t="s">
        <v>36</v>
      </c>
      <c r="F537" s="125">
        <v>42628</v>
      </c>
      <c r="G537" s="12"/>
      <c r="H537" s="125">
        <v>42657</v>
      </c>
      <c r="I537" s="16">
        <v>42632</v>
      </c>
      <c r="J537" s="2" t="str">
        <f t="shared" si="44"/>
        <v>Terminada</v>
      </c>
      <c r="K537" s="35">
        <f t="shared" si="45"/>
        <v>3</v>
      </c>
      <c r="L537" s="56" t="s">
        <v>2578</v>
      </c>
      <c r="M537" s="49" t="s">
        <v>2579</v>
      </c>
      <c r="N537" s="55" t="s">
        <v>2580</v>
      </c>
      <c r="O537" s="17" t="s">
        <v>86</v>
      </c>
      <c r="P537" s="144" t="s">
        <v>2584</v>
      </c>
      <c r="Q537" s="55" t="s">
        <v>1638</v>
      </c>
      <c r="R537" s="89" t="s">
        <v>1624</v>
      </c>
      <c r="S537" s="89" t="s">
        <v>2120</v>
      </c>
      <c r="T537" s="89">
        <v>0</v>
      </c>
      <c r="U537" s="89">
        <v>0</v>
      </c>
      <c r="V537" s="15" t="s">
        <v>76</v>
      </c>
      <c r="W537" s="15" t="s">
        <v>16</v>
      </c>
      <c r="X537" s="15"/>
      <c r="Y537" s="16">
        <v>42632</v>
      </c>
      <c r="Z537" s="15" t="s">
        <v>2585</v>
      </c>
      <c r="AA537" s="15" t="s">
        <v>106</v>
      </c>
      <c r="AB537" s="15" t="s">
        <v>90</v>
      </c>
      <c r="AC537" s="15" t="s">
        <v>91</v>
      </c>
      <c r="AD537" s="15" t="s">
        <v>106</v>
      </c>
      <c r="AE537" s="15" t="s">
        <v>106</v>
      </c>
      <c r="AF537" s="19"/>
    </row>
    <row r="538" spans="1:32" ht="120" x14ac:dyDescent="0.25">
      <c r="A538" s="5">
        <v>533</v>
      </c>
      <c r="B538" s="42">
        <f t="shared" si="40"/>
        <v>-1</v>
      </c>
      <c r="C538" s="41">
        <f t="shared" si="41"/>
        <v>0</v>
      </c>
      <c r="D538" s="10" t="s">
        <v>2577</v>
      </c>
      <c r="E538" s="10" t="s">
        <v>36</v>
      </c>
      <c r="F538" s="125">
        <v>42628</v>
      </c>
      <c r="G538" s="12"/>
      <c r="H538" s="125">
        <v>42657</v>
      </c>
      <c r="I538" s="16">
        <v>42632</v>
      </c>
      <c r="J538" s="2" t="str">
        <f t="shared" si="44"/>
        <v>Terminada</v>
      </c>
      <c r="K538" s="35">
        <f t="shared" si="45"/>
        <v>3</v>
      </c>
      <c r="L538" s="44" t="s">
        <v>2578</v>
      </c>
      <c r="M538" s="49" t="s">
        <v>2579</v>
      </c>
      <c r="N538" s="55" t="s">
        <v>2580</v>
      </c>
      <c r="O538" s="17" t="s">
        <v>86</v>
      </c>
      <c r="P538" s="48" t="s">
        <v>2581</v>
      </c>
      <c r="Q538" s="55" t="s">
        <v>1638</v>
      </c>
      <c r="R538" s="89" t="s">
        <v>1624</v>
      </c>
      <c r="S538" s="89" t="s">
        <v>2120</v>
      </c>
      <c r="T538" s="89">
        <v>0</v>
      </c>
      <c r="U538" s="89">
        <v>0</v>
      </c>
      <c r="V538" s="15" t="s">
        <v>76</v>
      </c>
      <c r="W538" s="17" t="s">
        <v>16</v>
      </c>
      <c r="X538" s="17"/>
      <c r="Y538" s="16">
        <v>42632</v>
      </c>
      <c r="Z538" s="15" t="s">
        <v>2582</v>
      </c>
      <c r="AA538" s="15" t="s">
        <v>106</v>
      </c>
      <c r="AB538" s="15" t="s">
        <v>90</v>
      </c>
      <c r="AC538" s="15" t="s">
        <v>91</v>
      </c>
      <c r="AD538" s="15" t="s">
        <v>106</v>
      </c>
      <c r="AE538" s="15" t="s">
        <v>106</v>
      </c>
      <c r="AF538" s="19"/>
    </row>
    <row r="539" spans="1:32" ht="120" x14ac:dyDescent="0.25">
      <c r="A539" s="5">
        <v>534</v>
      </c>
      <c r="B539" s="42">
        <f t="shared" si="40"/>
        <v>-1</v>
      </c>
      <c r="C539" s="41">
        <f t="shared" si="41"/>
        <v>0</v>
      </c>
      <c r="D539" s="10" t="s">
        <v>2586</v>
      </c>
      <c r="E539" s="10" t="s">
        <v>36</v>
      </c>
      <c r="F539" s="125">
        <v>42628</v>
      </c>
      <c r="G539" s="12"/>
      <c r="H539" s="125">
        <v>42657</v>
      </c>
      <c r="I539" s="16">
        <v>42632</v>
      </c>
      <c r="J539" s="2" t="str">
        <f t="shared" si="44"/>
        <v>Terminada</v>
      </c>
      <c r="K539" s="35">
        <f t="shared" si="45"/>
        <v>3</v>
      </c>
      <c r="L539" s="44" t="s">
        <v>2578</v>
      </c>
      <c r="M539" s="49" t="s">
        <v>2579</v>
      </c>
      <c r="N539" s="55" t="s">
        <v>2580</v>
      </c>
      <c r="O539" s="17" t="s">
        <v>86</v>
      </c>
      <c r="P539" s="144" t="s">
        <v>2587</v>
      </c>
      <c r="Q539" s="55" t="s">
        <v>1638</v>
      </c>
      <c r="R539" s="89" t="s">
        <v>1624</v>
      </c>
      <c r="S539" s="89" t="s">
        <v>2120</v>
      </c>
      <c r="T539" s="89">
        <v>0</v>
      </c>
      <c r="U539" s="89">
        <v>0</v>
      </c>
      <c r="V539" s="15" t="s">
        <v>76</v>
      </c>
      <c r="W539" s="15" t="s">
        <v>16</v>
      </c>
      <c r="X539" s="15"/>
      <c r="Y539" s="11">
        <v>42632</v>
      </c>
      <c r="Z539" s="15" t="s">
        <v>2588</v>
      </c>
      <c r="AA539" s="15" t="s">
        <v>106</v>
      </c>
      <c r="AB539" s="15" t="s">
        <v>90</v>
      </c>
      <c r="AC539" s="15" t="s">
        <v>91</v>
      </c>
      <c r="AD539" s="15" t="s">
        <v>106</v>
      </c>
      <c r="AE539" s="15" t="s">
        <v>106</v>
      </c>
      <c r="AF539" s="19"/>
    </row>
    <row r="540" spans="1:32" ht="120" x14ac:dyDescent="0.25">
      <c r="A540" s="5">
        <v>535</v>
      </c>
      <c r="B540" s="42">
        <f t="shared" si="40"/>
        <v>-1</v>
      </c>
      <c r="C540" s="41">
        <f t="shared" si="41"/>
        <v>0</v>
      </c>
      <c r="D540" s="10" t="s">
        <v>2589</v>
      </c>
      <c r="E540" s="10" t="s">
        <v>36</v>
      </c>
      <c r="F540" s="125">
        <v>42628</v>
      </c>
      <c r="G540" s="12"/>
      <c r="H540" s="125">
        <v>42657</v>
      </c>
      <c r="I540" s="16" t="s">
        <v>2590</v>
      </c>
      <c r="J540" s="2" t="str">
        <f t="shared" si="44"/>
        <v>Terminada</v>
      </c>
      <c r="K540" s="35">
        <v>3</v>
      </c>
      <c r="L540" s="44" t="s">
        <v>2578</v>
      </c>
      <c r="M540" s="49" t="s">
        <v>2579</v>
      </c>
      <c r="N540" s="55" t="s">
        <v>2580</v>
      </c>
      <c r="O540" s="17" t="s">
        <v>86</v>
      </c>
      <c r="P540" s="144" t="s">
        <v>2591</v>
      </c>
      <c r="Q540" s="55" t="s">
        <v>1638</v>
      </c>
      <c r="R540" s="89" t="s">
        <v>1624</v>
      </c>
      <c r="S540" s="89" t="s">
        <v>2120</v>
      </c>
      <c r="T540" s="89">
        <v>0</v>
      </c>
      <c r="U540" s="89">
        <v>0</v>
      </c>
      <c r="V540" s="15" t="s">
        <v>76</v>
      </c>
      <c r="W540" s="15" t="s">
        <v>16</v>
      </c>
      <c r="X540" s="15"/>
      <c r="Y540" s="16">
        <v>42632</v>
      </c>
      <c r="Z540" s="15" t="s">
        <v>2592</v>
      </c>
      <c r="AA540" s="15" t="s">
        <v>106</v>
      </c>
      <c r="AB540" s="15" t="s">
        <v>90</v>
      </c>
      <c r="AC540" s="15" t="s">
        <v>91</v>
      </c>
      <c r="AD540" s="15" t="s">
        <v>106</v>
      </c>
      <c r="AE540" s="15" t="s">
        <v>106</v>
      </c>
      <c r="AF540" s="19"/>
    </row>
    <row r="541" spans="1:32" ht="135" x14ac:dyDescent="0.25">
      <c r="A541" s="5">
        <v>536</v>
      </c>
      <c r="B541" s="42">
        <f t="shared" ref="B541:B604" si="46">IF(D541="",0,IF(I541&lt;&gt;"",-1,IF(H541&lt;$AH$5,100,0)))</f>
        <v>-1</v>
      </c>
      <c r="C541" s="41">
        <f t="shared" ref="C541:C604" si="47">IF(D541="",1,IF(I541&lt;&gt;"",0,IF((H541-18)&lt;=$AH$5,100,1)))</f>
        <v>0</v>
      </c>
      <c r="D541" s="10" t="s">
        <v>2520</v>
      </c>
      <c r="E541" s="10" t="s">
        <v>36</v>
      </c>
      <c r="F541" s="125">
        <v>42632</v>
      </c>
      <c r="G541" s="12"/>
      <c r="H541" s="125">
        <v>42660</v>
      </c>
      <c r="I541" s="16">
        <v>42657</v>
      </c>
      <c r="J541" s="2" t="str">
        <f t="shared" si="44"/>
        <v>Terminada</v>
      </c>
      <c r="K541" s="35">
        <f t="shared" ref="K541:K551" si="48">IF(I541&lt;&gt;"",(NETWORKDAYS(F541,I541)),0)</f>
        <v>20</v>
      </c>
      <c r="L541" s="44" t="s">
        <v>2524</v>
      </c>
      <c r="M541" s="49" t="s">
        <v>2525</v>
      </c>
      <c r="N541" s="48" t="s">
        <v>2526</v>
      </c>
      <c r="O541" s="15" t="s">
        <v>86</v>
      </c>
      <c r="P541" s="48" t="s">
        <v>2527</v>
      </c>
      <c r="Q541" s="55" t="s">
        <v>1630</v>
      </c>
      <c r="R541" s="89" t="s">
        <v>1584</v>
      </c>
      <c r="S541" s="89" t="s">
        <v>2120</v>
      </c>
      <c r="T541" s="89">
        <v>0</v>
      </c>
      <c r="U541" s="89">
        <v>0</v>
      </c>
      <c r="V541" s="15" t="s">
        <v>71</v>
      </c>
      <c r="W541" s="15" t="s">
        <v>51</v>
      </c>
      <c r="X541" s="15"/>
      <c r="Y541" s="11">
        <v>42632</v>
      </c>
      <c r="Z541" s="15" t="s">
        <v>2634</v>
      </c>
      <c r="AA541" s="15" t="s">
        <v>3631</v>
      </c>
      <c r="AB541" s="15" t="s">
        <v>90</v>
      </c>
      <c r="AC541" s="15" t="s">
        <v>91</v>
      </c>
      <c r="AD541" s="15" t="s">
        <v>106</v>
      </c>
      <c r="AE541" s="15" t="s">
        <v>106</v>
      </c>
      <c r="AF541" s="19"/>
    </row>
    <row r="542" spans="1:32" ht="135" x14ac:dyDescent="0.25">
      <c r="A542" s="5">
        <v>537</v>
      </c>
      <c r="B542" s="42">
        <f t="shared" si="46"/>
        <v>-1</v>
      </c>
      <c r="C542" s="41">
        <f t="shared" si="47"/>
        <v>0</v>
      </c>
      <c r="D542" s="10" t="s">
        <v>2521</v>
      </c>
      <c r="E542" s="10" t="s">
        <v>36</v>
      </c>
      <c r="F542" s="125">
        <v>42632</v>
      </c>
      <c r="G542" s="12"/>
      <c r="H542" s="125">
        <v>42660</v>
      </c>
      <c r="I542" s="16">
        <v>42657</v>
      </c>
      <c r="J542" s="2" t="str">
        <f t="shared" si="44"/>
        <v>Terminada</v>
      </c>
      <c r="K542" s="35">
        <f t="shared" si="48"/>
        <v>20</v>
      </c>
      <c r="L542" s="44" t="s">
        <v>2528</v>
      </c>
      <c r="M542" s="49" t="s">
        <v>2529</v>
      </c>
      <c r="N542" s="55" t="s">
        <v>2530</v>
      </c>
      <c r="O542" s="17" t="s">
        <v>86</v>
      </c>
      <c r="P542" s="48" t="s">
        <v>2531</v>
      </c>
      <c r="Q542" s="55" t="s">
        <v>1630</v>
      </c>
      <c r="R542" s="89" t="s">
        <v>1584</v>
      </c>
      <c r="S542" s="89" t="s">
        <v>2120</v>
      </c>
      <c r="T542" s="89">
        <v>0</v>
      </c>
      <c r="U542" s="89">
        <v>0</v>
      </c>
      <c r="V542" s="15" t="s">
        <v>71</v>
      </c>
      <c r="W542" s="15" t="s">
        <v>51</v>
      </c>
      <c r="X542" s="15"/>
      <c r="Y542" s="11">
        <v>42632</v>
      </c>
      <c r="Z542" s="15" t="s">
        <v>2633</v>
      </c>
      <c r="AA542" s="15" t="s">
        <v>3632</v>
      </c>
      <c r="AB542" s="15" t="s">
        <v>90</v>
      </c>
      <c r="AC542" s="15" t="s">
        <v>91</v>
      </c>
      <c r="AD542" s="15" t="s">
        <v>106</v>
      </c>
      <c r="AE542" s="15" t="s">
        <v>106</v>
      </c>
      <c r="AF542" s="19"/>
    </row>
    <row r="543" spans="1:32" ht="120" x14ac:dyDescent="0.25">
      <c r="A543" s="5">
        <v>538</v>
      </c>
      <c r="B543" s="42">
        <f t="shared" si="46"/>
        <v>-1</v>
      </c>
      <c r="C543" s="41">
        <f t="shared" si="47"/>
        <v>0</v>
      </c>
      <c r="D543" s="10" t="s">
        <v>2522</v>
      </c>
      <c r="E543" s="10" t="s">
        <v>36</v>
      </c>
      <c r="F543" s="125">
        <v>42632</v>
      </c>
      <c r="G543" s="12"/>
      <c r="H543" s="125">
        <v>42660</v>
      </c>
      <c r="I543" s="16">
        <v>42657</v>
      </c>
      <c r="J543" s="2" t="str">
        <f t="shared" si="44"/>
        <v>Terminada</v>
      </c>
      <c r="K543" s="35">
        <f t="shared" si="48"/>
        <v>20</v>
      </c>
      <c r="L543" s="45" t="s">
        <v>2533</v>
      </c>
      <c r="M543" s="49" t="s">
        <v>2534</v>
      </c>
      <c r="N543" s="48" t="s">
        <v>2535</v>
      </c>
      <c r="O543" s="17" t="s">
        <v>86</v>
      </c>
      <c r="P543" s="48" t="s">
        <v>2532</v>
      </c>
      <c r="Q543" s="55" t="s">
        <v>1630</v>
      </c>
      <c r="R543" s="89" t="s">
        <v>1584</v>
      </c>
      <c r="S543" s="89" t="s">
        <v>2120</v>
      </c>
      <c r="T543" s="89">
        <v>0</v>
      </c>
      <c r="U543" s="89">
        <v>0</v>
      </c>
      <c r="V543" s="15" t="s">
        <v>71</v>
      </c>
      <c r="W543" s="15" t="s">
        <v>51</v>
      </c>
      <c r="X543" s="15"/>
      <c r="Y543" s="16">
        <v>42632</v>
      </c>
      <c r="Z543" s="15" t="s">
        <v>2632</v>
      </c>
      <c r="AA543" s="15" t="s">
        <v>3633</v>
      </c>
      <c r="AB543" s="15" t="s">
        <v>90</v>
      </c>
      <c r="AC543" s="15" t="s">
        <v>91</v>
      </c>
      <c r="AD543" s="15" t="s">
        <v>106</v>
      </c>
      <c r="AE543" s="15" t="s">
        <v>106</v>
      </c>
      <c r="AF543" s="19"/>
    </row>
    <row r="544" spans="1:32" ht="120" x14ac:dyDescent="0.25">
      <c r="A544" s="5">
        <v>539</v>
      </c>
      <c r="B544" s="42">
        <f t="shared" si="46"/>
        <v>-1</v>
      </c>
      <c r="C544" s="41">
        <f t="shared" si="47"/>
        <v>0</v>
      </c>
      <c r="D544" s="10" t="s">
        <v>2523</v>
      </c>
      <c r="E544" s="10" t="s">
        <v>36</v>
      </c>
      <c r="F544" s="125">
        <v>42632</v>
      </c>
      <c r="G544" s="12"/>
      <c r="H544" s="125">
        <v>42660</v>
      </c>
      <c r="I544" s="16">
        <v>42657</v>
      </c>
      <c r="J544" s="2" t="str">
        <f t="shared" si="44"/>
        <v>Terminada</v>
      </c>
      <c r="K544" s="35">
        <f t="shared" si="48"/>
        <v>20</v>
      </c>
      <c r="L544" s="45" t="s">
        <v>2533</v>
      </c>
      <c r="M544" s="49" t="s">
        <v>2534</v>
      </c>
      <c r="N544" s="55" t="s">
        <v>2535</v>
      </c>
      <c r="O544" s="17" t="s">
        <v>86</v>
      </c>
      <c r="P544" s="55" t="s">
        <v>2536</v>
      </c>
      <c r="Q544" s="55" t="s">
        <v>1630</v>
      </c>
      <c r="R544" s="89" t="s">
        <v>1584</v>
      </c>
      <c r="S544" s="89" t="s">
        <v>2119</v>
      </c>
      <c r="T544" s="89">
        <v>0</v>
      </c>
      <c r="U544" s="89">
        <v>0</v>
      </c>
      <c r="V544" s="15" t="s">
        <v>71</v>
      </c>
      <c r="W544" s="15" t="s">
        <v>51</v>
      </c>
      <c r="X544" s="15"/>
      <c r="Y544" s="16">
        <v>42632</v>
      </c>
      <c r="Z544" s="15" t="s">
        <v>2631</v>
      </c>
      <c r="AA544" s="15" t="s">
        <v>3634</v>
      </c>
      <c r="AB544" s="15" t="s">
        <v>90</v>
      </c>
      <c r="AC544" s="15" t="s">
        <v>91</v>
      </c>
      <c r="AD544" s="15" t="s">
        <v>106</v>
      </c>
      <c r="AE544" s="15" t="s">
        <v>106</v>
      </c>
      <c r="AF544" s="19"/>
    </row>
    <row r="545" spans="1:32" ht="120" x14ac:dyDescent="0.25">
      <c r="A545" s="5">
        <v>540</v>
      </c>
      <c r="B545" s="42">
        <f t="shared" si="46"/>
        <v>-1</v>
      </c>
      <c r="C545" s="41">
        <f t="shared" si="47"/>
        <v>0</v>
      </c>
      <c r="D545" s="10" t="s">
        <v>2613</v>
      </c>
      <c r="E545" s="10" t="s">
        <v>36</v>
      </c>
      <c r="F545" s="125">
        <v>42633</v>
      </c>
      <c r="G545" s="12"/>
      <c r="H545" s="125">
        <v>42661</v>
      </c>
      <c r="I545" s="16">
        <v>42646</v>
      </c>
      <c r="J545" s="2" t="str">
        <f t="shared" si="44"/>
        <v>Terminada</v>
      </c>
      <c r="K545" s="35">
        <f t="shared" si="48"/>
        <v>10</v>
      </c>
      <c r="L545" s="44" t="s">
        <v>2616</v>
      </c>
      <c r="M545" s="49" t="s">
        <v>2617</v>
      </c>
      <c r="N545" s="55" t="s">
        <v>2618</v>
      </c>
      <c r="O545" s="17" t="s">
        <v>86</v>
      </c>
      <c r="P545" s="48" t="s">
        <v>2619</v>
      </c>
      <c r="Q545" s="55" t="s">
        <v>1630</v>
      </c>
      <c r="R545" s="89" t="s">
        <v>1584</v>
      </c>
      <c r="S545" s="89" t="s">
        <v>2120</v>
      </c>
      <c r="T545" s="89">
        <v>0</v>
      </c>
      <c r="U545" s="89">
        <v>0</v>
      </c>
      <c r="V545" s="15" t="s">
        <v>71</v>
      </c>
      <c r="W545" s="15" t="s">
        <v>17</v>
      </c>
      <c r="X545" s="15"/>
      <c r="Y545" s="16">
        <v>42634</v>
      </c>
      <c r="Z545" s="15" t="s">
        <v>2620</v>
      </c>
      <c r="AA545" s="15" t="s">
        <v>2888</v>
      </c>
      <c r="AB545" s="15" t="s">
        <v>90</v>
      </c>
      <c r="AC545" s="15" t="s">
        <v>91</v>
      </c>
      <c r="AD545" s="15" t="s">
        <v>106</v>
      </c>
      <c r="AE545" s="15" t="s">
        <v>106</v>
      </c>
      <c r="AF545" s="19"/>
    </row>
    <row r="546" spans="1:32" ht="135" x14ac:dyDescent="0.25">
      <c r="A546" s="5">
        <v>541</v>
      </c>
      <c r="B546" s="42">
        <f t="shared" si="46"/>
        <v>-1</v>
      </c>
      <c r="C546" s="41">
        <f t="shared" si="47"/>
        <v>0</v>
      </c>
      <c r="D546" s="10" t="s">
        <v>2614</v>
      </c>
      <c r="E546" s="10" t="s">
        <v>36</v>
      </c>
      <c r="F546" s="125">
        <v>42633</v>
      </c>
      <c r="G546" s="12"/>
      <c r="H546" s="125">
        <v>42661</v>
      </c>
      <c r="I546" s="16">
        <v>42692</v>
      </c>
      <c r="J546" s="2" t="str">
        <f t="shared" si="44"/>
        <v>Terminada</v>
      </c>
      <c r="K546" s="35">
        <f t="shared" si="48"/>
        <v>44</v>
      </c>
      <c r="L546" s="44" t="s">
        <v>2621</v>
      </c>
      <c r="M546" s="49" t="s">
        <v>2622</v>
      </c>
      <c r="N546" s="48" t="s">
        <v>2623</v>
      </c>
      <c r="O546" s="17" t="s">
        <v>86</v>
      </c>
      <c r="P546" s="55" t="s">
        <v>2624</v>
      </c>
      <c r="Q546" s="55" t="s">
        <v>1630</v>
      </c>
      <c r="R546" s="89" t="s">
        <v>1584</v>
      </c>
      <c r="S546" s="89" t="s">
        <v>2119</v>
      </c>
      <c r="T546" s="89">
        <v>0</v>
      </c>
      <c r="U546" s="89">
        <v>0</v>
      </c>
      <c r="V546" s="15" t="s">
        <v>71</v>
      </c>
      <c r="W546" s="15" t="s">
        <v>51</v>
      </c>
      <c r="X546" s="15"/>
      <c r="Y546" s="16">
        <v>42634</v>
      </c>
      <c r="Z546" s="15" t="s">
        <v>2625</v>
      </c>
      <c r="AA546" s="15" t="s">
        <v>3635</v>
      </c>
      <c r="AB546" s="15" t="s">
        <v>90</v>
      </c>
      <c r="AC546" s="15" t="s">
        <v>91</v>
      </c>
      <c r="AD546" s="15" t="s">
        <v>106</v>
      </c>
      <c r="AE546" s="15" t="s">
        <v>106</v>
      </c>
      <c r="AF546" s="19"/>
    </row>
    <row r="547" spans="1:32" ht="135" x14ac:dyDescent="0.25">
      <c r="A547" s="5">
        <v>542</v>
      </c>
      <c r="B547" s="42">
        <f t="shared" si="46"/>
        <v>-1</v>
      </c>
      <c r="C547" s="41">
        <f t="shared" si="47"/>
        <v>0</v>
      </c>
      <c r="D547" s="10" t="s">
        <v>2615</v>
      </c>
      <c r="E547" s="10" t="s">
        <v>36</v>
      </c>
      <c r="F547" s="125">
        <v>42633</v>
      </c>
      <c r="G547" s="12"/>
      <c r="H547" s="125">
        <v>42661</v>
      </c>
      <c r="I547" s="16">
        <v>42660</v>
      </c>
      <c r="J547" s="2" t="str">
        <f t="shared" si="44"/>
        <v>Terminada</v>
      </c>
      <c r="K547" s="35">
        <f t="shared" si="48"/>
        <v>20</v>
      </c>
      <c r="L547" s="44" t="s">
        <v>2626</v>
      </c>
      <c r="M547" s="49" t="s">
        <v>2627</v>
      </c>
      <c r="N547" s="108" t="s">
        <v>2628</v>
      </c>
      <c r="O547" s="17" t="s">
        <v>86</v>
      </c>
      <c r="P547" s="48" t="s">
        <v>2629</v>
      </c>
      <c r="Q547" s="55" t="s">
        <v>1630</v>
      </c>
      <c r="R547" s="89" t="s">
        <v>1584</v>
      </c>
      <c r="S547" s="89" t="s">
        <v>2119</v>
      </c>
      <c r="T547" s="89">
        <v>1</v>
      </c>
      <c r="U547" s="89">
        <v>0</v>
      </c>
      <c r="V547" s="15" t="s">
        <v>71</v>
      </c>
      <c r="W547" s="15" t="s">
        <v>51</v>
      </c>
      <c r="X547" s="15"/>
      <c r="Y547" s="16">
        <v>42634</v>
      </c>
      <c r="Z547" s="15" t="s">
        <v>2630</v>
      </c>
      <c r="AA547" s="15" t="s">
        <v>3636</v>
      </c>
      <c r="AB547" s="15" t="s">
        <v>90</v>
      </c>
      <c r="AC547" s="15" t="s">
        <v>91</v>
      </c>
      <c r="AD547" s="15" t="s">
        <v>106</v>
      </c>
      <c r="AE547" s="15" t="s">
        <v>106</v>
      </c>
      <c r="AF547" s="19"/>
    </row>
    <row r="548" spans="1:32" ht="120" x14ac:dyDescent="0.25">
      <c r="A548" s="5">
        <v>543</v>
      </c>
      <c r="B548" s="42">
        <f t="shared" si="46"/>
        <v>-1</v>
      </c>
      <c r="C548" s="41">
        <f t="shared" si="47"/>
        <v>0</v>
      </c>
      <c r="D548" s="10" t="s">
        <v>2658</v>
      </c>
      <c r="E548" s="10" t="s">
        <v>36</v>
      </c>
      <c r="F548" s="125">
        <v>42634</v>
      </c>
      <c r="G548" s="12"/>
      <c r="H548" s="125">
        <v>42662</v>
      </c>
      <c r="I548" s="16">
        <v>42662</v>
      </c>
      <c r="J548" s="2" t="str">
        <f t="shared" si="44"/>
        <v>Terminada</v>
      </c>
      <c r="K548" s="35">
        <f t="shared" si="48"/>
        <v>21</v>
      </c>
      <c r="L548" s="44" t="s">
        <v>2659</v>
      </c>
      <c r="M548" s="49" t="s">
        <v>2661</v>
      </c>
      <c r="N548" s="179" t="s">
        <v>2662</v>
      </c>
      <c r="O548" s="17" t="s">
        <v>86</v>
      </c>
      <c r="P548" s="55" t="s">
        <v>2660</v>
      </c>
      <c r="Q548" s="55" t="s">
        <v>1630</v>
      </c>
      <c r="R548" s="89" t="s">
        <v>1584</v>
      </c>
      <c r="S548" s="89" t="s">
        <v>2120</v>
      </c>
      <c r="T548" s="89">
        <v>0</v>
      </c>
      <c r="U548" s="89">
        <v>0</v>
      </c>
      <c r="V548" s="15" t="s">
        <v>67</v>
      </c>
      <c r="W548" s="15" t="s">
        <v>17</v>
      </c>
      <c r="X548" s="15"/>
      <c r="Y548" s="16">
        <v>42635</v>
      </c>
      <c r="Z548" s="15" t="s">
        <v>2663</v>
      </c>
      <c r="AA548" s="15" t="s">
        <v>3637</v>
      </c>
      <c r="AB548" s="15" t="s">
        <v>90</v>
      </c>
      <c r="AC548" s="15" t="s">
        <v>91</v>
      </c>
      <c r="AD548" s="15" t="s">
        <v>106</v>
      </c>
      <c r="AE548" s="15" t="s">
        <v>106</v>
      </c>
      <c r="AF548" s="19"/>
    </row>
    <row r="549" spans="1:32" ht="135" x14ac:dyDescent="0.25">
      <c r="A549" s="5">
        <v>544</v>
      </c>
      <c r="B549" s="42">
        <f t="shared" si="46"/>
        <v>-1</v>
      </c>
      <c r="C549" s="41">
        <f t="shared" si="47"/>
        <v>0</v>
      </c>
      <c r="D549" s="10" t="s">
        <v>2664</v>
      </c>
      <c r="E549" s="10" t="s">
        <v>36</v>
      </c>
      <c r="F549" s="125">
        <v>42634</v>
      </c>
      <c r="G549" s="12"/>
      <c r="H549" s="125">
        <v>42662</v>
      </c>
      <c r="I549" s="16">
        <v>42646</v>
      </c>
      <c r="J549" s="2" t="str">
        <f t="shared" si="44"/>
        <v>Terminada</v>
      </c>
      <c r="K549" s="35">
        <f t="shared" si="48"/>
        <v>9</v>
      </c>
      <c r="L549" s="44" t="s">
        <v>2665</v>
      </c>
      <c r="M549" s="49" t="s">
        <v>2666</v>
      </c>
      <c r="N549" s="108" t="s">
        <v>2667</v>
      </c>
      <c r="O549" s="17" t="s">
        <v>86</v>
      </c>
      <c r="P549" s="48" t="s">
        <v>2668</v>
      </c>
      <c r="Q549" s="55" t="s">
        <v>1633</v>
      </c>
      <c r="R549" s="89" t="s">
        <v>1599</v>
      </c>
      <c r="S549" s="89" t="s">
        <v>2120</v>
      </c>
      <c r="T549" s="89">
        <v>0</v>
      </c>
      <c r="U549" s="89">
        <v>0</v>
      </c>
      <c r="V549" s="15" t="s">
        <v>75</v>
      </c>
      <c r="W549" s="15" t="s">
        <v>17</v>
      </c>
      <c r="X549" s="15"/>
      <c r="Y549" s="11">
        <v>42635</v>
      </c>
      <c r="Z549" s="15" t="s">
        <v>2669</v>
      </c>
      <c r="AA549" s="15" t="s">
        <v>2889</v>
      </c>
      <c r="AB549" s="15" t="s">
        <v>90</v>
      </c>
      <c r="AC549" s="15" t="s">
        <v>91</v>
      </c>
      <c r="AD549" s="15" t="s">
        <v>106</v>
      </c>
      <c r="AE549" s="15" t="s">
        <v>106</v>
      </c>
      <c r="AF549" s="19"/>
    </row>
    <row r="550" spans="1:32" ht="120" x14ac:dyDescent="0.25">
      <c r="A550" s="5">
        <v>545</v>
      </c>
      <c r="B550" s="42">
        <f t="shared" si="46"/>
        <v>-1</v>
      </c>
      <c r="C550" s="41">
        <f t="shared" si="47"/>
        <v>0</v>
      </c>
      <c r="D550" s="10" t="s">
        <v>2786</v>
      </c>
      <c r="E550" s="10" t="s">
        <v>36</v>
      </c>
      <c r="F550" s="125">
        <v>42635</v>
      </c>
      <c r="G550" s="12"/>
      <c r="H550" s="125">
        <v>42663</v>
      </c>
      <c r="I550" s="16">
        <v>42639</v>
      </c>
      <c r="J550" s="2" t="str">
        <f t="shared" si="44"/>
        <v>Terminada</v>
      </c>
      <c r="K550" s="35">
        <f t="shared" si="48"/>
        <v>3</v>
      </c>
      <c r="L550" s="56" t="s">
        <v>2653</v>
      </c>
      <c r="M550" s="49" t="s">
        <v>2676</v>
      </c>
      <c r="N550" s="48" t="s">
        <v>2655</v>
      </c>
      <c r="O550" s="17" t="s">
        <v>86</v>
      </c>
      <c r="P550" s="144" t="s">
        <v>2787</v>
      </c>
      <c r="Q550" s="55" t="s">
        <v>1637</v>
      </c>
      <c r="R550" s="89" t="s">
        <v>1622</v>
      </c>
      <c r="S550" s="89" t="s">
        <v>2120</v>
      </c>
      <c r="T550" s="89">
        <v>0</v>
      </c>
      <c r="U550" s="89">
        <v>0</v>
      </c>
      <c r="V550" s="15" t="s">
        <v>76</v>
      </c>
      <c r="W550" s="15" t="s">
        <v>16</v>
      </c>
      <c r="X550" s="15"/>
      <c r="Y550" s="11">
        <v>42636</v>
      </c>
      <c r="Z550" s="15" t="s">
        <v>2788</v>
      </c>
      <c r="AA550" s="15" t="s">
        <v>106</v>
      </c>
      <c r="AB550" s="15" t="s">
        <v>106</v>
      </c>
      <c r="AC550" s="15" t="s">
        <v>91</v>
      </c>
      <c r="AD550" s="15" t="s">
        <v>106</v>
      </c>
      <c r="AE550" s="15" t="s">
        <v>106</v>
      </c>
      <c r="AF550" s="19"/>
    </row>
    <row r="551" spans="1:32" ht="120" x14ac:dyDescent="0.25">
      <c r="A551" s="5">
        <v>546</v>
      </c>
      <c r="B551" s="42">
        <f t="shared" si="46"/>
        <v>-1</v>
      </c>
      <c r="C551" s="41">
        <f t="shared" si="47"/>
        <v>0</v>
      </c>
      <c r="D551" s="10" t="s">
        <v>2675</v>
      </c>
      <c r="E551" s="10" t="s">
        <v>36</v>
      </c>
      <c r="F551" s="125">
        <v>42635</v>
      </c>
      <c r="G551" s="12"/>
      <c r="H551" s="125">
        <v>42663</v>
      </c>
      <c r="I551" s="16">
        <v>42636</v>
      </c>
      <c r="J551" s="2" t="str">
        <f t="shared" si="44"/>
        <v>Terminada</v>
      </c>
      <c r="K551" s="35">
        <f t="shared" si="48"/>
        <v>2</v>
      </c>
      <c r="L551" s="56" t="s">
        <v>2653</v>
      </c>
      <c r="M551" s="49" t="s">
        <v>2676</v>
      </c>
      <c r="N551" s="55" t="s">
        <v>2655</v>
      </c>
      <c r="O551" s="17" t="s">
        <v>86</v>
      </c>
      <c r="P551" s="48" t="s">
        <v>2677</v>
      </c>
      <c r="Q551" s="55" t="s">
        <v>1638</v>
      </c>
      <c r="R551" s="89" t="s">
        <v>1624</v>
      </c>
      <c r="S551" s="89" t="s">
        <v>2120</v>
      </c>
      <c r="T551" s="89">
        <v>0</v>
      </c>
      <c r="U551" s="89">
        <v>0</v>
      </c>
      <c r="V551" s="15" t="s">
        <v>76</v>
      </c>
      <c r="W551" s="15" t="s">
        <v>16</v>
      </c>
      <c r="X551" s="15"/>
      <c r="Y551" s="16">
        <v>42635</v>
      </c>
      <c r="Z551" s="15" t="s">
        <v>2678</v>
      </c>
      <c r="AA551" s="15" t="s">
        <v>106</v>
      </c>
      <c r="AB551" s="15" t="s">
        <v>90</v>
      </c>
      <c r="AC551" s="15" t="s">
        <v>91</v>
      </c>
      <c r="AD551" s="15" t="s">
        <v>106</v>
      </c>
      <c r="AE551" s="15" t="s">
        <v>106</v>
      </c>
      <c r="AF551" s="19"/>
    </row>
    <row r="552" spans="1:32" ht="135" x14ac:dyDescent="0.25">
      <c r="A552" s="5">
        <v>547</v>
      </c>
      <c r="B552" s="42">
        <f t="shared" si="46"/>
        <v>-1</v>
      </c>
      <c r="C552" s="41">
        <f t="shared" si="47"/>
        <v>0</v>
      </c>
      <c r="D552" s="10" t="s">
        <v>2652</v>
      </c>
      <c r="E552" s="10" t="s">
        <v>36</v>
      </c>
      <c r="F552" s="125">
        <v>42635</v>
      </c>
      <c r="G552" s="12"/>
      <c r="H552" s="125">
        <v>42663</v>
      </c>
      <c r="I552" s="16">
        <v>42657</v>
      </c>
      <c r="J552" s="2" t="str">
        <f t="shared" si="44"/>
        <v>Terminada</v>
      </c>
      <c r="K552" s="35">
        <v>0</v>
      </c>
      <c r="L552" s="56" t="s">
        <v>2653</v>
      </c>
      <c r="M552" s="49" t="s">
        <v>2654</v>
      </c>
      <c r="N552" s="48" t="s">
        <v>2655</v>
      </c>
      <c r="O552" s="17" t="s">
        <v>86</v>
      </c>
      <c r="P552" s="55" t="s">
        <v>2656</v>
      </c>
      <c r="Q552" s="55" t="s">
        <v>1630</v>
      </c>
      <c r="R552" s="89" t="s">
        <v>1584</v>
      </c>
      <c r="S552" s="89" t="s">
        <v>2120</v>
      </c>
      <c r="T552" s="89">
        <v>0</v>
      </c>
      <c r="U552" s="89">
        <v>0</v>
      </c>
      <c r="V552" s="15" t="s">
        <v>71</v>
      </c>
      <c r="W552" s="15" t="s">
        <v>51</v>
      </c>
      <c r="X552" s="15"/>
      <c r="Y552" s="11">
        <v>42635</v>
      </c>
      <c r="Z552" s="15" t="s">
        <v>2657</v>
      </c>
      <c r="AA552" s="15" t="s">
        <v>3638</v>
      </c>
      <c r="AB552" s="15" t="s">
        <v>90</v>
      </c>
      <c r="AC552" s="15" t="s">
        <v>91</v>
      </c>
      <c r="AD552" s="15" t="s">
        <v>106</v>
      </c>
      <c r="AE552" s="15" t="s">
        <v>106</v>
      </c>
      <c r="AF552" s="19"/>
    </row>
    <row r="553" spans="1:32" ht="120" x14ac:dyDescent="0.25">
      <c r="A553" s="5">
        <v>548</v>
      </c>
      <c r="B553" s="42">
        <f t="shared" si="46"/>
        <v>-1</v>
      </c>
      <c r="C553" s="41">
        <f t="shared" si="47"/>
        <v>0</v>
      </c>
      <c r="D553" s="10" t="s">
        <v>2686</v>
      </c>
      <c r="E553" s="10" t="s">
        <v>36</v>
      </c>
      <c r="F553" s="125">
        <v>42635</v>
      </c>
      <c r="G553" s="12"/>
      <c r="H553" s="125">
        <v>42663</v>
      </c>
      <c r="I553" s="16">
        <v>42648</v>
      </c>
      <c r="J553" s="2" t="str">
        <f t="shared" si="44"/>
        <v>Terminada</v>
      </c>
      <c r="K553" s="35">
        <f>IF(I553&lt;&gt;"",(NETWORKDAYS(F553,I553)),0)</f>
        <v>10</v>
      </c>
      <c r="L553" s="56" t="s">
        <v>2470</v>
      </c>
      <c r="M553" s="49" t="s">
        <v>2471</v>
      </c>
      <c r="N553" s="55" t="s">
        <v>2472</v>
      </c>
      <c r="O553" s="17" t="s">
        <v>86</v>
      </c>
      <c r="P553" s="48" t="s">
        <v>2687</v>
      </c>
      <c r="Q553" s="55" t="s">
        <v>1627</v>
      </c>
      <c r="R553" s="89" t="s">
        <v>1563</v>
      </c>
      <c r="S553" s="89" t="s">
        <v>2120</v>
      </c>
      <c r="T553" s="89">
        <v>0</v>
      </c>
      <c r="U553" s="89">
        <v>0</v>
      </c>
      <c r="V553" s="15" t="s">
        <v>67</v>
      </c>
      <c r="W553" s="15" t="s">
        <v>17</v>
      </c>
      <c r="X553" s="15"/>
      <c r="Y553" s="16">
        <v>42636</v>
      </c>
      <c r="Z553" s="15" t="s">
        <v>2688</v>
      </c>
      <c r="AA553" s="15" t="s">
        <v>2958</v>
      </c>
      <c r="AB553" s="15" t="s">
        <v>90</v>
      </c>
      <c r="AC553" s="15" t="s">
        <v>91</v>
      </c>
      <c r="AD553" s="15" t="s">
        <v>106</v>
      </c>
      <c r="AE553" s="15" t="s">
        <v>106</v>
      </c>
      <c r="AF553" s="19"/>
    </row>
    <row r="554" spans="1:32" ht="120" x14ac:dyDescent="0.25">
      <c r="A554" s="5">
        <v>549</v>
      </c>
      <c r="B554" s="42">
        <f t="shared" si="46"/>
        <v>-1</v>
      </c>
      <c r="C554" s="41">
        <f t="shared" si="47"/>
        <v>0</v>
      </c>
      <c r="D554" s="10" t="s">
        <v>2689</v>
      </c>
      <c r="E554" s="10" t="s">
        <v>36</v>
      </c>
      <c r="F554" s="125">
        <v>42636</v>
      </c>
      <c r="G554" s="12"/>
      <c r="H554" s="125">
        <v>42664</v>
      </c>
      <c r="I554" s="16">
        <v>42639</v>
      </c>
      <c r="J554" s="2" t="str">
        <f t="shared" si="44"/>
        <v>Terminada</v>
      </c>
      <c r="K554" s="35">
        <f>IF(I554&lt;&gt;"",(NETWORKDAYS(F554,I554)),0)</f>
        <v>2</v>
      </c>
      <c r="L554" s="45" t="s">
        <v>2690</v>
      </c>
      <c r="M554" s="18" t="s">
        <v>2691</v>
      </c>
      <c r="N554" s="106" t="s">
        <v>2692</v>
      </c>
      <c r="O554" s="17" t="s">
        <v>86</v>
      </c>
      <c r="P554" s="129" t="s">
        <v>2693</v>
      </c>
      <c r="Q554" s="55" t="s">
        <v>1591</v>
      </c>
      <c r="R554" s="89" t="s">
        <v>1566</v>
      </c>
      <c r="S554" s="89" t="s">
        <v>2120</v>
      </c>
      <c r="T554" s="89">
        <v>0</v>
      </c>
      <c r="U554" s="89">
        <v>0</v>
      </c>
      <c r="V554" s="15" t="s">
        <v>73</v>
      </c>
      <c r="W554" s="15" t="s">
        <v>16</v>
      </c>
      <c r="X554" s="15"/>
      <c r="Y554" s="11">
        <v>42639</v>
      </c>
      <c r="Z554" s="15" t="s">
        <v>2694</v>
      </c>
      <c r="AA554" s="15" t="s">
        <v>106</v>
      </c>
      <c r="AB554" s="15" t="s">
        <v>107</v>
      </c>
      <c r="AC554" s="15" t="s">
        <v>91</v>
      </c>
      <c r="AD554" s="15" t="s">
        <v>106</v>
      </c>
      <c r="AE554" s="15" t="s">
        <v>106</v>
      </c>
      <c r="AF554" s="19"/>
    </row>
    <row r="555" spans="1:32" ht="120" x14ac:dyDescent="0.25">
      <c r="A555" s="5">
        <v>550</v>
      </c>
      <c r="B555" s="42">
        <f t="shared" si="46"/>
        <v>-1</v>
      </c>
      <c r="C555" s="41">
        <f t="shared" si="47"/>
        <v>0</v>
      </c>
      <c r="D555" s="10" t="s">
        <v>2789</v>
      </c>
      <c r="E555" s="10" t="s">
        <v>36</v>
      </c>
      <c r="F555" s="125">
        <v>42636</v>
      </c>
      <c r="G555" s="12"/>
      <c r="H555" s="125">
        <v>42664</v>
      </c>
      <c r="I555" s="16">
        <v>42657</v>
      </c>
      <c r="J555" s="2" t="str">
        <f t="shared" si="44"/>
        <v>Terminada</v>
      </c>
      <c r="K555" s="35">
        <f>IF(I555&lt;&gt;"",(NETWORKDAYS(F555,I555)),0)</f>
        <v>16</v>
      </c>
      <c r="L555" s="44" t="s">
        <v>2790</v>
      </c>
      <c r="M555" s="49" t="s">
        <v>2791</v>
      </c>
      <c r="N555" s="108" t="s">
        <v>2792</v>
      </c>
      <c r="O555" s="17" t="s">
        <v>86</v>
      </c>
      <c r="P555" s="55" t="s">
        <v>2793</v>
      </c>
      <c r="Q555" s="55" t="s">
        <v>1629</v>
      </c>
      <c r="R555" s="89" t="s">
        <v>1576</v>
      </c>
      <c r="S555" s="89" t="s">
        <v>2120</v>
      </c>
      <c r="T555" s="89">
        <v>0</v>
      </c>
      <c r="U555" s="89">
        <v>0</v>
      </c>
      <c r="V555" s="15" t="s">
        <v>69</v>
      </c>
      <c r="W555" s="15" t="s">
        <v>51</v>
      </c>
      <c r="X555" s="15"/>
      <c r="Y555" s="16">
        <v>42639</v>
      </c>
      <c r="Z555" s="15" t="s">
        <v>2794</v>
      </c>
      <c r="AA555" s="15" t="s">
        <v>3639</v>
      </c>
      <c r="AB555" s="15" t="s">
        <v>90</v>
      </c>
      <c r="AC555" s="15" t="s">
        <v>91</v>
      </c>
      <c r="AD555" s="15" t="s">
        <v>106</v>
      </c>
      <c r="AE555" s="15" t="s">
        <v>106</v>
      </c>
      <c r="AF555" s="19"/>
    </row>
    <row r="556" spans="1:32" ht="120" x14ac:dyDescent="0.25">
      <c r="A556" s="5">
        <v>551</v>
      </c>
      <c r="B556" s="42">
        <f t="shared" si="46"/>
        <v>-1</v>
      </c>
      <c r="C556" s="41">
        <f t="shared" si="47"/>
        <v>0</v>
      </c>
      <c r="D556" s="10" t="s">
        <v>2795</v>
      </c>
      <c r="E556" s="10" t="s">
        <v>36</v>
      </c>
      <c r="F556" s="125">
        <v>42639</v>
      </c>
      <c r="G556" s="12"/>
      <c r="H556" s="125">
        <v>42667</v>
      </c>
      <c r="I556" s="16">
        <v>42655</v>
      </c>
      <c r="J556" s="2" t="str">
        <f t="shared" si="44"/>
        <v>Terminada</v>
      </c>
      <c r="K556" s="35">
        <f>IF(I556&lt;&gt;"",(NETWORKDAYS(F556,I556)),0)</f>
        <v>13</v>
      </c>
      <c r="L556" s="56" t="s">
        <v>2470</v>
      </c>
      <c r="M556" s="49" t="s">
        <v>2471</v>
      </c>
      <c r="N556" s="108" t="s">
        <v>2472</v>
      </c>
      <c r="O556" s="15" t="s">
        <v>86</v>
      </c>
      <c r="P556" s="87" t="s">
        <v>2796</v>
      </c>
      <c r="Q556" s="55" t="s">
        <v>1630</v>
      </c>
      <c r="R556" s="89" t="s">
        <v>1584</v>
      </c>
      <c r="S556" s="89" t="s">
        <v>2120</v>
      </c>
      <c r="T556" s="89">
        <v>0</v>
      </c>
      <c r="U556" s="89">
        <v>0</v>
      </c>
      <c r="V556" s="15" t="s">
        <v>71</v>
      </c>
      <c r="W556" s="15" t="s">
        <v>51</v>
      </c>
      <c r="X556" s="15"/>
      <c r="Y556" s="11">
        <v>42639</v>
      </c>
      <c r="Z556" s="15" t="s">
        <v>2797</v>
      </c>
      <c r="AA556" s="15" t="s">
        <v>3640</v>
      </c>
      <c r="AB556" s="15" t="s">
        <v>90</v>
      </c>
      <c r="AC556" s="15" t="s">
        <v>91</v>
      </c>
      <c r="AD556" s="15" t="s">
        <v>106</v>
      </c>
      <c r="AE556" s="15" t="s">
        <v>106</v>
      </c>
      <c r="AF556" s="19"/>
    </row>
    <row r="557" spans="1:32" ht="135" x14ac:dyDescent="0.25">
      <c r="A557" s="5">
        <v>552</v>
      </c>
      <c r="B557" s="42">
        <f t="shared" si="46"/>
        <v>-1</v>
      </c>
      <c r="C557" s="41">
        <f t="shared" si="47"/>
        <v>0</v>
      </c>
      <c r="D557" s="10" t="s">
        <v>2798</v>
      </c>
      <c r="E557" s="10" t="s">
        <v>36</v>
      </c>
      <c r="F557" s="125">
        <v>42639</v>
      </c>
      <c r="G557" s="12"/>
      <c r="H557" s="125">
        <v>42667</v>
      </c>
      <c r="I557" s="16">
        <v>42649</v>
      </c>
      <c r="J557" s="2" t="str">
        <f t="shared" si="44"/>
        <v>Terminada</v>
      </c>
      <c r="K557" s="35">
        <v>0</v>
      </c>
      <c r="L557" s="44" t="s">
        <v>2799</v>
      </c>
      <c r="M557" s="49" t="s">
        <v>2800</v>
      </c>
      <c r="N557" s="48" t="s">
        <v>2801</v>
      </c>
      <c r="O557" s="17" t="s">
        <v>86</v>
      </c>
      <c r="P557" s="108" t="s">
        <v>2802</v>
      </c>
      <c r="Q557" s="55" t="s">
        <v>68</v>
      </c>
      <c r="R557" s="89" t="s">
        <v>1568</v>
      </c>
      <c r="S557" s="89" t="s">
        <v>2120</v>
      </c>
      <c r="T557" s="89">
        <v>0</v>
      </c>
      <c r="U557" s="89">
        <v>0</v>
      </c>
      <c r="V557" s="15" t="s">
        <v>68</v>
      </c>
      <c r="W557" s="15" t="s">
        <v>17</v>
      </c>
      <c r="X557" s="15"/>
      <c r="Y557" s="11">
        <v>42639</v>
      </c>
      <c r="Z557" s="15" t="s">
        <v>2803</v>
      </c>
      <c r="AA557" s="15" t="s">
        <v>2965</v>
      </c>
      <c r="AB557" s="15" t="s">
        <v>90</v>
      </c>
      <c r="AC557" s="15" t="s">
        <v>91</v>
      </c>
      <c r="AD557" s="15" t="s">
        <v>106</v>
      </c>
      <c r="AE557" s="15" t="s">
        <v>106</v>
      </c>
      <c r="AF557" s="19"/>
    </row>
    <row r="558" spans="1:32" ht="135" x14ac:dyDescent="0.25">
      <c r="A558" s="5">
        <v>553</v>
      </c>
      <c r="B558" s="42">
        <f t="shared" si="46"/>
        <v>-1</v>
      </c>
      <c r="C558" s="41">
        <f t="shared" si="47"/>
        <v>0</v>
      </c>
      <c r="D558" s="10" t="s">
        <v>2804</v>
      </c>
      <c r="E558" s="10" t="s">
        <v>36</v>
      </c>
      <c r="F558" s="125">
        <v>42639</v>
      </c>
      <c r="G558" s="12"/>
      <c r="H558" s="125">
        <v>42667</v>
      </c>
      <c r="I558" s="16">
        <v>42648</v>
      </c>
      <c r="J558" s="2" t="str">
        <f t="shared" si="44"/>
        <v>Terminada</v>
      </c>
      <c r="K558" s="35">
        <f t="shared" ref="K558:K594" si="49">IF(I558&lt;&gt;"",(NETWORKDAYS(F558,I558)),0)</f>
        <v>8</v>
      </c>
      <c r="L558" s="44" t="s">
        <v>2805</v>
      </c>
      <c r="M558" s="49" t="s">
        <v>2806</v>
      </c>
      <c r="N558" s="55" t="s">
        <v>2807</v>
      </c>
      <c r="O558" s="17" t="s">
        <v>86</v>
      </c>
      <c r="P558" s="48" t="s">
        <v>2808</v>
      </c>
      <c r="Q558" s="55" t="s">
        <v>1627</v>
      </c>
      <c r="R558" s="89" t="s">
        <v>1563</v>
      </c>
      <c r="S558" s="89" t="s">
        <v>2120</v>
      </c>
      <c r="T558" s="89">
        <v>0</v>
      </c>
      <c r="U558" s="89">
        <v>0</v>
      </c>
      <c r="V558" s="15" t="s">
        <v>67</v>
      </c>
      <c r="W558" s="17" t="s">
        <v>17</v>
      </c>
      <c r="X558" s="17"/>
      <c r="Y558" s="16">
        <v>42640</v>
      </c>
      <c r="Z558" s="15" t="s">
        <v>2826</v>
      </c>
      <c r="AA558" s="15" t="s">
        <v>2959</v>
      </c>
      <c r="AB558" s="15" t="s">
        <v>90</v>
      </c>
      <c r="AC558" s="15" t="s">
        <v>91</v>
      </c>
      <c r="AD558" s="15" t="s">
        <v>106</v>
      </c>
      <c r="AE558" s="15" t="s">
        <v>106</v>
      </c>
      <c r="AF558" s="19"/>
    </row>
    <row r="559" spans="1:32" ht="135" x14ac:dyDescent="0.25">
      <c r="A559" s="5">
        <v>554</v>
      </c>
      <c r="B559" s="42">
        <f t="shared" si="46"/>
        <v>-1</v>
      </c>
      <c r="C559" s="41">
        <f t="shared" si="47"/>
        <v>0</v>
      </c>
      <c r="D559" s="10" t="s">
        <v>2809</v>
      </c>
      <c r="E559" s="10" t="s">
        <v>36</v>
      </c>
      <c r="F559" s="125">
        <v>42639</v>
      </c>
      <c r="G559" s="12"/>
      <c r="H559" s="125">
        <v>42667</v>
      </c>
      <c r="I559" s="16">
        <v>42657</v>
      </c>
      <c r="J559" s="2" t="str">
        <f t="shared" si="44"/>
        <v>Terminada</v>
      </c>
      <c r="K559" s="35">
        <f t="shared" si="49"/>
        <v>15</v>
      </c>
      <c r="L559" s="56" t="s">
        <v>2810</v>
      </c>
      <c r="M559" s="49" t="s">
        <v>2811</v>
      </c>
      <c r="N559" s="48" t="s">
        <v>2812</v>
      </c>
      <c r="O559" s="17" t="s">
        <v>86</v>
      </c>
      <c r="P559" s="55" t="s">
        <v>2813</v>
      </c>
      <c r="Q559" s="55" t="s">
        <v>1630</v>
      </c>
      <c r="R559" s="89" t="s">
        <v>1566</v>
      </c>
      <c r="S559" s="89" t="s">
        <v>2120</v>
      </c>
      <c r="T559" s="89">
        <v>0</v>
      </c>
      <c r="U559" s="89">
        <v>0</v>
      </c>
      <c r="V559" s="15" t="s">
        <v>71</v>
      </c>
      <c r="W559" s="15" t="s">
        <v>51</v>
      </c>
      <c r="X559" s="15"/>
      <c r="Y559" s="16">
        <v>42639</v>
      </c>
      <c r="Z559" s="15" t="s">
        <v>2814</v>
      </c>
      <c r="AA559" s="15" t="s">
        <v>3641</v>
      </c>
      <c r="AB559" s="15" t="s">
        <v>90</v>
      </c>
      <c r="AC559" s="15" t="s">
        <v>91</v>
      </c>
      <c r="AD559" s="15" t="s">
        <v>106</v>
      </c>
      <c r="AE559" s="15" t="s">
        <v>106</v>
      </c>
      <c r="AF559" s="19"/>
    </row>
    <row r="560" spans="1:32" ht="120" x14ac:dyDescent="0.25">
      <c r="A560" s="133">
        <v>555</v>
      </c>
      <c r="B560" s="154">
        <f t="shared" si="46"/>
        <v>-1</v>
      </c>
      <c r="C560" s="155">
        <f t="shared" si="47"/>
        <v>0</v>
      </c>
      <c r="D560" s="10" t="s">
        <v>2815</v>
      </c>
      <c r="E560" s="10" t="s">
        <v>36</v>
      </c>
      <c r="F560" s="125">
        <v>42639</v>
      </c>
      <c r="G560" s="12"/>
      <c r="H560" s="125">
        <v>42667</v>
      </c>
      <c r="I560" s="16">
        <v>42664</v>
      </c>
      <c r="J560" s="2" t="str">
        <f t="shared" si="44"/>
        <v>Terminada</v>
      </c>
      <c r="K560" s="35">
        <f t="shared" si="49"/>
        <v>20</v>
      </c>
      <c r="L560" s="44" t="s">
        <v>83</v>
      </c>
      <c r="M560" s="49" t="s">
        <v>1438</v>
      </c>
      <c r="N560" s="55" t="s">
        <v>85</v>
      </c>
      <c r="O560" s="17" t="s">
        <v>86</v>
      </c>
      <c r="P560" s="48" t="s">
        <v>2816</v>
      </c>
      <c r="Q560" s="55" t="s">
        <v>1630</v>
      </c>
      <c r="R560" s="89" t="s">
        <v>1584</v>
      </c>
      <c r="S560" s="89" t="s">
        <v>2119</v>
      </c>
      <c r="T560" s="89">
        <v>1</v>
      </c>
      <c r="U560" s="89">
        <v>1</v>
      </c>
      <c r="V560" s="15" t="s">
        <v>71</v>
      </c>
      <c r="W560" s="15" t="s">
        <v>51</v>
      </c>
      <c r="X560" s="15"/>
      <c r="Y560" s="16">
        <v>42639</v>
      </c>
      <c r="Z560" s="15" t="s">
        <v>2817</v>
      </c>
      <c r="AA560" s="15" t="s">
        <v>3642</v>
      </c>
      <c r="AB560" s="15" t="s">
        <v>90</v>
      </c>
      <c r="AC560" s="15" t="s">
        <v>91</v>
      </c>
      <c r="AD560" s="15" t="s">
        <v>106</v>
      </c>
      <c r="AE560" s="15" t="s">
        <v>106</v>
      </c>
      <c r="AF560" s="19"/>
    </row>
    <row r="561" spans="1:32" ht="135" x14ac:dyDescent="0.25">
      <c r="A561" s="5">
        <v>556</v>
      </c>
      <c r="B561" s="42">
        <f t="shared" si="46"/>
        <v>-1</v>
      </c>
      <c r="C561" s="41">
        <f t="shared" si="47"/>
        <v>0</v>
      </c>
      <c r="D561" s="10" t="s">
        <v>2820</v>
      </c>
      <c r="E561" s="10" t="s">
        <v>36</v>
      </c>
      <c r="F561" s="125">
        <v>42640</v>
      </c>
      <c r="G561" s="12"/>
      <c r="H561" s="125">
        <v>42668</v>
      </c>
      <c r="I561" s="16">
        <v>42641</v>
      </c>
      <c r="J561" s="2" t="str">
        <f t="shared" si="44"/>
        <v>Terminada</v>
      </c>
      <c r="K561" s="35">
        <f t="shared" si="49"/>
        <v>2</v>
      </c>
      <c r="L561" s="44" t="s">
        <v>2821</v>
      </c>
      <c r="M561" s="49" t="s">
        <v>2823</v>
      </c>
      <c r="N561" s="87" t="s">
        <v>2824</v>
      </c>
      <c r="O561" s="17" t="s">
        <v>86</v>
      </c>
      <c r="P561" s="144" t="s">
        <v>2822</v>
      </c>
      <c r="Q561" s="55" t="s">
        <v>1638</v>
      </c>
      <c r="R561" s="89" t="s">
        <v>1624</v>
      </c>
      <c r="S561" s="89" t="s">
        <v>2120</v>
      </c>
      <c r="T561" s="89">
        <v>0</v>
      </c>
      <c r="U561" s="89">
        <v>0</v>
      </c>
      <c r="V561" s="15" t="s">
        <v>71</v>
      </c>
      <c r="W561" s="15" t="s">
        <v>16</v>
      </c>
      <c r="X561" s="15"/>
      <c r="Y561" s="16">
        <v>42641</v>
      </c>
      <c r="Z561" s="15" t="s">
        <v>106</v>
      </c>
      <c r="AA561" s="15" t="s">
        <v>2825</v>
      </c>
      <c r="AB561" s="15" t="s">
        <v>90</v>
      </c>
      <c r="AC561" s="15" t="s">
        <v>91</v>
      </c>
      <c r="AD561" s="15" t="s">
        <v>106</v>
      </c>
      <c r="AE561" s="15" t="s">
        <v>106</v>
      </c>
      <c r="AF561" s="19"/>
    </row>
    <row r="562" spans="1:32" ht="240" x14ac:dyDescent="0.25">
      <c r="A562" s="5">
        <v>557</v>
      </c>
      <c r="B562" s="42">
        <f t="shared" si="46"/>
        <v>-1</v>
      </c>
      <c r="C562" s="41">
        <f t="shared" si="47"/>
        <v>0</v>
      </c>
      <c r="D562" s="10" t="s">
        <v>2827</v>
      </c>
      <c r="E562" s="10" t="s">
        <v>36</v>
      </c>
      <c r="F562" s="125">
        <v>42641</v>
      </c>
      <c r="G562" s="12"/>
      <c r="H562" s="125">
        <v>42669</v>
      </c>
      <c r="I562" s="16">
        <v>42657</v>
      </c>
      <c r="J562" s="2" t="str">
        <f t="shared" si="44"/>
        <v>Terminada</v>
      </c>
      <c r="K562" s="35">
        <f t="shared" si="49"/>
        <v>13</v>
      </c>
      <c r="L562" s="44" t="s">
        <v>2828</v>
      </c>
      <c r="M562" s="49" t="s">
        <v>2829</v>
      </c>
      <c r="N562" s="108" t="s">
        <v>655</v>
      </c>
      <c r="O562" s="17" t="s">
        <v>86</v>
      </c>
      <c r="P562" s="48" t="s">
        <v>2830</v>
      </c>
      <c r="Q562" s="55" t="s">
        <v>1630</v>
      </c>
      <c r="R562" s="89" t="s">
        <v>1584</v>
      </c>
      <c r="S562" s="89" t="s">
        <v>2120</v>
      </c>
      <c r="T562" s="89">
        <v>0</v>
      </c>
      <c r="U562" s="89">
        <v>0</v>
      </c>
      <c r="V562" s="15" t="s">
        <v>71</v>
      </c>
      <c r="W562" s="15" t="s">
        <v>51</v>
      </c>
      <c r="X562" s="15"/>
      <c r="Y562" s="16">
        <v>42641</v>
      </c>
      <c r="Z562" s="15" t="s">
        <v>2831</v>
      </c>
      <c r="AA562" s="15" t="s">
        <v>3643</v>
      </c>
      <c r="AB562" s="15" t="s">
        <v>90</v>
      </c>
      <c r="AC562" s="15" t="s">
        <v>91</v>
      </c>
      <c r="AD562" s="15" t="s">
        <v>106</v>
      </c>
      <c r="AE562" s="15" t="s">
        <v>106</v>
      </c>
      <c r="AF562" s="19"/>
    </row>
    <row r="563" spans="1:32" ht="120" x14ac:dyDescent="0.25">
      <c r="A563" s="5">
        <v>558</v>
      </c>
      <c r="B563" s="42">
        <f t="shared" si="46"/>
        <v>-1</v>
      </c>
      <c r="C563" s="41">
        <f t="shared" si="47"/>
        <v>0</v>
      </c>
      <c r="D563" s="10" t="s">
        <v>2890</v>
      </c>
      <c r="E563" s="10" t="s">
        <v>36</v>
      </c>
      <c r="F563" s="125">
        <v>42642</v>
      </c>
      <c r="G563" s="12"/>
      <c r="H563" s="125">
        <v>42670</v>
      </c>
      <c r="I563" s="16">
        <v>42653</v>
      </c>
      <c r="J563" s="2" t="str">
        <f t="shared" si="44"/>
        <v>Terminada</v>
      </c>
      <c r="K563" s="35">
        <f t="shared" si="49"/>
        <v>8</v>
      </c>
      <c r="L563" s="44" t="s">
        <v>2550</v>
      </c>
      <c r="M563" s="49" t="s">
        <v>2551</v>
      </c>
      <c r="N563" s="48"/>
      <c r="O563" s="17" t="s">
        <v>86</v>
      </c>
      <c r="P563" s="48" t="s">
        <v>2891</v>
      </c>
      <c r="Q563" s="55" t="s">
        <v>1630</v>
      </c>
      <c r="R563" s="89" t="s">
        <v>1584</v>
      </c>
      <c r="S563" s="89" t="s">
        <v>2120</v>
      </c>
      <c r="T563" s="89">
        <v>0</v>
      </c>
      <c r="U563" s="89">
        <v>0</v>
      </c>
      <c r="V563" s="15" t="s">
        <v>71</v>
      </c>
      <c r="W563" s="15" t="s">
        <v>57</v>
      </c>
      <c r="X563" s="15"/>
      <c r="Y563" s="11">
        <v>42642</v>
      </c>
      <c r="Z563" s="15" t="s">
        <v>3020</v>
      </c>
      <c r="AA563" s="15" t="s">
        <v>106</v>
      </c>
      <c r="AB563" s="15" t="s">
        <v>90</v>
      </c>
      <c r="AC563" s="15" t="s">
        <v>91</v>
      </c>
      <c r="AD563" s="15" t="s">
        <v>106</v>
      </c>
      <c r="AE563" s="15" t="s">
        <v>106</v>
      </c>
      <c r="AF563" s="19"/>
    </row>
    <row r="564" spans="1:32" ht="255" x14ac:dyDescent="0.25">
      <c r="A564" s="5">
        <v>559</v>
      </c>
      <c r="B564" s="42">
        <f t="shared" si="46"/>
        <v>-1</v>
      </c>
      <c r="C564" s="41">
        <f t="shared" si="47"/>
        <v>0</v>
      </c>
      <c r="D564" s="10" t="s">
        <v>2892</v>
      </c>
      <c r="E564" s="10" t="s">
        <v>37</v>
      </c>
      <c r="F564" s="125">
        <v>42648</v>
      </c>
      <c r="G564" s="12"/>
      <c r="H564" s="125">
        <v>42677</v>
      </c>
      <c r="I564" s="16">
        <v>42677</v>
      </c>
      <c r="J564" s="2" t="str">
        <f t="shared" si="44"/>
        <v>Terminada</v>
      </c>
      <c r="K564" s="35">
        <f t="shared" si="49"/>
        <v>22</v>
      </c>
      <c r="L564" s="44" t="s">
        <v>2893</v>
      </c>
      <c r="M564" s="49" t="s">
        <v>2894</v>
      </c>
      <c r="N564" s="55" t="s">
        <v>2895</v>
      </c>
      <c r="O564" s="17" t="s">
        <v>86</v>
      </c>
      <c r="P564" s="48" t="s">
        <v>2896</v>
      </c>
      <c r="Q564" s="55" t="s">
        <v>1630</v>
      </c>
      <c r="R564" s="89" t="s">
        <v>1584</v>
      </c>
      <c r="S564" s="89" t="s">
        <v>2119</v>
      </c>
      <c r="T564" s="89">
        <v>1</v>
      </c>
      <c r="U564" s="89">
        <v>1</v>
      </c>
      <c r="V564" s="15" t="s">
        <v>71</v>
      </c>
      <c r="W564" s="15" t="s">
        <v>51</v>
      </c>
      <c r="X564" s="15"/>
      <c r="Y564" s="11">
        <v>42648</v>
      </c>
      <c r="Z564" s="15" t="s">
        <v>2897</v>
      </c>
      <c r="AA564" s="15" t="s">
        <v>3644</v>
      </c>
      <c r="AB564" s="15" t="s">
        <v>90</v>
      </c>
      <c r="AC564" s="15" t="s">
        <v>91</v>
      </c>
      <c r="AD564" s="15" t="s">
        <v>106</v>
      </c>
      <c r="AE564" s="15" t="s">
        <v>106</v>
      </c>
      <c r="AF564" s="19"/>
    </row>
    <row r="565" spans="1:32" ht="135" x14ac:dyDescent="0.25">
      <c r="A565" s="5">
        <v>560</v>
      </c>
      <c r="B565" s="42">
        <f t="shared" si="46"/>
        <v>-1</v>
      </c>
      <c r="C565" s="41">
        <f t="shared" si="47"/>
        <v>0</v>
      </c>
      <c r="D565" s="10" t="s">
        <v>2898</v>
      </c>
      <c r="E565" s="10" t="s">
        <v>37</v>
      </c>
      <c r="F565" s="125">
        <v>42648</v>
      </c>
      <c r="G565" s="12"/>
      <c r="H565" s="125">
        <v>42677</v>
      </c>
      <c r="I565" s="16">
        <v>42677</v>
      </c>
      <c r="J565" s="2" t="str">
        <f t="shared" si="44"/>
        <v>Terminada</v>
      </c>
      <c r="K565" s="35">
        <f t="shared" si="49"/>
        <v>22</v>
      </c>
      <c r="L565" s="44" t="s">
        <v>2899</v>
      </c>
      <c r="M565" s="49" t="s">
        <v>2900</v>
      </c>
      <c r="N565" s="87" t="s">
        <v>2901</v>
      </c>
      <c r="O565" s="17" t="s">
        <v>86</v>
      </c>
      <c r="P565" s="48" t="s">
        <v>2902</v>
      </c>
      <c r="Q565" s="55" t="s">
        <v>1630</v>
      </c>
      <c r="R565" s="89" t="s">
        <v>1584</v>
      </c>
      <c r="S565" s="89" t="s">
        <v>2120</v>
      </c>
      <c r="T565" s="89">
        <v>0</v>
      </c>
      <c r="U565" s="89">
        <v>0</v>
      </c>
      <c r="V565" s="15"/>
      <c r="W565" s="15" t="s">
        <v>53</v>
      </c>
      <c r="X565" s="15"/>
      <c r="Y565" s="11">
        <v>42649</v>
      </c>
      <c r="Z565" s="15" t="s">
        <v>2903</v>
      </c>
      <c r="AA565" s="15" t="s">
        <v>3645</v>
      </c>
      <c r="AB565" s="15" t="s">
        <v>90</v>
      </c>
      <c r="AC565" s="15" t="s">
        <v>91</v>
      </c>
      <c r="AD565" s="15" t="s">
        <v>106</v>
      </c>
      <c r="AE565" s="15" t="s">
        <v>106</v>
      </c>
      <c r="AF565" s="19"/>
    </row>
    <row r="566" spans="1:32" ht="135" x14ac:dyDescent="0.25">
      <c r="A566" s="5">
        <v>561</v>
      </c>
      <c r="B566" s="42">
        <f t="shared" si="46"/>
        <v>-1</v>
      </c>
      <c r="C566" s="41">
        <f t="shared" si="47"/>
        <v>0</v>
      </c>
      <c r="D566" s="10" t="s">
        <v>2929</v>
      </c>
      <c r="E566" s="10" t="s">
        <v>37</v>
      </c>
      <c r="F566" s="125">
        <v>42649</v>
      </c>
      <c r="G566" s="12"/>
      <c r="H566" s="125">
        <v>42678</v>
      </c>
      <c r="I566" s="16">
        <v>42664</v>
      </c>
      <c r="J566" s="2" t="str">
        <f t="shared" si="44"/>
        <v>Terminada</v>
      </c>
      <c r="K566" s="35">
        <f t="shared" si="49"/>
        <v>12</v>
      </c>
      <c r="L566" s="44" t="s">
        <v>2930</v>
      </c>
      <c r="M566" s="49" t="s">
        <v>2931</v>
      </c>
      <c r="N566" s="55" t="s">
        <v>2932</v>
      </c>
      <c r="O566" s="17" t="s">
        <v>86</v>
      </c>
      <c r="P566" s="55" t="s">
        <v>2933</v>
      </c>
      <c r="Q566" s="55" t="s">
        <v>1630</v>
      </c>
      <c r="R566" s="89" t="s">
        <v>1584</v>
      </c>
      <c r="S566" s="89" t="s">
        <v>2120</v>
      </c>
      <c r="T566" s="89">
        <v>0</v>
      </c>
      <c r="U566" s="89">
        <v>0</v>
      </c>
      <c r="V566" s="15"/>
      <c r="W566" s="15" t="s">
        <v>53</v>
      </c>
      <c r="X566" s="15"/>
      <c r="Y566" s="16">
        <v>42649</v>
      </c>
      <c r="Z566" s="15" t="s">
        <v>2934</v>
      </c>
      <c r="AA566" s="15" t="s">
        <v>3646</v>
      </c>
      <c r="AB566" s="15" t="s">
        <v>90</v>
      </c>
      <c r="AC566" s="15" t="s">
        <v>91</v>
      </c>
      <c r="AD566" s="15" t="s">
        <v>106</v>
      </c>
      <c r="AE566" s="15" t="s">
        <v>106</v>
      </c>
      <c r="AF566" s="19"/>
    </row>
    <row r="567" spans="1:32" ht="45" x14ac:dyDescent="0.25">
      <c r="A567" s="5">
        <v>562</v>
      </c>
      <c r="B567" s="42">
        <f t="shared" si="46"/>
        <v>-1</v>
      </c>
      <c r="C567" s="41">
        <f t="shared" si="47"/>
        <v>0</v>
      </c>
      <c r="D567" s="10" t="s">
        <v>2966</v>
      </c>
      <c r="E567" s="10" t="s">
        <v>37</v>
      </c>
      <c r="F567" s="125">
        <v>42649</v>
      </c>
      <c r="G567" s="12"/>
      <c r="H567" s="125">
        <v>42678</v>
      </c>
      <c r="I567" s="16">
        <v>42670</v>
      </c>
      <c r="J567" s="2" t="str">
        <f t="shared" si="44"/>
        <v>Terminada</v>
      </c>
      <c r="K567" s="35">
        <f t="shared" si="49"/>
        <v>16</v>
      </c>
      <c r="L567" s="44" t="s">
        <v>2967</v>
      </c>
      <c r="M567" s="49" t="s">
        <v>2968</v>
      </c>
      <c r="N567" s="55" t="s">
        <v>2969</v>
      </c>
      <c r="O567" s="17" t="s">
        <v>86</v>
      </c>
      <c r="P567" s="55" t="s">
        <v>2970</v>
      </c>
      <c r="Q567" s="55" t="s">
        <v>1591</v>
      </c>
      <c r="R567" s="89" t="s">
        <v>1566</v>
      </c>
      <c r="S567" s="89" t="s">
        <v>2120</v>
      </c>
      <c r="T567" s="89">
        <v>0</v>
      </c>
      <c r="U567" s="89">
        <v>0</v>
      </c>
      <c r="V567" s="15"/>
      <c r="W567" s="15" t="s">
        <v>17</v>
      </c>
      <c r="X567" s="15"/>
      <c r="Y567" s="16">
        <v>42650</v>
      </c>
      <c r="Z567" s="15" t="s">
        <v>2991</v>
      </c>
      <c r="AA567" s="15" t="s">
        <v>3647</v>
      </c>
      <c r="AB567" s="15" t="s">
        <v>90</v>
      </c>
      <c r="AC567" s="15" t="s">
        <v>91</v>
      </c>
      <c r="AD567" s="15" t="s">
        <v>106</v>
      </c>
      <c r="AE567" s="15" t="s">
        <v>106</v>
      </c>
      <c r="AF567" s="19"/>
    </row>
    <row r="568" spans="1:32" ht="120" x14ac:dyDescent="0.25">
      <c r="A568" s="5">
        <v>563</v>
      </c>
      <c r="B568" s="42">
        <f t="shared" si="46"/>
        <v>-1</v>
      </c>
      <c r="C568" s="41">
        <f t="shared" si="47"/>
        <v>0</v>
      </c>
      <c r="D568" s="10" t="s">
        <v>2971</v>
      </c>
      <c r="E568" s="10" t="s">
        <v>37</v>
      </c>
      <c r="F568" s="125">
        <v>42650</v>
      </c>
      <c r="G568" s="12"/>
      <c r="H568" s="125">
        <v>42678</v>
      </c>
      <c r="I568" s="16">
        <v>42657</v>
      </c>
      <c r="J568" s="2" t="str">
        <f t="shared" si="44"/>
        <v>Terminada</v>
      </c>
      <c r="K568" s="35">
        <f t="shared" si="49"/>
        <v>6</v>
      </c>
      <c r="L568" s="44" t="s">
        <v>2972</v>
      </c>
      <c r="M568" s="49" t="s">
        <v>2973</v>
      </c>
      <c r="N568" s="87" t="s">
        <v>2974</v>
      </c>
      <c r="O568" s="17" t="s">
        <v>86</v>
      </c>
      <c r="P568" s="48" t="s">
        <v>2975</v>
      </c>
      <c r="Q568" s="55" t="s">
        <v>1630</v>
      </c>
      <c r="R568" s="89" t="s">
        <v>1584</v>
      </c>
      <c r="S568" s="89" t="s">
        <v>2120</v>
      </c>
      <c r="T568" s="89">
        <v>0</v>
      </c>
      <c r="U568" s="89">
        <v>0</v>
      </c>
      <c r="V568" s="15"/>
      <c r="W568" s="15" t="s">
        <v>51</v>
      </c>
      <c r="X568" s="15"/>
      <c r="Y568" s="16">
        <v>42650</v>
      </c>
      <c r="Z568" s="15" t="s">
        <v>2988</v>
      </c>
      <c r="AA568" s="15"/>
      <c r="AB568" s="15"/>
      <c r="AC568" s="15" t="s">
        <v>91</v>
      </c>
      <c r="AD568" s="15" t="s">
        <v>106</v>
      </c>
      <c r="AE568" s="15" t="s">
        <v>106</v>
      </c>
      <c r="AF568" s="19"/>
    </row>
    <row r="569" spans="1:32" ht="180" x14ac:dyDescent="0.25">
      <c r="A569" s="5">
        <v>564</v>
      </c>
      <c r="B569" s="42">
        <f t="shared" si="46"/>
        <v>-1</v>
      </c>
      <c r="C569" s="41">
        <f t="shared" si="47"/>
        <v>0</v>
      </c>
      <c r="D569" s="10" t="s">
        <v>2989</v>
      </c>
      <c r="E569" s="10" t="s">
        <v>37</v>
      </c>
      <c r="F569" s="125">
        <v>42650</v>
      </c>
      <c r="G569" s="12"/>
      <c r="H569" s="125">
        <v>42681</v>
      </c>
      <c r="I569" s="16">
        <v>42681</v>
      </c>
      <c r="J569" s="2" t="str">
        <f t="shared" si="44"/>
        <v>Terminada</v>
      </c>
      <c r="K569" s="35">
        <f t="shared" si="49"/>
        <v>22</v>
      </c>
      <c r="L569" s="45" t="s">
        <v>2992</v>
      </c>
      <c r="M569" s="49" t="s">
        <v>2993</v>
      </c>
      <c r="N569" s="55" t="s">
        <v>2994</v>
      </c>
      <c r="O569" s="17" t="s">
        <v>86</v>
      </c>
      <c r="P569" s="55" t="s">
        <v>2995</v>
      </c>
      <c r="Q569" s="55" t="s">
        <v>1630</v>
      </c>
      <c r="R569" s="89" t="s">
        <v>1584</v>
      </c>
      <c r="S569" s="89" t="s">
        <v>2120</v>
      </c>
      <c r="T569" s="89">
        <v>0</v>
      </c>
      <c r="U569" s="89">
        <v>0</v>
      </c>
      <c r="V569" s="15"/>
      <c r="W569" s="15" t="s">
        <v>51</v>
      </c>
      <c r="X569" s="15"/>
      <c r="Y569" s="16">
        <v>42650</v>
      </c>
      <c r="Z569" s="15" t="s">
        <v>2990</v>
      </c>
      <c r="AA569" s="15" t="s">
        <v>3648</v>
      </c>
      <c r="AB569" s="15" t="s">
        <v>90</v>
      </c>
      <c r="AC569" s="15" t="s">
        <v>91</v>
      </c>
      <c r="AD569" s="15" t="s">
        <v>106</v>
      </c>
      <c r="AE569" s="15" t="s">
        <v>106</v>
      </c>
      <c r="AF569" s="19"/>
    </row>
    <row r="570" spans="1:32" ht="120" x14ac:dyDescent="0.25">
      <c r="A570" s="5">
        <v>565</v>
      </c>
      <c r="B570" s="42">
        <f t="shared" si="46"/>
        <v>-1</v>
      </c>
      <c r="C570" s="41">
        <f t="shared" si="47"/>
        <v>0</v>
      </c>
      <c r="D570" s="10" t="s">
        <v>3008</v>
      </c>
      <c r="E570" s="10" t="s">
        <v>37</v>
      </c>
      <c r="F570" s="125">
        <v>42650</v>
      </c>
      <c r="G570" s="12"/>
      <c r="H570" s="125">
        <v>42681</v>
      </c>
      <c r="I570" s="16">
        <v>42662</v>
      </c>
      <c r="J570" s="2" t="str">
        <f t="shared" si="44"/>
        <v>Terminada</v>
      </c>
      <c r="K570" s="35">
        <f t="shared" si="49"/>
        <v>9</v>
      </c>
      <c r="L570" s="45" t="s">
        <v>3009</v>
      </c>
      <c r="M570" s="49" t="s">
        <v>3010</v>
      </c>
      <c r="N570" s="115" t="s">
        <v>3011</v>
      </c>
      <c r="O570" s="17" t="s">
        <v>86</v>
      </c>
      <c r="P570" s="48" t="s">
        <v>3012</v>
      </c>
      <c r="Q570" s="55" t="s">
        <v>1630</v>
      </c>
      <c r="R570" s="89" t="s">
        <v>1584</v>
      </c>
      <c r="S570" s="89" t="s">
        <v>2120</v>
      </c>
      <c r="T570" s="89">
        <v>0</v>
      </c>
      <c r="U570" s="89">
        <v>0</v>
      </c>
      <c r="V570" s="15"/>
      <c r="W570" s="15" t="s">
        <v>53</v>
      </c>
      <c r="X570" s="15"/>
      <c r="Y570" s="16">
        <v>42650</v>
      </c>
      <c r="Z570" s="15" t="s">
        <v>3013</v>
      </c>
      <c r="AA570" s="15" t="s">
        <v>3649</v>
      </c>
      <c r="AB570" s="15" t="s">
        <v>90</v>
      </c>
      <c r="AC570" s="15" t="s">
        <v>91</v>
      </c>
      <c r="AD570" s="15" t="s">
        <v>106</v>
      </c>
      <c r="AE570" s="15" t="s">
        <v>106</v>
      </c>
      <c r="AF570" s="19"/>
    </row>
    <row r="571" spans="1:32" ht="409.5" x14ac:dyDescent="0.25">
      <c r="A571" s="5">
        <v>566</v>
      </c>
      <c r="B571" s="42">
        <f t="shared" si="46"/>
        <v>-1</v>
      </c>
      <c r="C571" s="41">
        <f t="shared" si="47"/>
        <v>0</v>
      </c>
      <c r="D571" s="10" t="s">
        <v>3014</v>
      </c>
      <c r="E571" s="10" t="s">
        <v>37</v>
      </c>
      <c r="F571" s="125">
        <v>42653</v>
      </c>
      <c r="G571" s="12"/>
      <c r="H571" s="125">
        <v>42682</v>
      </c>
      <c r="I571" s="16">
        <v>42653</v>
      </c>
      <c r="J571" s="2" t="str">
        <f t="shared" si="44"/>
        <v>Terminada</v>
      </c>
      <c r="K571" s="35">
        <f t="shared" si="49"/>
        <v>1</v>
      </c>
      <c r="L571" s="44" t="s">
        <v>3015</v>
      </c>
      <c r="M571" s="104" t="s">
        <v>3016</v>
      </c>
      <c r="N571" s="47" t="s">
        <v>3017</v>
      </c>
      <c r="O571" s="17" t="s">
        <v>86</v>
      </c>
      <c r="P571" s="144" t="s">
        <v>3018</v>
      </c>
      <c r="Q571" s="55" t="s">
        <v>1637</v>
      </c>
      <c r="R571" s="89" t="s">
        <v>1622</v>
      </c>
      <c r="S571" s="89" t="s">
        <v>2120</v>
      </c>
      <c r="T571" s="89">
        <v>0</v>
      </c>
      <c r="U571" s="89">
        <v>0</v>
      </c>
      <c r="V571" s="15" t="s">
        <v>76</v>
      </c>
      <c r="W571" s="15" t="s">
        <v>16</v>
      </c>
      <c r="X571" s="15"/>
      <c r="Y571" s="11">
        <v>42653</v>
      </c>
      <c r="Z571" s="15" t="s">
        <v>3019</v>
      </c>
      <c r="AA571" s="15" t="s">
        <v>106</v>
      </c>
      <c r="AB571" s="15" t="s">
        <v>90</v>
      </c>
      <c r="AC571" s="15" t="s">
        <v>91</v>
      </c>
      <c r="AD571" s="15" t="s">
        <v>106</v>
      </c>
      <c r="AE571" s="15" t="s">
        <v>106</v>
      </c>
      <c r="AF571" s="19"/>
    </row>
    <row r="572" spans="1:32" ht="135" x14ac:dyDescent="0.25">
      <c r="A572" s="5">
        <v>567</v>
      </c>
      <c r="B572" s="42">
        <f t="shared" si="46"/>
        <v>-1</v>
      </c>
      <c r="C572" s="41">
        <f t="shared" si="47"/>
        <v>0</v>
      </c>
      <c r="D572" s="10" t="s">
        <v>3053</v>
      </c>
      <c r="E572" s="10" t="s">
        <v>37</v>
      </c>
      <c r="F572" s="125">
        <v>42653</v>
      </c>
      <c r="G572" s="12"/>
      <c r="H572" s="125">
        <v>42667</v>
      </c>
      <c r="I572" s="16">
        <v>42664</v>
      </c>
      <c r="J572" s="2" t="str">
        <f t="shared" si="44"/>
        <v>Terminada</v>
      </c>
      <c r="K572" s="35">
        <f t="shared" si="49"/>
        <v>10</v>
      </c>
      <c r="L572" s="56" t="s">
        <v>1771</v>
      </c>
      <c r="M572" s="49" t="s">
        <v>3054</v>
      </c>
      <c r="N572" s="131" t="s">
        <v>1773</v>
      </c>
      <c r="O572" s="17" t="s">
        <v>86</v>
      </c>
      <c r="P572" s="48" t="s">
        <v>3055</v>
      </c>
      <c r="Q572" s="55" t="s">
        <v>68</v>
      </c>
      <c r="R572" s="89" t="s">
        <v>1567</v>
      </c>
      <c r="S572" s="89" t="s">
        <v>2120</v>
      </c>
      <c r="T572" s="89">
        <v>0</v>
      </c>
      <c r="U572" s="89">
        <v>0</v>
      </c>
      <c r="V572" s="15" t="s">
        <v>68</v>
      </c>
      <c r="W572" s="15" t="s">
        <v>17</v>
      </c>
      <c r="X572" s="15"/>
      <c r="Y572" s="16">
        <v>42655</v>
      </c>
      <c r="Z572" s="15" t="s">
        <v>3056</v>
      </c>
      <c r="AA572" s="15" t="s">
        <v>3650</v>
      </c>
      <c r="AB572" s="15" t="s">
        <v>90</v>
      </c>
      <c r="AC572" s="15" t="s">
        <v>91</v>
      </c>
      <c r="AD572" s="15" t="s">
        <v>106</v>
      </c>
      <c r="AE572" s="15" t="s">
        <v>106</v>
      </c>
      <c r="AF572" s="19"/>
    </row>
    <row r="573" spans="1:32" ht="105" x14ac:dyDescent="0.25">
      <c r="A573" s="5">
        <v>568</v>
      </c>
      <c r="B573" s="42">
        <f t="shared" si="46"/>
        <v>-1</v>
      </c>
      <c r="C573" s="41">
        <f t="shared" si="47"/>
        <v>0</v>
      </c>
      <c r="D573" s="10" t="s">
        <v>3651</v>
      </c>
      <c r="E573" s="10" t="s">
        <v>37</v>
      </c>
      <c r="F573" s="125">
        <v>42654</v>
      </c>
      <c r="G573" s="12"/>
      <c r="H573" s="125">
        <v>42683</v>
      </c>
      <c r="I573" s="16">
        <v>42657</v>
      </c>
      <c r="J573" s="2" t="str">
        <f t="shared" si="44"/>
        <v>Terminada</v>
      </c>
      <c r="K573" s="35">
        <f t="shared" si="49"/>
        <v>4</v>
      </c>
      <c r="L573" s="56" t="s">
        <v>3652</v>
      </c>
      <c r="M573" s="49" t="s">
        <v>3653</v>
      </c>
      <c r="N573" s="55"/>
      <c r="O573" s="17" t="s">
        <v>86</v>
      </c>
      <c r="P573" s="143" t="s">
        <v>3654</v>
      </c>
      <c r="Q573" s="57" t="s">
        <v>1638</v>
      </c>
      <c r="R573" s="89" t="s">
        <v>1624</v>
      </c>
      <c r="S573" s="89" t="s">
        <v>3485</v>
      </c>
      <c r="T573" s="89">
        <v>0</v>
      </c>
      <c r="U573" s="89">
        <v>0</v>
      </c>
      <c r="V573" s="15" t="s">
        <v>76</v>
      </c>
      <c r="W573" s="15" t="s">
        <v>16</v>
      </c>
      <c r="X573" s="15"/>
      <c r="Y573" s="11">
        <v>42655</v>
      </c>
      <c r="Z573" s="15" t="s">
        <v>3655</v>
      </c>
      <c r="AA573" s="15" t="s">
        <v>106</v>
      </c>
      <c r="AB573" s="15" t="s">
        <v>90</v>
      </c>
      <c r="AC573" s="15" t="s">
        <v>91</v>
      </c>
      <c r="AD573" s="15" t="s">
        <v>106</v>
      </c>
      <c r="AE573" s="15" t="s">
        <v>106</v>
      </c>
      <c r="AF573" s="19"/>
    </row>
    <row r="574" spans="1:32" ht="120" x14ac:dyDescent="0.25">
      <c r="A574" s="5">
        <v>569</v>
      </c>
      <c r="B574" s="42">
        <f t="shared" si="46"/>
        <v>-1</v>
      </c>
      <c r="C574" s="41">
        <f t="shared" si="47"/>
        <v>0</v>
      </c>
      <c r="D574" s="10" t="s">
        <v>3656</v>
      </c>
      <c r="E574" s="10" t="s">
        <v>37</v>
      </c>
      <c r="F574" s="125">
        <v>42654</v>
      </c>
      <c r="G574" s="12"/>
      <c r="H574" s="125">
        <v>42683</v>
      </c>
      <c r="I574" s="16">
        <v>42657</v>
      </c>
      <c r="J574" s="2" t="str">
        <f t="shared" si="44"/>
        <v>Terminada</v>
      </c>
      <c r="K574" s="35">
        <f t="shared" si="49"/>
        <v>4</v>
      </c>
      <c r="L574" s="45" t="s">
        <v>3657</v>
      </c>
      <c r="M574" s="49" t="s">
        <v>3658</v>
      </c>
      <c r="N574" s="55" t="s">
        <v>3659</v>
      </c>
      <c r="O574" s="17" t="s">
        <v>86</v>
      </c>
      <c r="P574" s="55" t="s">
        <v>3660</v>
      </c>
      <c r="Q574" s="55" t="s">
        <v>1638</v>
      </c>
      <c r="R574" s="89" t="s">
        <v>1624</v>
      </c>
      <c r="S574" s="89" t="s">
        <v>2120</v>
      </c>
      <c r="T574" s="89">
        <v>0</v>
      </c>
      <c r="U574" s="89">
        <v>0</v>
      </c>
      <c r="V574" s="15" t="s">
        <v>76</v>
      </c>
      <c r="W574" s="15" t="s">
        <v>16</v>
      </c>
      <c r="X574" s="15"/>
      <c r="Y574" s="11">
        <v>42656</v>
      </c>
      <c r="Z574" s="15" t="s">
        <v>3661</v>
      </c>
      <c r="AA574" s="15" t="s">
        <v>106</v>
      </c>
      <c r="AB574" s="15" t="s">
        <v>90</v>
      </c>
      <c r="AC574" s="15" t="s">
        <v>91</v>
      </c>
      <c r="AD574" s="15" t="s">
        <v>106</v>
      </c>
      <c r="AE574" s="15" t="s">
        <v>106</v>
      </c>
      <c r="AF574" s="19"/>
    </row>
    <row r="575" spans="1:32" ht="270" x14ac:dyDescent="0.25">
      <c r="A575" s="5">
        <v>570</v>
      </c>
      <c r="B575" s="42">
        <f t="shared" si="46"/>
        <v>-1</v>
      </c>
      <c r="C575" s="41">
        <f t="shared" si="47"/>
        <v>0</v>
      </c>
      <c r="D575" s="10" t="s">
        <v>3050</v>
      </c>
      <c r="E575" s="10" t="s">
        <v>37</v>
      </c>
      <c r="F575" s="125">
        <v>42654</v>
      </c>
      <c r="G575" s="12"/>
      <c r="H575" s="125">
        <v>42683</v>
      </c>
      <c r="I575" s="16">
        <v>42683</v>
      </c>
      <c r="J575" s="2" t="str">
        <f t="shared" si="44"/>
        <v>Terminada</v>
      </c>
      <c r="K575" s="35">
        <f t="shared" si="49"/>
        <v>22</v>
      </c>
      <c r="L575" s="45" t="s">
        <v>1670</v>
      </c>
      <c r="M575" s="49" t="s">
        <v>1671</v>
      </c>
      <c r="N575" s="87" t="s">
        <v>1672</v>
      </c>
      <c r="O575" s="17" t="s">
        <v>86</v>
      </c>
      <c r="P575" s="48" t="s">
        <v>3051</v>
      </c>
      <c r="Q575" s="55" t="s">
        <v>1630</v>
      </c>
      <c r="R575" s="89" t="s">
        <v>1584</v>
      </c>
      <c r="S575" s="89" t="s">
        <v>2119</v>
      </c>
      <c r="T575" s="89">
        <v>2</v>
      </c>
      <c r="U575" s="89">
        <v>2</v>
      </c>
      <c r="V575" s="15" t="s">
        <v>71</v>
      </c>
      <c r="W575" s="15" t="s">
        <v>51</v>
      </c>
      <c r="X575" s="15"/>
      <c r="Y575" s="11">
        <v>42655</v>
      </c>
      <c r="Z575" s="15" t="s">
        <v>3052</v>
      </c>
      <c r="AA575" s="15" t="s">
        <v>3259</v>
      </c>
      <c r="AB575" s="15" t="s">
        <v>90</v>
      </c>
      <c r="AC575" s="15" t="s">
        <v>91</v>
      </c>
      <c r="AD575" s="15" t="s">
        <v>106</v>
      </c>
      <c r="AE575" s="15" t="s">
        <v>106</v>
      </c>
      <c r="AF575" s="19"/>
    </row>
    <row r="576" spans="1:32" ht="120" x14ac:dyDescent="0.25">
      <c r="A576" s="5">
        <v>571</v>
      </c>
      <c r="B576" s="42">
        <f t="shared" si="46"/>
        <v>-1</v>
      </c>
      <c r="C576" s="41">
        <f t="shared" si="47"/>
        <v>0</v>
      </c>
      <c r="D576" s="10" t="s">
        <v>3035</v>
      </c>
      <c r="E576" s="10" t="s">
        <v>37</v>
      </c>
      <c r="F576" s="125">
        <v>42654</v>
      </c>
      <c r="G576" s="12"/>
      <c r="H576" s="125">
        <v>42683</v>
      </c>
      <c r="I576" s="16">
        <v>42675</v>
      </c>
      <c r="J576" s="2" t="str">
        <f t="shared" si="44"/>
        <v>Terminada</v>
      </c>
      <c r="K576" s="35">
        <f t="shared" si="49"/>
        <v>16</v>
      </c>
      <c r="L576" s="56" t="s">
        <v>2930</v>
      </c>
      <c r="M576" s="49" t="s">
        <v>3036</v>
      </c>
      <c r="N576" s="55" t="s">
        <v>2932</v>
      </c>
      <c r="O576" s="17" t="s">
        <v>86</v>
      </c>
      <c r="P576" s="48" t="s">
        <v>3037</v>
      </c>
      <c r="Q576" s="55" t="s">
        <v>1630</v>
      </c>
      <c r="R576" s="89" t="s">
        <v>1583</v>
      </c>
      <c r="S576" s="89" t="s">
        <v>2120</v>
      </c>
      <c r="T576" s="89">
        <v>0</v>
      </c>
      <c r="U576" s="89">
        <v>0</v>
      </c>
      <c r="V576" s="15" t="s">
        <v>71</v>
      </c>
      <c r="W576" s="15" t="s">
        <v>53</v>
      </c>
      <c r="X576" s="15"/>
      <c r="Y576" s="11" t="s">
        <v>3173</v>
      </c>
      <c r="Z576" s="15" t="s">
        <v>3174</v>
      </c>
      <c r="AA576" s="15" t="s">
        <v>3662</v>
      </c>
      <c r="AB576" s="15" t="s">
        <v>90</v>
      </c>
      <c r="AC576" s="15" t="s">
        <v>91</v>
      </c>
      <c r="AD576" s="15" t="s">
        <v>106</v>
      </c>
      <c r="AE576" s="15" t="s">
        <v>106</v>
      </c>
      <c r="AF576" s="19"/>
    </row>
    <row r="577" spans="1:32" ht="120" x14ac:dyDescent="0.25">
      <c r="A577" s="5">
        <v>572</v>
      </c>
      <c r="B577" s="42">
        <f t="shared" si="46"/>
        <v>-1</v>
      </c>
      <c r="C577" s="41">
        <f t="shared" si="47"/>
        <v>0</v>
      </c>
      <c r="D577" s="10" t="s">
        <v>3663</v>
      </c>
      <c r="E577" s="10" t="s">
        <v>37</v>
      </c>
      <c r="F577" s="125">
        <v>42654</v>
      </c>
      <c r="G577" s="12"/>
      <c r="H577" s="125">
        <v>42683</v>
      </c>
      <c r="I577" s="16">
        <v>42657</v>
      </c>
      <c r="J577" s="2" t="str">
        <f t="shared" si="44"/>
        <v>Terminada</v>
      </c>
      <c r="K577" s="35">
        <f t="shared" si="49"/>
        <v>4</v>
      </c>
      <c r="L577" s="56" t="s">
        <v>3664</v>
      </c>
      <c r="M577" s="49" t="s">
        <v>3665</v>
      </c>
      <c r="N577" s="48" t="s">
        <v>3666</v>
      </c>
      <c r="O577" s="17" t="s">
        <v>86</v>
      </c>
      <c r="P577" s="144" t="s">
        <v>3667</v>
      </c>
      <c r="Q577" s="55" t="s">
        <v>1638</v>
      </c>
      <c r="R577" s="89" t="s">
        <v>1624</v>
      </c>
      <c r="S577" s="89" t="s">
        <v>2120</v>
      </c>
      <c r="T577" s="89">
        <v>0</v>
      </c>
      <c r="U577" s="89">
        <v>0</v>
      </c>
      <c r="V577" s="15" t="s">
        <v>76</v>
      </c>
      <c r="W577" s="15" t="s">
        <v>16</v>
      </c>
      <c r="X577" s="15"/>
      <c r="Y577" s="11">
        <v>42656</v>
      </c>
      <c r="Z577" s="15" t="s">
        <v>3668</v>
      </c>
      <c r="AA577" s="15" t="s">
        <v>106</v>
      </c>
      <c r="AB577" s="15" t="s">
        <v>90</v>
      </c>
      <c r="AC577" s="15" t="s">
        <v>91</v>
      </c>
      <c r="AD577" s="15" t="s">
        <v>106</v>
      </c>
      <c r="AE577" s="15" t="s">
        <v>106</v>
      </c>
      <c r="AF577" s="19"/>
    </row>
    <row r="578" spans="1:32" ht="120" x14ac:dyDescent="0.25">
      <c r="A578" s="5">
        <v>573</v>
      </c>
      <c r="B578" s="42">
        <f t="shared" si="46"/>
        <v>-1</v>
      </c>
      <c r="C578" s="41">
        <f t="shared" si="47"/>
        <v>0</v>
      </c>
      <c r="D578" s="10" t="s">
        <v>3044</v>
      </c>
      <c r="E578" s="10" t="s">
        <v>37</v>
      </c>
      <c r="F578" s="125">
        <v>42655</v>
      </c>
      <c r="G578" s="12"/>
      <c r="H578" s="125">
        <v>42684</v>
      </c>
      <c r="I578" s="16">
        <v>42661</v>
      </c>
      <c r="J578" s="2" t="str">
        <f t="shared" si="44"/>
        <v>Terminada</v>
      </c>
      <c r="K578" s="35">
        <f t="shared" si="49"/>
        <v>5</v>
      </c>
      <c r="L578" s="56" t="s">
        <v>3045</v>
      </c>
      <c r="M578" s="49" t="s">
        <v>3046</v>
      </c>
      <c r="N578" s="48" t="s">
        <v>3047</v>
      </c>
      <c r="O578" s="17" t="s">
        <v>86</v>
      </c>
      <c r="P578" s="48" t="s">
        <v>3048</v>
      </c>
      <c r="Q578" s="55" t="s">
        <v>1630</v>
      </c>
      <c r="R578" s="89" t="s">
        <v>1584</v>
      </c>
      <c r="S578" s="89" t="s">
        <v>2119</v>
      </c>
      <c r="T578" s="89">
        <v>0</v>
      </c>
      <c r="U578" s="89">
        <v>0</v>
      </c>
      <c r="V578" s="15" t="s">
        <v>71</v>
      </c>
      <c r="W578" s="15" t="s">
        <v>51</v>
      </c>
      <c r="X578" s="15"/>
      <c r="Y578" s="16">
        <v>42655</v>
      </c>
      <c r="Z578" s="15" t="s">
        <v>3049</v>
      </c>
      <c r="AA578" s="15" t="s">
        <v>3063</v>
      </c>
      <c r="AB578" s="15" t="s">
        <v>90</v>
      </c>
      <c r="AC578" s="15" t="s">
        <v>91</v>
      </c>
      <c r="AD578" s="15" t="s">
        <v>106</v>
      </c>
      <c r="AE578" s="15" t="s">
        <v>106</v>
      </c>
      <c r="AF578" s="19"/>
    </row>
    <row r="579" spans="1:32" ht="135" x14ac:dyDescent="0.25">
      <c r="A579" s="5">
        <v>574</v>
      </c>
      <c r="B579" s="42">
        <f t="shared" si="46"/>
        <v>-1</v>
      </c>
      <c r="C579" s="41">
        <f t="shared" si="47"/>
        <v>0</v>
      </c>
      <c r="D579" s="10" t="s">
        <v>3038</v>
      </c>
      <c r="E579" s="10" t="s">
        <v>37</v>
      </c>
      <c r="F579" s="125">
        <v>42656</v>
      </c>
      <c r="G579" s="12"/>
      <c r="H579" s="125">
        <v>42685</v>
      </c>
      <c r="I579" s="16">
        <v>42668</v>
      </c>
      <c r="J579" s="2" t="str">
        <f t="shared" si="44"/>
        <v>Terminada</v>
      </c>
      <c r="K579" s="35">
        <f t="shared" si="49"/>
        <v>9</v>
      </c>
      <c r="L579" s="56" t="s">
        <v>3039</v>
      </c>
      <c r="M579" s="49" t="s">
        <v>3040</v>
      </c>
      <c r="N579" s="115" t="s">
        <v>3041</v>
      </c>
      <c r="O579" s="17" t="s">
        <v>86</v>
      </c>
      <c r="P579" s="108" t="s">
        <v>3042</v>
      </c>
      <c r="Q579" s="55" t="s">
        <v>1630</v>
      </c>
      <c r="R579" s="89" t="s">
        <v>1583</v>
      </c>
      <c r="S579" s="89" t="s">
        <v>2120</v>
      </c>
      <c r="T579" s="89">
        <v>0</v>
      </c>
      <c r="U579" s="89">
        <v>0</v>
      </c>
      <c r="V579" s="15" t="s">
        <v>71</v>
      </c>
      <c r="W579" s="15" t="s">
        <v>1562</v>
      </c>
      <c r="X579" s="15"/>
      <c r="Y579" s="11">
        <v>42656</v>
      </c>
      <c r="Z579" s="15" t="s">
        <v>3043</v>
      </c>
      <c r="AA579" s="15" t="s">
        <v>3669</v>
      </c>
      <c r="AB579" s="15" t="s">
        <v>90</v>
      </c>
      <c r="AC579" s="15" t="s">
        <v>91</v>
      </c>
      <c r="AD579" s="15" t="s">
        <v>106</v>
      </c>
      <c r="AE579" s="15" t="s">
        <v>106</v>
      </c>
      <c r="AF579" s="19"/>
    </row>
    <row r="580" spans="1:32" ht="120" x14ac:dyDescent="0.25">
      <c r="A580" s="5">
        <v>575</v>
      </c>
      <c r="B580" s="42">
        <f t="shared" si="46"/>
        <v>-1</v>
      </c>
      <c r="C580" s="41">
        <f t="shared" si="47"/>
        <v>0</v>
      </c>
      <c r="D580" s="10" t="s">
        <v>3670</v>
      </c>
      <c r="E580" s="10" t="s">
        <v>37</v>
      </c>
      <c r="F580" s="125">
        <v>42656</v>
      </c>
      <c r="G580" s="12"/>
      <c r="H580" s="125">
        <v>42685</v>
      </c>
      <c r="I580" s="16">
        <v>42660</v>
      </c>
      <c r="J580" s="2" t="str">
        <f t="shared" si="44"/>
        <v>Terminada</v>
      </c>
      <c r="K580" s="35">
        <f t="shared" si="49"/>
        <v>3</v>
      </c>
      <c r="L580" s="45" t="s">
        <v>3671</v>
      </c>
      <c r="M580" s="49" t="s">
        <v>3201</v>
      </c>
      <c r="N580" s="48" t="s">
        <v>3672</v>
      </c>
      <c r="O580" s="17" t="s">
        <v>86</v>
      </c>
      <c r="P580" s="48" t="s">
        <v>3673</v>
      </c>
      <c r="Q580" s="55" t="s">
        <v>1638</v>
      </c>
      <c r="R580" s="89" t="s">
        <v>1624</v>
      </c>
      <c r="S580" s="89" t="s">
        <v>2120</v>
      </c>
      <c r="T580" s="89">
        <v>0</v>
      </c>
      <c r="U580" s="89">
        <v>0</v>
      </c>
      <c r="V580" s="15" t="s">
        <v>71</v>
      </c>
      <c r="W580" s="15" t="s">
        <v>16</v>
      </c>
      <c r="X580" s="15"/>
      <c r="Y580" s="16">
        <v>42657</v>
      </c>
      <c r="Z580" s="15" t="s">
        <v>3674</v>
      </c>
      <c r="AA580" s="15" t="s">
        <v>106</v>
      </c>
      <c r="AB580" s="15" t="s">
        <v>90</v>
      </c>
      <c r="AC580" s="15" t="s">
        <v>91</v>
      </c>
      <c r="AD580" s="15" t="s">
        <v>106</v>
      </c>
      <c r="AE580" s="15" t="s">
        <v>106</v>
      </c>
      <c r="AF580" s="19"/>
    </row>
    <row r="581" spans="1:32" ht="135" x14ac:dyDescent="0.25">
      <c r="A581" s="5">
        <v>576</v>
      </c>
      <c r="B581" s="42">
        <f t="shared" si="46"/>
        <v>-1</v>
      </c>
      <c r="C581" s="41">
        <f t="shared" si="47"/>
        <v>0</v>
      </c>
      <c r="D581" s="10" t="s">
        <v>3057</v>
      </c>
      <c r="E581" s="10" t="s">
        <v>37</v>
      </c>
      <c r="F581" s="125">
        <v>42656</v>
      </c>
      <c r="G581" s="12"/>
      <c r="H581" s="125">
        <v>42685</v>
      </c>
      <c r="I581" s="16">
        <v>42684</v>
      </c>
      <c r="J581" s="2" t="str">
        <f t="shared" si="44"/>
        <v>Terminada</v>
      </c>
      <c r="K581" s="35">
        <f t="shared" si="49"/>
        <v>21</v>
      </c>
      <c r="L581" s="56" t="s">
        <v>3039</v>
      </c>
      <c r="M581" s="49" t="s">
        <v>3040</v>
      </c>
      <c r="N581" s="108" t="s">
        <v>3041</v>
      </c>
      <c r="O581" s="17" t="s">
        <v>86</v>
      </c>
      <c r="P581" s="55" t="s">
        <v>3058</v>
      </c>
      <c r="Q581" s="55" t="s">
        <v>1630</v>
      </c>
      <c r="R581" s="89" t="s">
        <v>1583</v>
      </c>
      <c r="S581" s="89" t="s">
        <v>2120</v>
      </c>
      <c r="T581" s="89">
        <v>0</v>
      </c>
      <c r="U581" s="89">
        <v>0</v>
      </c>
      <c r="V581" s="15" t="s">
        <v>71</v>
      </c>
      <c r="W581" s="15" t="s">
        <v>53</v>
      </c>
      <c r="X581" s="15"/>
      <c r="Y581" s="11">
        <v>42657</v>
      </c>
      <c r="Z581" s="15" t="s">
        <v>3059</v>
      </c>
      <c r="AA581" s="15" t="s">
        <v>3267</v>
      </c>
      <c r="AB581" s="15" t="s">
        <v>90</v>
      </c>
      <c r="AC581" s="15" t="s">
        <v>91</v>
      </c>
      <c r="AD581" s="15" t="s">
        <v>106</v>
      </c>
      <c r="AE581" s="15" t="s">
        <v>106</v>
      </c>
      <c r="AF581" s="19"/>
    </row>
    <row r="582" spans="1:32" ht="120" x14ac:dyDescent="0.25">
      <c r="A582" s="5">
        <v>577</v>
      </c>
      <c r="B582" s="42">
        <f t="shared" si="46"/>
        <v>-1</v>
      </c>
      <c r="C582" s="41">
        <f t="shared" si="47"/>
        <v>0</v>
      </c>
      <c r="D582" s="10" t="s">
        <v>3675</v>
      </c>
      <c r="E582" s="10" t="s">
        <v>37</v>
      </c>
      <c r="F582" s="125">
        <v>42657</v>
      </c>
      <c r="G582" s="12"/>
      <c r="H582" s="125">
        <v>42688</v>
      </c>
      <c r="I582" s="16">
        <v>42657</v>
      </c>
      <c r="J582" s="2" t="str">
        <f t="shared" si="44"/>
        <v>Terminada</v>
      </c>
      <c r="K582" s="35">
        <f t="shared" si="49"/>
        <v>1</v>
      </c>
      <c r="L582" s="56" t="s">
        <v>3676</v>
      </c>
      <c r="M582" s="49" t="s">
        <v>3677</v>
      </c>
      <c r="N582" s="48" t="s">
        <v>3678</v>
      </c>
      <c r="O582" s="17" t="s">
        <v>86</v>
      </c>
      <c r="P582" s="48" t="s">
        <v>3679</v>
      </c>
      <c r="Q582" s="55" t="s">
        <v>1638</v>
      </c>
      <c r="R582" s="89" t="s">
        <v>1623</v>
      </c>
      <c r="S582" s="89" t="s">
        <v>2120</v>
      </c>
      <c r="T582" s="89">
        <v>0</v>
      </c>
      <c r="U582" s="89">
        <v>0</v>
      </c>
      <c r="V582" s="15" t="s">
        <v>76</v>
      </c>
      <c r="W582" s="15" t="s">
        <v>16</v>
      </c>
      <c r="X582" s="15"/>
      <c r="Y582" s="16">
        <v>42657</v>
      </c>
      <c r="Z582" s="15" t="s">
        <v>3680</v>
      </c>
      <c r="AA582" s="15" t="s">
        <v>106</v>
      </c>
      <c r="AB582" s="15" t="s">
        <v>107</v>
      </c>
      <c r="AC582" s="15" t="s">
        <v>91</v>
      </c>
      <c r="AD582" s="15" t="s">
        <v>106</v>
      </c>
      <c r="AE582" s="15" t="s">
        <v>106</v>
      </c>
      <c r="AF582" s="19"/>
    </row>
    <row r="583" spans="1:32" ht="120" x14ac:dyDescent="0.25">
      <c r="A583" s="5">
        <v>578</v>
      </c>
      <c r="B583" s="42">
        <f t="shared" si="46"/>
        <v>-1</v>
      </c>
      <c r="C583" s="41">
        <f t="shared" si="47"/>
        <v>0</v>
      </c>
      <c r="D583" s="10" t="s">
        <v>3681</v>
      </c>
      <c r="E583" s="10" t="s">
        <v>37</v>
      </c>
      <c r="F583" s="125">
        <v>42657</v>
      </c>
      <c r="G583" s="12"/>
      <c r="H583" s="125">
        <v>42688</v>
      </c>
      <c r="I583" s="16">
        <v>42660</v>
      </c>
      <c r="J583" s="2" t="str">
        <f t="shared" ref="J583:J646" si="50">IF(I583&lt;&gt;"","Terminada","Pendiente")</f>
        <v>Terminada</v>
      </c>
      <c r="K583" s="35">
        <f t="shared" si="49"/>
        <v>2</v>
      </c>
      <c r="L583" s="45" t="s">
        <v>3682</v>
      </c>
      <c r="M583" s="49" t="s">
        <v>3683</v>
      </c>
      <c r="N583" s="55" t="s">
        <v>3684</v>
      </c>
      <c r="O583" s="17" t="s">
        <v>86</v>
      </c>
      <c r="P583" s="144" t="s">
        <v>3685</v>
      </c>
      <c r="Q583" s="55" t="s">
        <v>1638</v>
      </c>
      <c r="R583" s="89" t="s">
        <v>1624</v>
      </c>
      <c r="S583" s="89" t="s">
        <v>2120</v>
      </c>
      <c r="T583" s="89">
        <v>0</v>
      </c>
      <c r="U583" s="89">
        <v>0</v>
      </c>
      <c r="V583" s="15" t="s">
        <v>76</v>
      </c>
      <c r="W583" s="15" t="s">
        <v>16</v>
      </c>
      <c r="X583" s="15"/>
      <c r="Y583" s="11">
        <v>42657</v>
      </c>
      <c r="Z583" s="15" t="s">
        <v>3686</v>
      </c>
      <c r="AA583" s="15" t="s">
        <v>106</v>
      </c>
      <c r="AB583" s="15" t="s">
        <v>90</v>
      </c>
      <c r="AC583" s="15" t="s">
        <v>91</v>
      </c>
      <c r="AD583" s="15" t="s">
        <v>106</v>
      </c>
      <c r="AE583" s="15" t="s">
        <v>106</v>
      </c>
      <c r="AF583" s="19"/>
    </row>
    <row r="584" spans="1:32" ht="120" x14ac:dyDescent="0.25">
      <c r="A584" s="5">
        <v>579</v>
      </c>
      <c r="B584" s="42">
        <f t="shared" si="46"/>
        <v>-1</v>
      </c>
      <c r="C584" s="41">
        <f t="shared" si="47"/>
        <v>0</v>
      </c>
      <c r="D584" s="10" t="s">
        <v>3687</v>
      </c>
      <c r="E584" s="10" t="s">
        <v>37</v>
      </c>
      <c r="F584" s="125">
        <v>42657</v>
      </c>
      <c r="G584" s="12"/>
      <c r="H584" s="125">
        <v>42688</v>
      </c>
      <c r="I584" s="16">
        <v>42660</v>
      </c>
      <c r="J584" s="2" t="str">
        <f t="shared" si="50"/>
        <v>Terminada</v>
      </c>
      <c r="K584" s="35">
        <f t="shared" si="49"/>
        <v>2</v>
      </c>
      <c r="L584" s="56" t="s">
        <v>3688</v>
      </c>
      <c r="M584" s="49" t="s">
        <v>3689</v>
      </c>
      <c r="N584" s="87" t="s">
        <v>3690</v>
      </c>
      <c r="O584" s="17" t="s">
        <v>86</v>
      </c>
      <c r="P584" s="48" t="s">
        <v>3691</v>
      </c>
      <c r="Q584" s="55" t="s">
        <v>1638</v>
      </c>
      <c r="R584" s="89" t="s">
        <v>1624</v>
      </c>
      <c r="S584" s="89" t="s">
        <v>2120</v>
      </c>
      <c r="T584" s="89">
        <v>0</v>
      </c>
      <c r="U584" s="89">
        <v>0</v>
      </c>
      <c r="V584" s="15" t="s">
        <v>76</v>
      </c>
      <c r="W584" s="15" t="s">
        <v>16</v>
      </c>
      <c r="X584" s="15"/>
      <c r="Y584" s="11">
        <v>42657</v>
      </c>
      <c r="Z584" s="15" t="s">
        <v>3692</v>
      </c>
      <c r="AA584" s="15" t="s">
        <v>106</v>
      </c>
      <c r="AB584" s="15" t="s">
        <v>90</v>
      </c>
      <c r="AC584" s="15" t="s">
        <v>91</v>
      </c>
      <c r="AD584" s="15" t="s">
        <v>106</v>
      </c>
      <c r="AE584" s="15" t="s">
        <v>106</v>
      </c>
      <c r="AF584" s="19"/>
    </row>
    <row r="585" spans="1:32" ht="120" x14ac:dyDescent="0.25">
      <c r="A585" s="5">
        <v>580</v>
      </c>
      <c r="B585" s="42">
        <f>IF(D585="",0,IF(H585&lt;&gt;"",-1,IF(#REF!&lt;$AH$5,100,0)))</f>
        <v>-1</v>
      </c>
      <c r="C585" s="41">
        <f>IF(D585="",1,IF(H585&lt;&gt;"",0,IF((#REF!-18)&lt;=$AH$5,100,1)))</f>
        <v>0</v>
      </c>
      <c r="D585" s="10" t="s">
        <v>3097</v>
      </c>
      <c r="E585" s="10" t="s">
        <v>37</v>
      </c>
      <c r="F585" s="125">
        <v>42660</v>
      </c>
      <c r="G585" s="12"/>
      <c r="H585" s="16">
        <v>42689</v>
      </c>
      <c r="I585" s="192">
        <v>42689</v>
      </c>
      <c r="J585" s="2" t="str">
        <f t="shared" si="50"/>
        <v>Terminada</v>
      </c>
      <c r="K585" s="35">
        <f t="shared" si="49"/>
        <v>22</v>
      </c>
      <c r="L585" s="56" t="s">
        <v>1909</v>
      </c>
      <c r="M585" s="49" t="s">
        <v>1910</v>
      </c>
      <c r="N585" s="55" t="s">
        <v>1911</v>
      </c>
      <c r="O585" s="17" t="s">
        <v>86</v>
      </c>
      <c r="P585" s="55" t="s">
        <v>3098</v>
      </c>
      <c r="Q585" s="55" t="s">
        <v>1630</v>
      </c>
      <c r="R585" s="89" t="s">
        <v>1584</v>
      </c>
      <c r="S585" s="89" t="s">
        <v>2120</v>
      </c>
      <c r="T585" s="89">
        <v>0</v>
      </c>
      <c r="U585" s="89">
        <v>0</v>
      </c>
      <c r="V585" s="15" t="s">
        <v>71</v>
      </c>
      <c r="W585" s="15" t="s">
        <v>50</v>
      </c>
      <c r="X585" s="15"/>
      <c r="Y585" s="11">
        <v>42660</v>
      </c>
      <c r="Z585" s="15" t="s">
        <v>3099</v>
      </c>
      <c r="AA585" s="15" t="s">
        <v>3335</v>
      </c>
      <c r="AB585" s="15" t="s">
        <v>90</v>
      </c>
      <c r="AC585" s="15" t="s">
        <v>91</v>
      </c>
      <c r="AD585" s="15" t="s">
        <v>106</v>
      </c>
      <c r="AE585" s="15" t="s">
        <v>106</v>
      </c>
      <c r="AF585" s="19"/>
    </row>
    <row r="586" spans="1:32" ht="120" x14ac:dyDescent="0.25">
      <c r="A586" s="5">
        <v>581</v>
      </c>
      <c r="B586" s="42">
        <f t="shared" si="46"/>
        <v>-1</v>
      </c>
      <c r="C586" s="41">
        <f t="shared" si="47"/>
        <v>0</v>
      </c>
      <c r="D586" s="10" t="s">
        <v>3100</v>
      </c>
      <c r="E586" s="10" t="s">
        <v>37</v>
      </c>
      <c r="F586" s="125">
        <v>42662</v>
      </c>
      <c r="G586" s="12"/>
      <c r="H586" s="125">
        <v>42691</v>
      </c>
      <c r="I586" s="16">
        <v>42674</v>
      </c>
      <c r="J586" s="2" t="str">
        <f t="shared" si="50"/>
        <v>Terminada</v>
      </c>
      <c r="K586" s="35">
        <f t="shared" si="49"/>
        <v>9</v>
      </c>
      <c r="L586" s="45" t="s">
        <v>164</v>
      </c>
      <c r="M586" s="49" t="s">
        <v>3101</v>
      </c>
      <c r="N586" s="87" t="s">
        <v>166</v>
      </c>
      <c r="O586" s="17" t="s">
        <v>86</v>
      </c>
      <c r="P586" s="48" t="s">
        <v>3102</v>
      </c>
      <c r="Q586" s="55" t="s">
        <v>1630</v>
      </c>
      <c r="R586" s="89" t="s">
        <v>1584</v>
      </c>
      <c r="S586" s="89" t="s">
        <v>2119</v>
      </c>
      <c r="T586" s="89">
        <v>1</v>
      </c>
      <c r="U586" s="89">
        <v>0</v>
      </c>
      <c r="V586" s="15" t="s">
        <v>71</v>
      </c>
      <c r="W586" s="15" t="s">
        <v>51</v>
      </c>
      <c r="X586" s="15"/>
      <c r="Y586" s="16">
        <v>42662</v>
      </c>
      <c r="Z586" s="15" t="s">
        <v>3103</v>
      </c>
      <c r="AA586" s="15" t="s">
        <v>3335</v>
      </c>
      <c r="AB586" s="15" t="s">
        <v>90</v>
      </c>
      <c r="AC586" s="15" t="s">
        <v>91</v>
      </c>
      <c r="AD586" s="15" t="s">
        <v>106</v>
      </c>
      <c r="AE586" s="15" t="s">
        <v>106</v>
      </c>
      <c r="AF586" s="19"/>
    </row>
    <row r="587" spans="1:32" ht="120" x14ac:dyDescent="0.25">
      <c r="A587" s="5">
        <v>582</v>
      </c>
      <c r="B587" s="42">
        <f t="shared" si="46"/>
        <v>-1</v>
      </c>
      <c r="C587" s="41">
        <f t="shared" si="47"/>
        <v>0</v>
      </c>
      <c r="D587" s="10" t="s">
        <v>3104</v>
      </c>
      <c r="E587" s="10" t="s">
        <v>37</v>
      </c>
      <c r="F587" s="125">
        <v>42662</v>
      </c>
      <c r="G587" s="12"/>
      <c r="H587" s="125">
        <v>42691</v>
      </c>
      <c r="I587" s="16">
        <v>42674</v>
      </c>
      <c r="J587" s="2" t="str">
        <f t="shared" si="50"/>
        <v>Terminada</v>
      </c>
      <c r="K587" s="35">
        <f t="shared" si="49"/>
        <v>9</v>
      </c>
      <c r="L587" s="45" t="s">
        <v>164</v>
      </c>
      <c r="M587" s="49" t="s">
        <v>3105</v>
      </c>
      <c r="N587" s="108" t="s">
        <v>166</v>
      </c>
      <c r="O587" s="17" t="s">
        <v>86</v>
      </c>
      <c r="P587" s="55" t="s">
        <v>3107</v>
      </c>
      <c r="Q587" s="55" t="s">
        <v>1630</v>
      </c>
      <c r="R587" s="89" t="s">
        <v>1584</v>
      </c>
      <c r="S587" s="89" t="s">
        <v>2119</v>
      </c>
      <c r="T587" s="89">
        <v>1</v>
      </c>
      <c r="U587" s="89">
        <v>0</v>
      </c>
      <c r="V587" s="15" t="s">
        <v>71</v>
      </c>
      <c r="W587" s="15" t="s">
        <v>51</v>
      </c>
      <c r="X587" s="15"/>
      <c r="Y587" s="11">
        <v>42662</v>
      </c>
      <c r="Z587" s="15" t="s">
        <v>3108</v>
      </c>
      <c r="AA587" s="15" t="s">
        <v>3693</v>
      </c>
      <c r="AB587" s="15" t="s">
        <v>90</v>
      </c>
      <c r="AC587" s="15" t="s">
        <v>91</v>
      </c>
      <c r="AD587" s="15" t="s">
        <v>106</v>
      </c>
      <c r="AE587" s="15" t="s">
        <v>106</v>
      </c>
      <c r="AF587" s="19"/>
    </row>
    <row r="588" spans="1:32" ht="120" x14ac:dyDescent="0.25">
      <c r="A588" s="5">
        <v>583</v>
      </c>
      <c r="B588" s="42">
        <f t="shared" si="46"/>
        <v>-1</v>
      </c>
      <c r="C588" s="41">
        <f t="shared" si="47"/>
        <v>0</v>
      </c>
      <c r="D588" s="10" t="s">
        <v>3109</v>
      </c>
      <c r="E588" s="10" t="s">
        <v>37</v>
      </c>
      <c r="F588" s="125">
        <v>42662</v>
      </c>
      <c r="G588" s="12"/>
      <c r="H588" s="125">
        <v>42691</v>
      </c>
      <c r="I588" s="16">
        <v>42691</v>
      </c>
      <c r="J588" s="2" t="str">
        <f t="shared" si="50"/>
        <v>Terminada</v>
      </c>
      <c r="K588" s="35">
        <f t="shared" si="49"/>
        <v>22</v>
      </c>
      <c r="L588" s="45" t="s">
        <v>164</v>
      </c>
      <c r="M588" s="49" t="s">
        <v>3106</v>
      </c>
      <c r="N588" s="108" t="s">
        <v>166</v>
      </c>
      <c r="O588" s="17" t="s">
        <v>86</v>
      </c>
      <c r="P588" s="55" t="s">
        <v>3110</v>
      </c>
      <c r="Q588" s="55" t="s">
        <v>1630</v>
      </c>
      <c r="R588" s="89" t="s">
        <v>1584</v>
      </c>
      <c r="S588" s="89" t="s">
        <v>2119</v>
      </c>
      <c r="T588" s="89">
        <v>1</v>
      </c>
      <c r="U588" s="89">
        <v>1</v>
      </c>
      <c r="V588" s="15" t="s">
        <v>71</v>
      </c>
      <c r="W588" s="15" t="s">
        <v>51</v>
      </c>
      <c r="X588" s="15"/>
      <c r="Y588" s="11">
        <v>42662</v>
      </c>
      <c r="Z588" s="15" t="s">
        <v>3111</v>
      </c>
      <c r="AA588" s="15" t="s">
        <v>3365</v>
      </c>
      <c r="AB588" s="15" t="s">
        <v>90</v>
      </c>
      <c r="AC588" s="15" t="s">
        <v>91</v>
      </c>
      <c r="AD588" s="15" t="s">
        <v>106</v>
      </c>
      <c r="AE588" s="15" t="s">
        <v>106</v>
      </c>
      <c r="AF588" s="19"/>
    </row>
    <row r="589" spans="1:32" ht="135" x14ac:dyDescent="0.25">
      <c r="A589" s="5">
        <v>584</v>
      </c>
      <c r="B589" s="42">
        <f t="shared" si="46"/>
        <v>-1</v>
      </c>
      <c r="C589" s="41">
        <f t="shared" si="47"/>
        <v>0</v>
      </c>
      <c r="D589" s="10" t="s">
        <v>3138</v>
      </c>
      <c r="E589" s="10" t="s">
        <v>37</v>
      </c>
      <c r="F589" s="125">
        <v>42662</v>
      </c>
      <c r="G589" s="12"/>
      <c r="H589" s="125">
        <v>42691</v>
      </c>
      <c r="I589" s="16">
        <v>42691</v>
      </c>
      <c r="J589" s="2" t="str">
        <f t="shared" si="50"/>
        <v>Terminada</v>
      </c>
      <c r="K589" s="35">
        <f t="shared" si="49"/>
        <v>22</v>
      </c>
      <c r="L589" s="56" t="s">
        <v>3139</v>
      </c>
      <c r="M589" s="49" t="s">
        <v>3140</v>
      </c>
      <c r="N589" s="55" t="s">
        <v>3141</v>
      </c>
      <c r="O589" s="17" t="s">
        <v>86</v>
      </c>
      <c r="P589" s="48" t="s">
        <v>3142</v>
      </c>
      <c r="Q589" s="55" t="s">
        <v>1631</v>
      </c>
      <c r="R589" s="89" t="s">
        <v>1588</v>
      </c>
      <c r="S589" s="89" t="s">
        <v>2120</v>
      </c>
      <c r="T589" s="89">
        <v>0</v>
      </c>
      <c r="U589" s="89">
        <v>0</v>
      </c>
      <c r="V589" s="15" t="s">
        <v>72</v>
      </c>
      <c r="W589" s="15" t="s">
        <v>17</v>
      </c>
      <c r="X589" s="15"/>
      <c r="Y589" s="11">
        <v>42662</v>
      </c>
      <c r="Z589" s="15" t="s">
        <v>3245</v>
      </c>
      <c r="AA589" s="15" t="s">
        <v>3366</v>
      </c>
      <c r="AB589" s="15" t="s">
        <v>90</v>
      </c>
      <c r="AC589" s="15" t="s">
        <v>91</v>
      </c>
      <c r="AD589" s="15" t="s">
        <v>106</v>
      </c>
      <c r="AE589" s="15" t="s">
        <v>106</v>
      </c>
      <c r="AF589" s="19"/>
    </row>
    <row r="590" spans="1:32" ht="135" x14ac:dyDescent="0.25">
      <c r="A590" s="5">
        <v>585</v>
      </c>
      <c r="B590" s="42">
        <f t="shared" si="46"/>
        <v>-1</v>
      </c>
      <c r="C590" s="41">
        <f t="shared" si="47"/>
        <v>0</v>
      </c>
      <c r="D590" s="10" t="s">
        <v>3132</v>
      </c>
      <c r="E590" s="10" t="s">
        <v>37</v>
      </c>
      <c r="F590" s="125">
        <v>42662</v>
      </c>
      <c r="G590" s="12"/>
      <c r="H590" s="125">
        <v>42677</v>
      </c>
      <c r="I590" s="16">
        <v>42669</v>
      </c>
      <c r="J590" s="2" t="str">
        <f t="shared" si="50"/>
        <v>Terminada</v>
      </c>
      <c r="K590" s="35">
        <f t="shared" si="49"/>
        <v>6</v>
      </c>
      <c r="L590" s="44" t="s">
        <v>3133</v>
      </c>
      <c r="M590" s="49" t="s">
        <v>3134</v>
      </c>
      <c r="N590" s="48" t="s">
        <v>3135</v>
      </c>
      <c r="O590" s="17" t="s">
        <v>86</v>
      </c>
      <c r="P590" s="55" t="s">
        <v>3136</v>
      </c>
      <c r="Q590" s="55" t="s">
        <v>1633</v>
      </c>
      <c r="R590" s="89" t="s">
        <v>1597</v>
      </c>
      <c r="S590" s="89" t="s">
        <v>2120</v>
      </c>
      <c r="T590" s="89">
        <v>0</v>
      </c>
      <c r="U590" s="89">
        <v>0</v>
      </c>
      <c r="V590" s="15" t="s">
        <v>75</v>
      </c>
      <c r="W590" s="15" t="s">
        <v>17</v>
      </c>
      <c r="X590" s="15"/>
      <c r="Y590" s="11">
        <v>42663</v>
      </c>
      <c r="Z590" s="15" t="s">
        <v>3137</v>
      </c>
      <c r="AA590" s="15" t="s">
        <v>3694</v>
      </c>
      <c r="AB590" s="15" t="s">
        <v>90</v>
      </c>
      <c r="AC590" s="15" t="s">
        <v>91</v>
      </c>
      <c r="AD590" s="15" t="s">
        <v>106</v>
      </c>
      <c r="AE590" s="15" t="s">
        <v>106</v>
      </c>
      <c r="AF590" s="19"/>
    </row>
    <row r="591" spans="1:32" ht="135" x14ac:dyDescent="0.25">
      <c r="A591" s="5">
        <v>586</v>
      </c>
      <c r="B591" s="42">
        <f t="shared" si="46"/>
        <v>-1</v>
      </c>
      <c r="C591" s="41">
        <f t="shared" si="47"/>
        <v>0</v>
      </c>
      <c r="D591" s="10" t="s">
        <v>3117</v>
      </c>
      <c r="E591" s="10" t="s">
        <v>37</v>
      </c>
      <c r="F591" s="125">
        <v>42662</v>
      </c>
      <c r="G591" s="12"/>
      <c r="H591" s="125">
        <v>42691</v>
      </c>
      <c r="I591" s="16">
        <v>42690</v>
      </c>
      <c r="J591" s="2" t="str">
        <f t="shared" si="50"/>
        <v>Terminada</v>
      </c>
      <c r="K591" s="35">
        <f t="shared" si="49"/>
        <v>21</v>
      </c>
      <c r="L591" s="44" t="s">
        <v>2828</v>
      </c>
      <c r="M591" s="116" t="s">
        <v>2829</v>
      </c>
      <c r="N591" s="55" t="s">
        <v>655</v>
      </c>
      <c r="O591" s="17" t="s">
        <v>86</v>
      </c>
      <c r="P591" s="48" t="s">
        <v>3118</v>
      </c>
      <c r="Q591" s="55" t="s">
        <v>1630</v>
      </c>
      <c r="R591" s="89" t="s">
        <v>1584</v>
      </c>
      <c r="S591" s="89" t="s">
        <v>2120</v>
      </c>
      <c r="T591" s="89">
        <v>0</v>
      </c>
      <c r="U591" s="89">
        <v>0</v>
      </c>
      <c r="V591" s="15" t="s">
        <v>71</v>
      </c>
      <c r="W591" s="15" t="s">
        <v>51</v>
      </c>
      <c r="X591" s="15"/>
      <c r="Y591" s="11">
        <v>42663</v>
      </c>
      <c r="Z591" s="15" t="s">
        <v>3119</v>
      </c>
      <c r="AA591" s="15" t="s">
        <v>3304</v>
      </c>
      <c r="AB591" s="15" t="s">
        <v>90</v>
      </c>
      <c r="AC591" s="15" t="s">
        <v>91</v>
      </c>
      <c r="AD591" s="15" t="s">
        <v>106</v>
      </c>
      <c r="AE591" s="15" t="s">
        <v>106</v>
      </c>
      <c r="AF591" s="19"/>
    </row>
    <row r="592" spans="1:32" ht="135" x14ac:dyDescent="0.25">
      <c r="A592" s="5">
        <v>587</v>
      </c>
      <c r="B592" s="42">
        <f t="shared" si="46"/>
        <v>-1</v>
      </c>
      <c r="C592" s="41">
        <f t="shared" si="47"/>
        <v>0</v>
      </c>
      <c r="D592" s="10" t="s">
        <v>3112</v>
      </c>
      <c r="E592" s="10" t="s">
        <v>37</v>
      </c>
      <c r="F592" s="125">
        <v>42663</v>
      </c>
      <c r="G592" s="12"/>
      <c r="H592" s="125">
        <v>42692</v>
      </c>
      <c r="I592" s="16">
        <v>42664</v>
      </c>
      <c r="J592" s="2" t="str">
        <f t="shared" si="50"/>
        <v>Terminada</v>
      </c>
      <c r="K592" s="35">
        <f t="shared" si="49"/>
        <v>2</v>
      </c>
      <c r="L592" s="56" t="s">
        <v>93</v>
      </c>
      <c r="M592" s="49" t="s">
        <v>3113</v>
      </c>
      <c r="N592" s="48" t="s">
        <v>3114</v>
      </c>
      <c r="O592" s="17" t="s">
        <v>86</v>
      </c>
      <c r="P592" s="55" t="s">
        <v>3115</v>
      </c>
      <c r="Q592" s="55" t="s">
        <v>1630</v>
      </c>
      <c r="R592" s="89" t="s">
        <v>1584</v>
      </c>
      <c r="S592" s="89" t="s">
        <v>2119</v>
      </c>
      <c r="T592" s="89">
        <v>1</v>
      </c>
      <c r="U592" s="89">
        <v>1</v>
      </c>
      <c r="V592" s="15" t="s">
        <v>71</v>
      </c>
      <c r="W592" s="17" t="s">
        <v>51</v>
      </c>
      <c r="X592" s="17"/>
      <c r="Y592" s="16">
        <v>42663</v>
      </c>
      <c r="Z592" s="15" t="s">
        <v>3116</v>
      </c>
      <c r="AA592" s="15" t="s">
        <v>3304</v>
      </c>
      <c r="AB592" s="15" t="s">
        <v>90</v>
      </c>
      <c r="AC592" s="15" t="s">
        <v>91</v>
      </c>
      <c r="AD592" s="15" t="s">
        <v>106</v>
      </c>
      <c r="AE592" s="15" t="s">
        <v>106</v>
      </c>
      <c r="AF592" s="19"/>
    </row>
    <row r="593" spans="1:32" ht="120" x14ac:dyDescent="0.25">
      <c r="A593" s="5">
        <v>588</v>
      </c>
      <c r="B593" s="42">
        <f t="shared" si="46"/>
        <v>-1</v>
      </c>
      <c r="C593" s="41">
        <f t="shared" si="47"/>
        <v>0</v>
      </c>
      <c r="D593" s="10" t="s">
        <v>3127</v>
      </c>
      <c r="E593" s="10" t="s">
        <v>37</v>
      </c>
      <c r="F593" s="125">
        <v>42663</v>
      </c>
      <c r="G593" s="12"/>
      <c r="H593" s="125">
        <v>42692</v>
      </c>
      <c r="I593" s="16">
        <v>42692</v>
      </c>
      <c r="J593" s="2" t="str">
        <f t="shared" si="50"/>
        <v>Terminada</v>
      </c>
      <c r="K593" s="35">
        <f t="shared" si="49"/>
        <v>22</v>
      </c>
      <c r="L593" s="45" t="s">
        <v>3128</v>
      </c>
      <c r="M593" s="18" t="s">
        <v>3129</v>
      </c>
      <c r="N593" s="55" t="s">
        <v>3130</v>
      </c>
      <c r="O593" s="17" t="s">
        <v>86</v>
      </c>
      <c r="P593" s="48" t="s">
        <v>3131</v>
      </c>
      <c r="Q593" s="55" t="s">
        <v>1630</v>
      </c>
      <c r="R593" s="89" t="s">
        <v>1584</v>
      </c>
      <c r="S593" s="89" t="s">
        <v>2120</v>
      </c>
      <c r="T593" s="89">
        <v>0</v>
      </c>
      <c r="U593" s="89">
        <v>0</v>
      </c>
      <c r="V593" s="15" t="s">
        <v>71</v>
      </c>
      <c r="W593" s="15" t="s">
        <v>17</v>
      </c>
      <c r="X593" s="15"/>
      <c r="Y593" s="11">
        <v>42663</v>
      </c>
      <c r="Z593" s="15" t="s">
        <v>3119</v>
      </c>
      <c r="AA593" s="15" t="s">
        <v>3368</v>
      </c>
      <c r="AB593" s="15" t="s">
        <v>90</v>
      </c>
      <c r="AC593" s="15" t="s">
        <v>91</v>
      </c>
      <c r="AD593" s="15" t="s">
        <v>106</v>
      </c>
      <c r="AE593" s="15" t="s">
        <v>106</v>
      </c>
      <c r="AF593" s="19"/>
    </row>
    <row r="594" spans="1:32" ht="120" x14ac:dyDescent="0.25">
      <c r="A594" s="5">
        <v>589</v>
      </c>
      <c r="B594" s="42">
        <f t="shared" si="46"/>
        <v>-1</v>
      </c>
      <c r="C594" s="41">
        <f t="shared" si="47"/>
        <v>0</v>
      </c>
      <c r="D594" s="10" t="s">
        <v>3120</v>
      </c>
      <c r="E594" s="10" t="s">
        <v>37</v>
      </c>
      <c r="F594" s="125">
        <v>42663</v>
      </c>
      <c r="G594" s="12"/>
      <c r="H594" s="125">
        <v>42692</v>
      </c>
      <c r="I594" s="16">
        <v>42692</v>
      </c>
      <c r="J594" s="2" t="str">
        <f t="shared" si="50"/>
        <v>Terminada</v>
      </c>
      <c r="K594" s="35">
        <f t="shared" si="49"/>
        <v>22</v>
      </c>
      <c r="L594" s="45" t="s">
        <v>83</v>
      </c>
      <c r="M594" s="49" t="s">
        <v>1438</v>
      </c>
      <c r="N594" s="48" t="s">
        <v>85</v>
      </c>
      <c r="O594" s="17" t="s">
        <v>86</v>
      </c>
      <c r="P594" s="55" t="s">
        <v>3121</v>
      </c>
      <c r="Q594" s="55" t="s">
        <v>1630</v>
      </c>
      <c r="R594" s="89" t="s">
        <v>1584</v>
      </c>
      <c r="S594" s="89" t="s">
        <v>2119</v>
      </c>
      <c r="T594" s="89">
        <v>1</v>
      </c>
      <c r="U594" s="89">
        <v>1</v>
      </c>
      <c r="V594" s="15" t="s">
        <v>71</v>
      </c>
      <c r="W594" s="15" t="s">
        <v>51</v>
      </c>
      <c r="X594" s="15"/>
      <c r="Y594" s="16">
        <v>42663</v>
      </c>
      <c r="Z594" s="15" t="s">
        <v>3122</v>
      </c>
      <c r="AA594" s="15" t="s">
        <v>3399</v>
      </c>
      <c r="AB594" s="15" t="s">
        <v>90</v>
      </c>
      <c r="AC594" s="15" t="s">
        <v>91</v>
      </c>
      <c r="AD594" s="15" t="s">
        <v>106</v>
      </c>
      <c r="AE594" s="15" t="s">
        <v>106</v>
      </c>
      <c r="AF594" s="19"/>
    </row>
    <row r="595" spans="1:32" ht="120" x14ac:dyDescent="0.25">
      <c r="A595" s="5">
        <v>590</v>
      </c>
      <c r="B595" s="42">
        <f t="shared" si="46"/>
        <v>-1</v>
      </c>
      <c r="C595" s="41">
        <f t="shared" si="47"/>
        <v>0</v>
      </c>
      <c r="D595" s="10" t="s">
        <v>3123</v>
      </c>
      <c r="E595" s="10" t="s">
        <v>37</v>
      </c>
      <c r="F595" s="125">
        <v>42663</v>
      </c>
      <c r="G595" s="12"/>
      <c r="H595" s="125">
        <v>42692</v>
      </c>
      <c r="I595" s="16">
        <v>42692</v>
      </c>
      <c r="J595" s="2" t="str">
        <f t="shared" si="50"/>
        <v>Terminada</v>
      </c>
      <c r="K595" s="35">
        <v>0</v>
      </c>
      <c r="L595" s="44" t="s">
        <v>83</v>
      </c>
      <c r="M595" s="49" t="s">
        <v>3124</v>
      </c>
      <c r="N595" s="48" t="s">
        <v>85</v>
      </c>
      <c r="O595" s="17" t="s">
        <v>86</v>
      </c>
      <c r="P595" s="87" t="s">
        <v>3125</v>
      </c>
      <c r="Q595" s="55" t="s">
        <v>1630</v>
      </c>
      <c r="R595" s="89" t="s">
        <v>1584</v>
      </c>
      <c r="S595" s="107" t="s">
        <v>2119</v>
      </c>
      <c r="T595" s="107">
        <v>1</v>
      </c>
      <c r="U595" s="107">
        <v>3</v>
      </c>
      <c r="V595" s="15" t="s">
        <v>71</v>
      </c>
      <c r="W595" s="15" t="s">
        <v>51</v>
      </c>
      <c r="X595" s="15"/>
      <c r="Y595" s="11">
        <v>42663</v>
      </c>
      <c r="Z595" s="15" t="s">
        <v>3126</v>
      </c>
      <c r="AA595" s="15" t="s">
        <v>3398</v>
      </c>
      <c r="AB595" s="15" t="s">
        <v>90</v>
      </c>
      <c r="AC595" s="15" t="s">
        <v>91</v>
      </c>
      <c r="AD595" s="15" t="s">
        <v>106</v>
      </c>
      <c r="AE595" s="15" t="s">
        <v>106</v>
      </c>
      <c r="AF595" s="19"/>
    </row>
    <row r="596" spans="1:32" ht="165" x14ac:dyDescent="0.25">
      <c r="A596" s="5">
        <v>591</v>
      </c>
      <c r="B596" s="42">
        <f t="shared" si="46"/>
        <v>-1</v>
      </c>
      <c r="C596" s="41">
        <f t="shared" si="47"/>
        <v>0</v>
      </c>
      <c r="D596" s="10" t="s">
        <v>3143</v>
      </c>
      <c r="E596" s="10" t="s">
        <v>37</v>
      </c>
      <c r="F596" s="125">
        <v>42664</v>
      </c>
      <c r="G596" s="12"/>
      <c r="H596" s="125">
        <v>42696</v>
      </c>
      <c r="I596" s="16">
        <v>42696</v>
      </c>
      <c r="J596" s="2" t="str">
        <f t="shared" si="50"/>
        <v>Terminada</v>
      </c>
      <c r="K596" s="35">
        <f t="shared" ref="K596:K659" si="51">IF(I596&lt;&gt;"",(NETWORKDAYS(F596,I596)),0)</f>
        <v>23</v>
      </c>
      <c r="L596" s="45" t="s">
        <v>3144</v>
      </c>
      <c r="M596" s="49" t="s">
        <v>3146</v>
      </c>
      <c r="N596" s="108" t="s">
        <v>3147</v>
      </c>
      <c r="O596" s="17" t="s">
        <v>86</v>
      </c>
      <c r="P596" s="145" t="s">
        <v>3148</v>
      </c>
      <c r="Q596" s="55" t="s">
        <v>1630</v>
      </c>
      <c r="R596" s="89" t="s">
        <v>1584</v>
      </c>
      <c r="S596" s="89" t="s">
        <v>2119</v>
      </c>
      <c r="T596" s="107">
        <v>3</v>
      </c>
      <c r="U596" s="107">
        <v>0</v>
      </c>
      <c r="V596" s="15" t="s">
        <v>71</v>
      </c>
      <c r="W596" s="15" t="s">
        <v>51</v>
      </c>
      <c r="X596" s="15"/>
      <c r="Y596" s="11">
        <v>42664</v>
      </c>
      <c r="Z596" s="15" t="s">
        <v>3145</v>
      </c>
      <c r="AA596" s="15" t="s">
        <v>3367</v>
      </c>
      <c r="AB596" s="15" t="s">
        <v>90</v>
      </c>
      <c r="AC596" s="15" t="s">
        <v>91</v>
      </c>
      <c r="AD596" s="15" t="s">
        <v>106</v>
      </c>
      <c r="AE596" s="15" t="s">
        <v>106</v>
      </c>
      <c r="AF596" s="19"/>
    </row>
    <row r="597" spans="1:32" ht="120" x14ac:dyDescent="0.25">
      <c r="A597" s="5">
        <v>592</v>
      </c>
      <c r="B597" s="42">
        <f t="shared" si="46"/>
        <v>-1</v>
      </c>
      <c r="C597" s="41">
        <f t="shared" si="47"/>
        <v>0</v>
      </c>
      <c r="D597" s="10" t="s">
        <v>3154</v>
      </c>
      <c r="E597" s="10" t="s">
        <v>37</v>
      </c>
      <c r="F597" s="125">
        <v>42667</v>
      </c>
      <c r="G597" s="12"/>
      <c r="H597" s="125">
        <v>42697</v>
      </c>
      <c r="I597" s="16">
        <v>42690</v>
      </c>
      <c r="J597" s="2" t="str">
        <f t="shared" si="50"/>
        <v>Terminada</v>
      </c>
      <c r="K597" s="35">
        <f t="shared" si="51"/>
        <v>18</v>
      </c>
      <c r="L597" s="56" t="s">
        <v>3151</v>
      </c>
      <c r="M597" s="49" t="s">
        <v>1478</v>
      </c>
      <c r="N597" s="55" t="s">
        <v>3155</v>
      </c>
      <c r="O597" s="17" t="s">
        <v>86</v>
      </c>
      <c r="P597" s="55" t="s">
        <v>3156</v>
      </c>
      <c r="Q597" s="55" t="s">
        <v>1633</v>
      </c>
      <c r="R597" s="89" t="s">
        <v>1599</v>
      </c>
      <c r="S597" s="89" t="s">
        <v>2120</v>
      </c>
      <c r="T597" s="89">
        <v>0</v>
      </c>
      <c r="U597" s="89">
        <v>0</v>
      </c>
      <c r="V597" s="15" t="s">
        <v>75</v>
      </c>
      <c r="W597" s="15" t="s">
        <v>17</v>
      </c>
      <c r="X597" s="15"/>
      <c r="Y597" s="11">
        <v>42667</v>
      </c>
      <c r="Z597" s="15" t="s">
        <v>3157</v>
      </c>
      <c r="AA597" s="15" t="s">
        <v>3305</v>
      </c>
      <c r="AB597" s="15" t="s">
        <v>90</v>
      </c>
      <c r="AC597" s="15" t="s">
        <v>91</v>
      </c>
      <c r="AD597" s="15" t="s">
        <v>106</v>
      </c>
      <c r="AE597" s="15" t="s">
        <v>106</v>
      </c>
      <c r="AF597" s="19"/>
    </row>
    <row r="598" spans="1:32" ht="120" x14ac:dyDescent="0.25">
      <c r="A598" s="5">
        <v>593</v>
      </c>
      <c r="B598" s="42">
        <f t="shared" si="46"/>
        <v>-1</v>
      </c>
      <c r="C598" s="41">
        <f t="shared" si="47"/>
        <v>0</v>
      </c>
      <c r="D598" s="10" t="s">
        <v>3150</v>
      </c>
      <c r="E598" s="10" t="s">
        <v>37</v>
      </c>
      <c r="F598" s="125">
        <v>42667</v>
      </c>
      <c r="G598" s="12"/>
      <c r="H598" s="125">
        <v>42697</v>
      </c>
      <c r="I598" s="16">
        <v>42697</v>
      </c>
      <c r="J598" s="2" t="str">
        <f t="shared" si="50"/>
        <v>Terminada</v>
      </c>
      <c r="K598" s="35">
        <f t="shared" si="51"/>
        <v>23</v>
      </c>
      <c r="L598" s="44" t="s">
        <v>3151</v>
      </c>
      <c r="M598" s="49" t="s">
        <v>1478</v>
      </c>
      <c r="N598" s="48" t="s">
        <v>1479</v>
      </c>
      <c r="O598" s="17" t="s">
        <v>86</v>
      </c>
      <c r="P598" s="48" t="s">
        <v>3152</v>
      </c>
      <c r="Q598" s="55" t="s">
        <v>1633</v>
      </c>
      <c r="R598" s="89" t="s">
        <v>1599</v>
      </c>
      <c r="S598" s="89" t="s">
        <v>2120</v>
      </c>
      <c r="T598" s="89">
        <v>0</v>
      </c>
      <c r="U598" s="89">
        <v>0</v>
      </c>
      <c r="V598" s="15" t="s">
        <v>75</v>
      </c>
      <c r="W598" s="15" t="s">
        <v>17</v>
      </c>
      <c r="X598" s="15"/>
      <c r="Y598" s="16">
        <v>42667</v>
      </c>
      <c r="Z598" s="15" t="s">
        <v>3153</v>
      </c>
      <c r="AA598" s="15" t="s">
        <v>3422</v>
      </c>
      <c r="AB598" s="15" t="s">
        <v>90</v>
      </c>
      <c r="AC598" s="15" t="s">
        <v>91</v>
      </c>
      <c r="AD598" s="15" t="s">
        <v>106</v>
      </c>
      <c r="AE598" s="15" t="s">
        <v>106</v>
      </c>
      <c r="AF598" s="19"/>
    </row>
    <row r="599" spans="1:32" ht="135" x14ac:dyDescent="0.25">
      <c r="A599" s="5">
        <v>594</v>
      </c>
      <c r="B599" s="42">
        <f t="shared" si="46"/>
        <v>-1</v>
      </c>
      <c r="C599" s="41">
        <f t="shared" si="47"/>
        <v>0</v>
      </c>
      <c r="D599" s="10" t="s">
        <v>3163</v>
      </c>
      <c r="E599" s="10" t="s">
        <v>37</v>
      </c>
      <c r="F599" s="125">
        <v>42667</v>
      </c>
      <c r="G599" s="12"/>
      <c r="H599" s="125">
        <v>42682</v>
      </c>
      <c r="I599" s="16">
        <v>42682</v>
      </c>
      <c r="J599" s="2" t="str">
        <f t="shared" si="50"/>
        <v>Terminada</v>
      </c>
      <c r="K599" s="35">
        <f t="shared" si="51"/>
        <v>12</v>
      </c>
      <c r="L599" s="105" t="s">
        <v>3158</v>
      </c>
      <c r="M599" s="49" t="s">
        <v>3159</v>
      </c>
      <c r="N599" s="55" t="s">
        <v>3160</v>
      </c>
      <c r="O599" s="17" t="s">
        <v>86</v>
      </c>
      <c r="P599" s="55" t="s">
        <v>3161</v>
      </c>
      <c r="Q599" s="55" t="s">
        <v>1630</v>
      </c>
      <c r="R599" s="89" t="s">
        <v>1584</v>
      </c>
      <c r="S599" s="89" t="s">
        <v>2120</v>
      </c>
      <c r="T599" s="89">
        <v>0</v>
      </c>
      <c r="U599" s="89">
        <v>0</v>
      </c>
      <c r="V599" s="15" t="s">
        <v>71</v>
      </c>
      <c r="W599" s="17" t="s">
        <v>53</v>
      </c>
      <c r="X599" s="17"/>
      <c r="Y599" s="11">
        <v>42667</v>
      </c>
      <c r="Z599" s="15" t="s">
        <v>3162</v>
      </c>
      <c r="AA599" s="15" t="s">
        <v>3695</v>
      </c>
      <c r="AB599" s="15" t="s">
        <v>90</v>
      </c>
      <c r="AC599" s="15" t="s">
        <v>91</v>
      </c>
      <c r="AD599" s="15" t="s">
        <v>106</v>
      </c>
      <c r="AE599" s="15" t="s">
        <v>106</v>
      </c>
      <c r="AF599" s="19"/>
    </row>
    <row r="600" spans="1:32" ht="105" x14ac:dyDescent="0.25">
      <c r="A600" s="5">
        <v>595</v>
      </c>
      <c r="B600" s="42">
        <f t="shared" si="46"/>
        <v>-1</v>
      </c>
      <c r="C600" s="41">
        <f t="shared" si="47"/>
        <v>0</v>
      </c>
      <c r="D600" s="10" t="s">
        <v>3696</v>
      </c>
      <c r="E600" s="10" t="s">
        <v>37</v>
      </c>
      <c r="F600" s="125">
        <v>42667</v>
      </c>
      <c r="G600" s="12"/>
      <c r="H600" s="125">
        <v>42697</v>
      </c>
      <c r="I600" s="16">
        <v>42668</v>
      </c>
      <c r="J600" s="2" t="str">
        <f t="shared" si="50"/>
        <v>Terminada</v>
      </c>
      <c r="K600" s="35">
        <f t="shared" si="51"/>
        <v>2</v>
      </c>
      <c r="L600" s="15" t="s">
        <v>3697</v>
      </c>
      <c r="M600" s="18" t="s">
        <v>3698</v>
      </c>
      <c r="N600" s="48" t="s">
        <v>3699</v>
      </c>
      <c r="O600" s="15" t="s">
        <v>86</v>
      </c>
      <c r="P600" s="144" t="s">
        <v>3700</v>
      </c>
      <c r="Q600" s="55" t="s">
        <v>1638</v>
      </c>
      <c r="R600" s="89" t="s">
        <v>1624</v>
      </c>
      <c r="S600" s="89" t="s">
        <v>2120</v>
      </c>
      <c r="T600" s="89">
        <v>0</v>
      </c>
      <c r="U600" s="89">
        <v>0</v>
      </c>
      <c r="V600" s="15" t="s">
        <v>76</v>
      </c>
      <c r="W600" s="15" t="s">
        <v>16</v>
      </c>
      <c r="X600" s="15"/>
      <c r="Y600" s="11">
        <v>42671</v>
      </c>
      <c r="Z600" s="15" t="s">
        <v>3701</v>
      </c>
      <c r="AA600" s="15" t="s">
        <v>106</v>
      </c>
      <c r="AB600" s="15" t="s">
        <v>90</v>
      </c>
      <c r="AC600" s="15" t="s">
        <v>91</v>
      </c>
      <c r="AD600" s="15" t="s">
        <v>106</v>
      </c>
      <c r="AE600" s="15" t="s">
        <v>106</v>
      </c>
      <c r="AF600" s="19"/>
    </row>
    <row r="601" spans="1:32" ht="120" x14ac:dyDescent="0.25">
      <c r="A601" s="5">
        <v>596</v>
      </c>
      <c r="B601" s="42">
        <f t="shared" si="46"/>
        <v>-1</v>
      </c>
      <c r="C601" s="41">
        <f t="shared" si="47"/>
        <v>0</v>
      </c>
      <c r="D601" s="10" t="s">
        <v>3164</v>
      </c>
      <c r="E601" s="10" t="s">
        <v>37</v>
      </c>
      <c r="F601" s="125">
        <v>42668</v>
      </c>
      <c r="G601" s="12"/>
      <c r="H601" s="125">
        <v>42698</v>
      </c>
      <c r="I601" s="16">
        <v>42697</v>
      </c>
      <c r="J601" s="2" t="str">
        <f t="shared" si="50"/>
        <v>Terminada</v>
      </c>
      <c r="K601" s="35">
        <f t="shared" si="51"/>
        <v>22</v>
      </c>
      <c r="L601" s="15" t="s">
        <v>3165</v>
      </c>
      <c r="M601" s="18" t="s">
        <v>3166</v>
      </c>
      <c r="N601" s="55" t="s">
        <v>3167</v>
      </c>
      <c r="O601" s="17" t="s">
        <v>86</v>
      </c>
      <c r="P601" s="48" t="s">
        <v>3168</v>
      </c>
      <c r="Q601" s="55" t="s">
        <v>1633</v>
      </c>
      <c r="R601" s="89" t="s">
        <v>1597</v>
      </c>
      <c r="S601" s="89" t="s">
        <v>2120</v>
      </c>
      <c r="T601" s="89">
        <v>0</v>
      </c>
      <c r="U601" s="89">
        <v>0</v>
      </c>
      <c r="V601" s="15" t="s">
        <v>75</v>
      </c>
      <c r="W601" s="15" t="s">
        <v>17</v>
      </c>
      <c r="X601" s="15"/>
      <c r="Y601" s="11">
        <v>42668</v>
      </c>
      <c r="Z601" s="15" t="s">
        <v>3169</v>
      </c>
      <c r="AA601" s="15" t="s">
        <v>3429</v>
      </c>
      <c r="AB601" s="15" t="s">
        <v>90</v>
      </c>
      <c r="AC601" s="15" t="s">
        <v>91</v>
      </c>
      <c r="AD601" s="15" t="s">
        <v>106</v>
      </c>
      <c r="AE601" s="15" t="s">
        <v>106</v>
      </c>
      <c r="AF601" s="19"/>
    </row>
    <row r="602" spans="1:32" ht="120" x14ac:dyDescent="0.25">
      <c r="A602" s="5">
        <v>597</v>
      </c>
      <c r="B602" s="42">
        <f t="shared" si="46"/>
        <v>-1</v>
      </c>
      <c r="C602" s="41">
        <f t="shared" si="47"/>
        <v>0</v>
      </c>
      <c r="D602" s="10" t="s">
        <v>3175</v>
      </c>
      <c r="E602" s="10" t="s">
        <v>37</v>
      </c>
      <c r="F602" s="125">
        <v>42668</v>
      </c>
      <c r="G602" s="12"/>
      <c r="H602" s="125">
        <v>42698</v>
      </c>
      <c r="I602" s="16">
        <v>42698</v>
      </c>
      <c r="J602" s="2" t="str">
        <f t="shared" si="50"/>
        <v>Terminada</v>
      </c>
      <c r="K602" s="35">
        <f t="shared" si="51"/>
        <v>23</v>
      </c>
      <c r="L602" s="15" t="s">
        <v>3176</v>
      </c>
      <c r="M602" s="18" t="s">
        <v>3177</v>
      </c>
      <c r="N602" s="108" t="s">
        <v>3178</v>
      </c>
      <c r="O602" s="17" t="s">
        <v>86</v>
      </c>
      <c r="P602" s="55" t="s">
        <v>3179</v>
      </c>
      <c r="Q602" s="55" t="s">
        <v>1627</v>
      </c>
      <c r="R602" s="89" t="s">
        <v>1563</v>
      </c>
      <c r="S602" s="89" t="s">
        <v>2120</v>
      </c>
      <c r="T602" s="89">
        <v>0</v>
      </c>
      <c r="U602" s="89">
        <v>0</v>
      </c>
      <c r="V602" s="15" t="s">
        <v>67</v>
      </c>
      <c r="W602" s="15" t="s">
        <v>53</v>
      </c>
      <c r="X602" s="15"/>
      <c r="Y602" s="16">
        <v>42668</v>
      </c>
      <c r="Z602" s="15" t="s">
        <v>3180</v>
      </c>
      <c r="AA602" s="15" t="s">
        <v>3433</v>
      </c>
      <c r="AB602" s="15" t="s">
        <v>90</v>
      </c>
      <c r="AC602" s="15" t="s">
        <v>91</v>
      </c>
      <c r="AD602" s="15" t="s">
        <v>106</v>
      </c>
      <c r="AE602" s="15" t="s">
        <v>106</v>
      </c>
      <c r="AF602" s="19"/>
    </row>
    <row r="603" spans="1:32" ht="120" x14ac:dyDescent="0.25">
      <c r="A603" s="5">
        <v>598</v>
      </c>
      <c r="B603" s="42">
        <f t="shared" si="46"/>
        <v>-1</v>
      </c>
      <c r="C603" s="41">
        <f t="shared" si="47"/>
        <v>0</v>
      </c>
      <c r="D603" s="10" t="s">
        <v>3170</v>
      </c>
      <c r="E603" s="10" t="s">
        <v>37</v>
      </c>
      <c r="F603" s="125">
        <v>42668</v>
      </c>
      <c r="G603" s="12"/>
      <c r="H603" s="125">
        <v>42698</v>
      </c>
      <c r="I603" s="16">
        <v>42712</v>
      </c>
      <c r="J603" s="2" t="str">
        <f t="shared" si="50"/>
        <v>Terminada</v>
      </c>
      <c r="K603" s="35">
        <f t="shared" si="51"/>
        <v>33</v>
      </c>
      <c r="L603" s="15" t="s">
        <v>83</v>
      </c>
      <c r="M603" s="18" t="s">
        <v>1438</v>
      </c>
      <c r="N603" s="87" t="s">
        <v>85</v>
      </c>
      <c r="O603" s="17" t="s">
        <v>86</v>
      </c>
      <c r="P603" s="87" t="s">
        <v>3171</v>
      </c>
      <c r="Q603" s="55" t="s">
        <v>1630</v>
      </c>
      <c r="R603" s="89" t="s">
        <v>1584</v>
      </c>
      <c r="S603" s="89" t="s">
        <v>2119</v>
      </c>
      <c r="T603" s="89">
        <v>1</v>
      </c>
      <c r="U603" s="89"/>
      <c r="V603" s="15" t="s">
        <v>71</v>
      </c>
      <c r="W603" s="17" t="s">
        <v>51</v>
      </c>
      <c r="X603" s="17"/>
      <c r="Y603" s="11">
        <v>42668</v>
      </c>
      <c r="Z603" s="15" t="s">
        <v>3172</v>
      </c>
      <c r="AA603" s="15" t="s">
        <v>3702</v>
      </c>
      <c r="AB603" s="15" t="s">
        <v>90</v>
      </c>
      <c r="AC603" s="15" t="s">
        <v>91</v>
      </c>
      <c r="AD603" s="15" t="s">
        <v>106</v>
      </c>
      <c r="AE603" s="15" t="s">
        <v>106</v>
      </c>
      <c r="AF603" s="19"/>
    </row>
    <row r="604" spans="1:32" ht="105" x14ac:dyDescent="0.25">
      <c r="A604" s="5">
        <v>599</v>
      </c>
      <c r="B604" s="42">
        <f t="shared" si="46"/>
        <v>-1</v>
      </c>
      <c r="C604" s="41">
        <f t="shared" si="47"/>
        <v>0</v>
      </c>
      <c r="D604" s="10" t="s">
        <v>3298</v>
      </c>
      <c r="E604" s="10" t="s">
        <v>37</v>
      </c>
      <c r="F604" s="125">
        <v>42669</v>
      </c>
      <c r="G604" s="12"/>
      <c r="H604" s="125">
        <v>42699</v>
      </c>
      <c r="I604" s="16">
        <v>42670</v>
      </c>
      <c r="J604" s="2" t="str">
        <f t="shared" si="50"/>
        <v>Terminada</v>
      </c>
      <c r="K604" s="35">
        <f t="shared" si="51"/>
        <v>2</v>
      </c>
      <c r="L604" s="15" t="s">
        <v>3703</v>
      </c>
      <c r="M604" s="49" t="s">
        <v>3704</v>
      </c>
      <c r="N604" s="55" t="s">
        <v>3705</v>
      </c>
      <c r="O604" s="17" t="s">
        <v>86</v>
      </c>
      <c r="P604" s="144" t="s">
        <v>3706</v>
      </c>
      <c r="Q604" s="55" t="s">
        <v>1638</v>
      </c>
      <c r="R604" s="89" t="s">
        <v>1624</v>
      </c>
      <c r="S604" s="89" t="s">
        <v>2120</v>
      </c>
      <c r="T604" s="89">
        <v>0</v>
      </c>
      <c r="U604" s="89">
        <v>0</v>
      </c>
      <c r="V604" s="15" t="s">
        <v>76</v>
      </c>
      <c r="W604" s="17" t="s">
        <v>16</v>
      </c>
      <c r="X604" s="17"/>
      <c r="Y604" s="16">
        <v>42669</v>
      </c>
      <c r="Z604" s="15" t="s">
        <v>3707</v>
      </c>
      <c r="AA604" s="15" t="s">
        <v>106</v>
      </c>
      <c r="AB604" s="15" t="s">
        <v>90</v>
      </c>
      <c r="AC604" s="15" t="s">
        <v>91</v>
      </c>
      <c r="AD604" s="15" t="s">
        <v>106</v>
      </c>
      <c r="AE604" s="15" t="s">
        <v>106</v>
      </c>
      <c r="AF604" s="19"/>
    </row>
    <row r="605" spans="1:32" ht="135" x14ac:dyDescent="0.25">
      <c r="A605" s="5">
        <v>600</v>
      </c>
      <c r="B605" s="42">
        <f t="shared" ref="B605:B668" si="52">IF(D605="",0,IF(I605&lt;&gt;"",-1,IF(H605&lt;$AH$5,100,0)))</f>
        <v>-1</v>
      </c>
      <c r="C605" s="41">
        <f t="shared" ref="C605:C668" si="53">IF(D605="",1,IF(I605&lt;&gt;"",0,IF((H605-18)&lt;=$AH$5,100,1)))</f>
        <v>0</v>
      </c>
      <c r="D605" s="10" t="s">
        <v>3181</v>
      </c>
      <c r="E605" s="10" t="s">
        <v>37</v>
      </c>
      <c r="F605" s="125">
        <v>42669</v>
      </c>
      <c r="G605" s="12"/>
      <c r="H605" s="125">
        <v>42699</v>
      </c>
      <c r="I605" s="16">
        <v>42684</v>
      </c>
      <c r="J605" s="2" t="str">
        <f t="shared" si="50"/>
        <v>Terminada</v>
      </c>
      <c r="K605" s="35">
        <f t="shared" si="51"/>
        <v>12</v>
      </c>
      <c r="L605" s="15" t="s">
        <v>3182</v>
      </c>
      <c r="M605" s="49" t="s">
        <v>3183</v>
      </c>
      <c r="N605" s="48" t="s">
        <v>3184</v>
      </c>
      <c r="O605" s="17" t="s">
        <v>86</v>
      </c>
      <c r="P605" s="48" t="s">
        <v>3185</v>
      </c>
      <c r="Q605" s="55" t="s">
        <v>1633</v>
      </c>
      <c r="R605" s="89" t="s">
        <v>1598</v>
      </c>
      <c r="S605" s="89" t="s">
        <v>2120</v>
      </c>
      <c r="T605" s="89">
        <v>0</v>
      </c>
      <c r="U605" s="89">
        <v>0</v>
      </c>
      <c r="V605" s="15" t="s">
        <v>75</v>
      </c>
      <c r="W605" s="15" t="s">
        <v>17</v>
      </c>
      <c r="X605" s="15"/>
      <c r="Y605" s="11">
        <v>42669</v>
      </c>
      <c r="Z605" s="15" t="s">
        <v>3186</v>
      </c>
      <c r="AA605" s="15" t="s">
        <v>3260</v>
      </c>
      <c r="AB605" s="15" t="s">
        <v>90</v>
      </c>
      <c r="AC605" s="15" t="s">
        <v>91</v>
      </c>
      <c r="AD605" s="15" t="s">
        <v>106</v>
      </c>
      <c r="AE605" s="15" t="s">
        <v>106</v>
      </c>
      <c r="AF605" s="19"/>
    </row>
    <row r="606" spans="1:32" ht="135" x14ac:dyDescent="0.25">
      <c r="A606" s="5">
        <v>601</v>
      </c>
      <c r="B606" s="42">
        <f t="shared" si="52"/>
        <v>-1</v>
      </c>
      <c r="C606" s="41">
        <f t="shared" si="53"/>
        <v>0</v>
      </c>
      <c r="D606" s="10" t="s">
        <v>3202</v>
      </c>
      <c r="E606" s="10" t="s">
        <v>37</v>
      </c>
      <c r="F606" s="125">
        <v>42669</v>
      </c>
      <c r="G606" s="12"/>
      <c r="H606" s="125">
        <v>42699</v>
      </c>
      <c r="I606" s="16">
        <v>42690</v>
      </c>
      <c r="J606" s="2" t="str">
        <f t="shared" si="50"/>
        <v>Terminada</v>
      </c>
      <c r="K606" s="35">
        <f t="shared" si="51"/>
        <v>16</v>
      </c>
      <c r="L606" s="17" t="s">
        <v>1965</v>
      </c>
      <c r="M606" s="49" t="s">
        <v>3203</v>
      </c>
      <c r="N606" s="55" t="s">
        <v>1967</v>
      </c>
      <c r="O606" s="17" t="s">
        <v>86</v>
      </c>
      <c r="P606" s="144" t="s">
        <v>3204</v>
      </c>
      <c r="Q606" s="55" t="s">
        <v>1630</v>
      </c>
      <c r="R606" s="89" t="s">
        <v>1583</v>
      </c>
      <c r="S606" s="89" t="s">
        <v>2120</v>
      </c>
      <c r="T606" s="89">
        <v>0</v>
      </c>
      <c r="U606" s="89">
        <v>0</v>
      </c>
      <c r="V606" s="15" t="s">
        <v>71</v>
      </c>
      <c r="W606" s="15" t="s">
        <v>53</v>
      </c>
      <c r="X606" s="15"/>
      <c r="Y606" s="16">
        <v>42670</v>
      </c>
      <c r="Z606" s="15" t="s">
        <v>3205</v>
      </c>
      <c r="AA606" s="15" t="s">
        <v>3309</v>
      </c>
      <c r="AB606" s="15" t="s">
        <v>90</v>
      </c>
      <c r="AC606" s="15" t="s">
        <v>91</v>
      </c>
      <c r="AD606" s="15" t="s">
        <v>106</v>
      </c>
      <c r="AE606" s="15" t="s">
        <v>106</v>
      </c>
      <c r="AF606" s="19"/>
    </row>
    <row r="607" spans="1:32" ht="150" x14ac:dyDescent="0.25">
      <c r="A607" s="5">
        <v>602</v>
      </c>
      <c r="B607" s="42">
        <f t="shared" si="52"/>
        <v>-1</v>
      </c>
      <c r="C607" s="41">
        <f t="shared" si="53"/>
        <v>0</v>
      </c>
      <c r="D607" s="10" t="s">
        <v>3206</v>
      </c>
      <c r="E607" s="10" t="s">
        <v>37</v>
      </c>
      <c r="F607" s="125">
        <v>42670</v>
      </c>
      <c r="G607" s="12"/>
      <c r="H607" s="125">
        <v>42702</v>
      </c>
      <c r="I607" s="16">
        <v>42678</v>
      </c>
      <c r="J607" s="2" t="str">
        <f t="shared" si="50"/>
        <v>Terminada</v>
      </c>
      <c r="K607" s="35">
        <f t="shared" si="51"/>
        <v>7</v>
      </c>
      <c r="L607" s="15" t="s">
        <v>3207</v>
      </c>
      <c r="M607" s="49" t="s">
        <v>3208</v>
      </c>
      <c r="N607" s="115" t="s">
        <v>3209</v>
      </c>
      <c r="O607" s="17" t="s">
        <v>86</v>
      </c>
      <c r="P607" s="48" t="s">
        <v>3210</v>
      </c>
      <c r="Q607" s="55" t="s">
        <v>1630</v>
      </c>
      <c r="R607" s="89" t="s">
        <v>1583</v>
      </c>
      <c r="S607" s="89" t="s">
        <v>2120</v>
      </c>
      <c r="T607" s="89">
        <v>0</v>
      </c>
      <c r="U607" s="89">
        <v>0</v>
      </c>
      <c r="V607" s="15" t="s">
        <v>71</v>
      </c>
      <c r="W607" s="15" t="s">
        <v>51</v>
      </c>
      <c r="X607" s="15"/>
      <c r="Y607" s="11">
        <v>42670</v>
      </c>
      <c r="Z607" s="15" t="s">
        <v>3211</v>
      </c>
      <c r="AA607" s="15" t="s">
        <v>3708</v>
      </c>
      <c r="AB607" s="15" t="s">
        <v>90</v>
      </c>
      <c r="AC607" s="15" t="s">
        <v>91</v>
      </c>
      <c r="AD607" s="15" t="s">
        <v>106</v>
      </c>
      <c r="AE607" s="15" t="s">
        <v>106</v>
      </c>
      <c r="AF607" s="19"/>
    </row>
    <row r="608" spans="1:32" ht="120" x14ac:dyDescent="0.25">
      <c r="A608" s="5">
        <v>603</v>
      </c>
      <c r="B608" s="42">
        <f t="shared" si="52"/>
        <v>-1</v>
      </c>
      <c r="C608" s="41">
        <f t="shared" si="53"/>
        <v>0</v>
      </c>
      <c r="D608" s="10" t="s">
        <v>3299</v>
      </c>
      <c r="E608" s="10" t="s">
        <v>37</v>
      </c>
      <c r="F608" s="125">
        <v>42671</v>
      </c>
      <c r="G608" s="12"/>
      <c r="H608" s="125">
        <v>42703</v>
      </c>
      <c r="I608" s="16">
        <v>42690</v>
      </c>
      <c r="J608" s="2" t="str">
        <f t="shared" si="50"/>
        <v>Terminada</v>
      </c>
      <c r="K608" s="35">
        <f t="shared" si="51"/>
        <v>14</v>
      </c>
      <c r="L608" s="15" t="s">
        <v>3310</v>
      </c>
      <c r="M608" s="49" t="s">
        <v>3311</v>
      </c>
      <c r="N608" s="48" t="s">
        <v>3312</v>
      </c>
      <c r="O608" s="17" t="s">
        <v>86</v>
      </c>
      <c r="P608" s="48" t="s">
        <v>3313</v>
      </c>
      <c r="Q608" s="55" t="s">
        <v>1630</v>
      </c>
      <c r="R608" s="89" t="s">
        <v>1584</v>
      </c>
      <c r="S608" s="89" t="s">
        <v>2120</v>
      </c>
      <c r="T608" s="89">
        <v>0</v>
      </c>
      <c r="U608" s="89">
        <v>0</v>
      </c>
      <c r="V608" s="15" t="s">
        <v>71</v>
      </c>
      <c r="W608" s="15" t="s">
        <v>16</v>
      </c>
      <c r="X608" s="15"/>
      <c r="Y608" s="11">
        <v>42659</v>
      </c>
      <c r="Z608" s="15" t="s">
        <v>3314</v>
      </c>
      <c r="AA608" s="15" t="s">
        <v>106</v>
      </c>
      <c r="AB608" s="15" t="s">
        <v>90</v>
      </c>
      <c r="AC608" s="15" t="s">
        <v>91</v>
      </c>
      <c r="AD608" s="15" t="s">
        <v>106</v>
      </c>
      <c r="AE608" s="15" t="s">
        <v>106</v>
      </c>
      <c r="AF608" s="19"/>
    </row>
    <row r="609" spans="1:32" ht="195" x14ac:dyDescent="0.25">
      <c r="A609" s="5">
        <v>604</v>
      </c>
      <c r="B609" s="42">
        <f t="shared" si="52"/>
        <v>-1</v>
      </c>
      <c r="C609" s="41">
        <f t="shared" si="53"/>
        <v>0</v>
      </c>
      <c r="D609" s="10" t="s">
        <v>3212</v>
      </c>
      <c r="E609" s="10" t="s">
        <v>38</v>
      </c>
      <c r="F609" s="125">
        <v>42675</v>
      </c>
      <c r="G609" s="12"/>
      <c r="H609" s="125">
        <v>42705</v>
      </c>
      <c r="I609" s="16">
        <v>42697</v>
      </c>
      <c r="J609" s="2" t="str">
        <f t="shared" si="50"/>
        <v>Terminada</v>
      </c>
      <c r="K609" s="35">
        <f t="shared" si="51"/>
        <v>17</v>
      </c>
      <c r="L609" s="17" t="s">
        <v>3213</v>
      </c>
      <c r="M609" s="49" t="s">
        <v>3214</v>
      </c>
      <c r="N609" s="48" t="s">
        <v>3215</v>
      </c>
      <c r="O609" s="17" t="s">
        <v>86</v>
      </c>
      <c r="P609" s="144" t="s">
        <v>3216</v>
      </c>
      <c r="Q609" s="55" t="s">
        <v>1630</v>
      </c>
      <c r="R609" s="89" t="s">
        <v>1583</v>
      </c>
      <c r="S609" s="89" t="s">
        <v>2120</v>
      </c>
      <c r="T609" s="89">
        <v>0</v>
      </c>
      <c r="U609" s="89">
        <v>0</v>
      </c>
      <c r="V609" s="15" t="s">
        <v>71</v>
      </c>
      <c r="W609" s="15" t="s">
        <v>53</v>
      </c>
      <c r="X609" s="15"/>
      <c r="Y609" s="11">
        <v>42675</v>
      </c>
      <c r="Z609" s="15" t="s">
        <v>3217</v>
      </c>
      <c r="AA609" s="15" t="s">
        <v>3375</v>
      </c>
      <c r="AB609" s="15" t="s">
        <v>90</v>
      </c>
      <c r="AC609" s="15" t="s">
        <v>91</v>
      </c>
      <c r="AD609" s="15" t="s">
        <v>106</v>
      </c>
      <c r="AE609" s="15" t="s">
        <v>106</v>
      </c>
      <c r="AF609" s="19"/>
    </row>
    <row r="610" spans="1:32" ht="45" x14ac:dyDescent="0.25">
      <c r="A610" s="5">
        <v>605</v>
      </c>
      <c r="B610" s="42">
        <f t="shared" si="52"/>
        <v>-1</v>
      </c>
      <c r="C610" s="41">
        <f t="shared" si="53"/>
        <v>0</v>
      </c>
      <c r="D610" s="10" t="s">
        <v>3300</v>
      </c>
      <c r="E610" s="10" t="s">
        <v>38</v>
      </c>
      <c r="F610" s="125">
        <v>42675</v>
      </c>
      <c r="G610" s="12"/>
      <c r="H610" s="125">
        <v>42705</v>
      </c>
      <c r="I610" s="16">
        <v>42677</v>
      </c>
      <c r="J610" s="2" t="str">
        <f t="shared" si="50"/>
        <v>Terminada</v>
      </c>
      <c r="K610" s="35">
        <f t="shared" si="51"/>
        <v>3</v>
      </c>
      <c r="L610" s="17"/>
      <c r="M610" s="49"/>
      <c r="N610" s="55" t="s">
        <v>3709</v>
      </c>
      <c r="O610" s="17" t="s">
        <v>86</v>
      </c>
      <c r="P610" s="55" t="s">
        <v>3710</v>
      </c>
      <c r="Q610" s="55" t="s">
        <v>1638</v>
      </c>
      <c r="R610" s="89" t="s">
        <v>1624</v>
      </c>
      <c r="S610" s="89" t="s">
        <v>2120</v>
      </c>
      <c r="T610" s="89">
        <v>0</v>
      </c>
      <c r="U610" s="89">
        <v>0</v>
      </c>
      <c r="V610" s="15" t="s">
        <v>76</v>
      </c>
      <c r="W610" s="15" t="s">
        <v>16</v>
      </c>
      <c r="X610" s="15"/>
      <c r="Y610" s="11">
        <v>42677</v>
      </c>
      <c r="Z610" s="15" t="s">
        <v>3711</v>
      </c>
      <c r="AA610" s="15" t="s">
        <v>106</v>
      </c>
      <c r="AB610" s="15" t="s">
        <v>90</v>
      </c>
      <c r="AC610" s="15" t="s">
        <v>91</v>
      </c>
      <c r="AD610" s="15" t="s">
        <v>106</v>
      </c>
      <c r="AE610" s="15" t="s">
        <v>106</v>
      </c>
      <c r="AF610" s="19"/>
    </row>
    <row r="611" spans="1:32" ht="135" x14ac:dyDescent="0.25">
      <c r="A611" s="5">
        <v>606</v>
      </c>
      <c r="B611" s="42">
        <f t="shared" si="52"/>
        <v>-1</v>
      </c>
      <c r="C611" s="41">
        <f t="shared" si="53"/>
        <v>0</v>
      </c>
      <c r="D611" s="10" t="s">
        <v>3301</v>
      </c>
      <c r="E611" s="10" t="s">
        <v>38</v>
      </c>
      <c r="F611" s="125">
        <v>42675</v>
      </c>
      <c r="G611" s="12"/>
      <c r="H611" s="125">
        <v>42705</v>
      </c>
      <c r="I611" s="16">
        <v>42678</v>
      </c>
      <c r="J611" s="2" t="str">
        <f t="shared" si="50"/>
        <v>Terminada</v>
      </c>
      <c r="K611" s="35">
        <f t="shared" si="51"/>
        <v>4</v>
      </c>
      <c r="L611" s="17"/>
      <c r="M611" s="49"/>
      <c r="N611" s="55" t="s">
        <v>3709</v>
      </c>
      <c r="O611" s="17" t="s">
        <v>86</v>
      </c>
      <c r="P611" s="55" t="s">
        <v>3712</v>
      </c>
      <c r="Q611" s="55" t="s">
        <v>1638</v>
      </c>
      <c r="R611" s="89" t="s">
        <v>1624</v>
      </c>
      <c r="S611" s="89" t="s">
        <v>2120</v>
      </c>
      <c r="T611" s="89">
        <v>0</v>
      </c>
      <c r="U611" s="89">
        <v>0</v>
      </c>
      <c r="V611" s="15" t="s">
        <v>76</v>
      </c>
      <c r="W611" s="15" t="s">
        <v>16</v>
      </c>
      <c r="X611" s="15"/>
      <c r="Y611" s="11">
        <v>42677</v>
      </c>
      <c r="Z611" s="15" t="s">
        <v>3713</v>
      </c>
      <c r="AA611" s="15" t="s">
        <v>106</v>
      </c>
      <c r="AB611" s="15" t="s">
        <v>90</v>
      </c>
      <c r="AC611" s="15" t="s">
        <v>91</v>
      </c>
      <c r="AD611" s="15" t="s">
        <v>106</v>
      </c>
      <c r="AE611" s="15" t="s">
        <v>106</v>
      </c>
      <c r="AF611" s="19"/>
    </row>
    <row r="612" spans="1:32" ht="135" x14ac:dyDescent="0.25">
      <c r="A612" s="5">
        <v>607</v>
      </c>
      <c r="B612" s="42">
        <f t="shared" si="52"/>
        <v>-1</v>
      </c>
      <c r="C612" s="41">
        <f t="shared" si="53"/>
        <v>0</v>
      </c>
      <c r="D612" s="10" t="s">
        <v>3302</v>
      </c>
      <c r="E612" s="10" t="s">
        <v>38</v>
      </c>
      <c r="F612" s="125">
        <v>42675</v>
      </c>
      <c r="G612" s="12"/>
      <c r="H612" s="125">
        <v>42705</v>
      </c>
      <c r="I612" s="16">
        <v>42678</v>
      </c>
      <c r="J612" s="2" t="str">
        <f t="shared" si="50"/>
        <v>Terminada</v>
      </c>
      <c r="K612" s="35">
        <f t="shared" si="51"/>
        <v>4</v>
      </c>
      <c r="L612" s="17"/>
      <c r="M612" s="49"/>
      <c r="N612" s="55" t="s">
        <v>3709</v>
      </c>
      <c r="O612" s="17" t="s">
        <v>86</v>
      </c>
      <c r="P612" s="144" t="s">
        <v>3712</v>
      </c>
      <c r="Q612" s="55" t="s">
        <v>1638</v>
      </c>
      <c r="R612" s="89" t="s">
        <v>1624</v>
      </c>
      <c r="S612" s="89" t="s">
        <v>2120</v>
      </c>
      <c r="T612" s="89">
        <v>0</v>
      </c>
      <c r="U612" s="89">
        <v>0</v>
      </c>
      <c r="V612" s="15" t="s">
        <v>76</v>
      </c>
      <c r="W612" s="15" t="s">
        <v>16</v>
      </c>
      <c r="X612" s="15"/>
      <c r="Y612" s="11">
        <v>42677</v>
      </c>
      <c r="Z612" s="15" t="s">
        <v>3714</v>
      </c>
      <c r="AA612" s="15" t="s">
        <v>106</v>
      </c>
      <c r="AB612" s="15" t="s">
        <v>90</v>
      </c>
      <c r="AC612" s="15" t="s">
        <v>91</v>
      </c>
      <c r="AD612" s="15" t="s">
        <v>106</v>
      </c>
      <c r="AE612" s="15" t="s">
        <v>106</v>
      </c>
      <c r="AF612" s="19"/>
    </row>
    <row r="613" spans="1:32" ht="135" x14ac:dyDescent="0.25">
      <c r="A613" s="5">
        <v>608</v>
      </c>
      <c r="B613" s="42">
        <f t="shared" si="52"/>
        <v>-1</v>
      </c>
      <c r="C613" s="41">
        <f t="shared" si="53"/>
        <v>0</v>
      </c>
      <c r="D613" s="10" t="s">
        <v>3303</v>
      </c>
      <c r="E613" s="10" t="s">
        <v>38</v>
      </c>
      <c r="F613" s="125">
        <v>42675</v>
      </c>
      <c r="G613" s="12"/>
      <c r="H613" s="125">
        <v>42705</v>
      </c>
      <c r="I613" s="16">
        <v>42678</v>
      </c>
      <c r="J613" s="2" t="str">
        <f t="shared" si="50"/>
        <v>Terminada</v>
      </c>
      <c r="K613" s="35">
        <f t="shared" si="51"/>
        <v>4</v>
      </c>
      <c r="L613" s="17"/>
      <c r="M613" s="49"/>
      <c r="N613" s="55" t="s">
        <v>3709</v>
      </c>
      <c r="O613" s="17" t="s">
        <v>86</v>
      </c>
      <c r="P613" s="144" t="s">
        <v>3712</v>
      </c>
      <c r="Q613" s="55" t="s">
        <v>1638</v>
      </c>
      <c r="R613" s="89" t="s">
        <v>1624</v>
      </c>
      <c r="S613" s="89" t="s">
        <v>2120</v>
      </c>
      <c r="T613" s="89">
        <v>0</v>
      </c>
      <c r="U613" s="89">
        <v>0</v>
      </c>
      <c r="V613" s="15" t="s">
        <v>76</v>
      </c>
      <c r="W613" s="17" t="s">
        <v>16</v>
      </c>
      <c r="X613" s="17"/>
      <c r="Y613" s="11">
        <v>42677</v>
      </c>
      <c r="Z613" s="15" t="s">
        <v>3715</v>
      </c>
      <c r="AA613" s="15" t="s">
        <v>106</v>
      </c>
      <c r="AB613" s="15" t="s">
        <v>90</v>
      </c>
      <c r="AC613" s="15" t="s">
        <v>91</v>
      </c>
      <c r="AD613" s="15" t="s">
        <v>106</v>
      </c>
      <c r="AE613" s="15" t="s">
        <v>106</v>
      </c>
      <c r="AF613" s="19"/>
    </row>
    <row r="614" spans="1:32" ht="135" x14ac:dyDescent="0.25">
      <c r="A614" s="5">
        <v>609</v>
      </c>
      <c r="B614" s="42">
        <f t="shared" si="52"/>
        <v>-1</v>
      </c>
      <c r="C614" s="41">
        <f t="shared" si="53"/>
        <v>0</v>
      </c>
      <c r="D614" s="10" t="s">
        <v>3230</v>
      </c>
      <c r="E614" s="10" t="s">
        <v>38</v>
      </c>
      <c r="F614" s="125">
        <v>42677</v>
      </c>
      <c r="G614" s="12"/>
      <c r="H614" s="125">
        <v>42706</v>
      </c>
      <c r="I614" s="16">
        <v>42705</v>
      </c>
      <c r="J614" s="2" t="str">
        <f t="shared" si="50"/>
        <v>Terminada</v>
      </c>
      <c r="K614" s="35">
        <f t="shared" si="51"/>
        <v>21</v>
      </c>
      <c r="L614" s="17" t="s">
        <v>3231</v>
      </c>
      <c r="M614" s="49" t="s">
        <v>3232</v>
      </c>
      <c r="N614" s="115" t="s">
        <v>3233</v>
      </c>
      <c r="O614" s="17" t="s">
        <v>86</v>
      </c>
      <c r="P614" s="48" t="s">
        <v>3234</v>
      </c>
      <c r="Q614" s="55" t="s">
        <v>1630</v>
      </c>
      <c r="R614" s="89" t="s">
        <v>1583</v>
      </c>
      <c r="S614" s="89" t="s">
        <v>2120</v>
      </c>
      <c r="T614" s="89">
        <v>0</v>
      </c>
      <c r="U614" s="89">
        <v>0</v>
      </c>
      <c r="V614" s="15" t="s">
        <v>71</v>
      </c>
      <c r="W614" s="15" t="s">
        <v>51</v>
      </c>
      <c r="X614" s="15"/>
      <c r="Y614" s="11">
        <v>42677</v>
      </c>
      <c r="Z614" s="15" t="s">
        <v>3235</v>
      </c>
      <c r="AA614" s="15" t="s">
        <v>3716</v>
      </c>
      <c r="AB614" s="15" t="s">
        <v>90</v>
      </c>
      <c r="AC614" s="15" t="s">
        <v>91</v>
      </c>
      <c r="AD614" s="15" t="s">
        <v>106</v>
      </c>
      <c r="AE614" s="15" t="s">
        <v>106</v>
      </c>
      <c r="AF614" s="19"/>
    </row>
    <row r="615" spans="1:32" ht="135" x14ac:dyDescent="0.25">
      <c r="A615" s="5">
        <v>610</v>
      </c>
      <c r="B615" s="42">
        <f t="shared" si="52"/>
        <v>-1</v>
      </c>
      <c r="C615" s="41">
        <f t="shared" si="53"/>
        <v>0</v>
      </c>
      <c r="D615" s="10" t="s">
        <v>3218</v>
      </c>
      <c r="E615" s="10" t="s">
        <v>38</v>
      </c>
      <c r="F615" s="125">
        <v>42677</v>
      </c>
      <c r="G615" s="12"/>
      <c r="H615" s="125">
        <v>42706</v>
      </c>
      <c r="I615" s="16">
        <v>42706</v>
      </c>
      <c r="J615" s="2" t="str">
        <f t="shared" si="50"/>
        <v>Terminada</v>
      </c>
      <c r="K615" s="35">
        <f t="shared" si="51"/>
        <v>22</v>
      </c>
      <c r="L615" s="15" t="s">
        <v>3219</v>
      </c>
      <c r="M615" s="49" t="s">
        <v>3220</v>
      </c>
      <c r="N615" s="48" t="s">
        <v>3221</v>
      </c>
      <c r="O615" s="17" t="s">
        <v>86</v>
      </c>
      <c r="P615" s="55" t="s">
        <v>3222</v>
      </c>
      <c r="Q615" s="55" t="s">
        <v>1630</v>
      </c>
      <c r="R615" s="89" t="s">
        <v>1583</v>
      </c>
      <c r="S615" s="89" t="s">
        <v>2120</v>
      </c>
      <c r="T615" s="89">
        <v>0</v>
      </c>
      <c r="U615" s="89">
        <v>0</v>
      </c>
      <c r="V615" s="15" t="s">
        <v>71</v>
      </c>
      <c r="W615" s="15" t="s">
        <v>53</v>
      </c>
      <c r="X615" s="15"/>
      <c r="Y615" s="11">
        <v>42677</v>
      </c>
      <c r="Z615" s="15" t="s">
        <v>3223</v>
      </c>
      <c r="AA615" s="15" t="s">
        <v>3717</v>
      </c>
      <c r="AB615" s="15" t="s">
        <v>90</v>
      </c>
      <c r="AC615" s="15" t="s">
        <v>91</v>
      </c>
      <c r="AD615" s="15" t="s">
        <v>106</v>
      </c>
      <c r="AE615" s="15" t="s">
        <v>106</v>
      </c>
      <c r="AF615" s="19"/>
    </row>
    <row r="616" spans="1:32" ht="135" x14ac:dyDescent="0.25">
      <c r="A616" s="5">
        <v>611</v>
      </c>
      <c r="B616" s="42">
        <f t="shared" si="52"/>
        <v>-1</v>
      </c>
      <c r="C616" s="41">
        <f t="shared" si="53"/>
        <v>0</v>
      </c>
      <c r="D616" s="10" t="s">
        <v>3224</v>
      </c>
      <c r="E616" s="10" t="s">
        <v>38</v>
      </c>
      <c r="F616" s="125">
        <v>42677</v>
      </c>
      <c r="G616" s="12"/>
      <c r="H616" s="125">
        <v>42706</v>
      </c>
      <c r="I616" s="16">
        <v>42690</v>
      </c>
      <c r="J616" s="2" t="str">
        <f t="shared" si="50"/>
        <v>Terminada</v>
      </c>
      <c r="K616" s="35">
        <f t="shared" si="51"/>
        <v>10</v>
      </c>
      <c r="L616" s="15" t="s">
        <v>3225</v>
      </c>
      <c r="M616" s="49" t="s">
        <v>3226</v>
      </c>
      <c r="N616" s="55" t="s">
        <v>3227</v>
      </c>
      <c r="O616" s="17" t="s">
        <v>86</v>
      </c>
      <c r="P616" s="48" t="s">
        <v>3228</v>
      </c>
      <c r="Q616" s="55" t="s">
        <v>1630</v>
      </c>
      <c r="R616" s="89" t="s">
        <v>1584</v>
      </c>
      <c r="S616" s="89" t="s">
        <v>2120</v>
      </c>
      <c r="T616" s="89">
        <v>0</v>
      </c>
      <c r="U616" s="89">
        <v>0</v>
      </c>
      <c r="V616" s="15" t="s">
        <v>71</v>
      </c>
      <c r="W616" s="15" t="s">
        <v>51</v>
      </c>
      <c r="X616" s="15"/>
      <c r="Y616" s="11">
        <v>42677</v>
      </c>
      <c r="Z616" s="15" t="s">
        <v>3229</v>
      </c>
      <c r="AA616" s="15" t="s">
        <v>3307</v>
      </c>
      <c r="AB616" s="15" t="s">
        <v>90</v>
      </c>
      <c r="AC616" s="15" t="s">
        <v>91</v>
      </c>
      <c r="AD616" s="15" t="s">
        <v>106</v>
      </c>
      <c r="AE616" s="15" t="s">
        <v>106</v>
      </c>
      <c r="AF616" s="19"/>
    </row>
    <row r="617" spans="1:32" ht="180" x14ac:dyDescent="0.25">
      <c r="A617" s="5">
        <v>612</v>
      </c>
      <c r="B617" s="42">
        <f t="shared" si="52"/>
        <v>-1</v>
      </c>
      <c r="C617" s="41">
        <f t="shared" si="53"/>
        <v>0</v>
      </c>
      <c r="D617" s="10" t="s">
        <v>3236</v>
      </c>
      <c r="E617" s="10" t="s">
        <v>38</v>
      </c>
      <c r="F617" s="125">
        <v>42681</v>
      </c>
      <c r="G617" s="12"/>
      <c r="H617" s="125">
        <v>42710</v>
      </c>
      <c r="I617" s="16">
        <v>42690</v>
      </c>
      <c r="J617" s="2" t="str">
        <f t="shared" si="50"/>
        <v>Terminada</v>
      </c>
      <c r="K617" s="35">
        <f t="shared" si="51"/>
        <v>8</v>
      </c>
      <c r="L617" s="17" t="s">
        <v>3238</v>
      </c>
      <c r="M617" s="49" t="s">
        <v>3239</v>
      </c>
      <c r="N617" s="48" t="s">
        <v>3240</v>
      </c>
      <c r="O617" s="15" t="s">
        <v>86</v>
      </c>
      <c r="P617" s="55" t="s">
        <v>3241</v>
      </c>
      <c r="Q617" s="55" t="s">
        <v>1630</v>
      </c>
      <c r="R617" s="89" t="s">
        <v>1584</v>
      </c>
      <c r="S617" s="89" t="s">
        <v>2120</v>
      </c>
      <c r="T617" s="89">
        <v>0</v>
      </c>
      <c r="U617" s="89">
        <v>0</v>
      </c>
      <c r="V617" s="15" t="s">
        <v>71</v>
      </c>
      <c r="W617" s="15" t="s">
        <v>51</v>
      </c>
      <c r="X617" s="15"/>
      <c r="Y617" s="11">
        <v>42681</v>
      </c>
      <c r="Z617" s="15" t="s">
        <v>3242</v>
      </c>
      <c r="AA617" s="15" t="s">
        <v>3306</v>
      </c>
      <c r="AB617" s="15" t="s">
        <v>90</v>
      </c>
      <c r="AC617" s="15" t="s">
        <v>91</v>
      </c>
      <c r="AD617" s="15" t="s">
        <v>106</v>
      </c>
      <c r="AE617" s="15" t="s">
        <v>106</v>
      </c>
      <c r="AF617" s="19"/>
    </row>
    <row r="618" spans="1:32" ht="135" x14ac:dyDescent="0.25">
      <c r="A618" s="5">
        <v>613</v>
      </c>
      <c r="B618" s="42">
        <f t="shared" si="52"/>
        <v>-1</v>
      </c>
      <c r="C618" s="41">
        <f t="shared" si="53"/>
        <v>0</v>
      </c>
      <c r="D618" s="10" t="s">
        <v>3237</v>
      </c>
      <c r="E618" s="10" t="s">
        <v>38</v>
      </c>
      <c r="F618" s="125">
        <v>42681</v>
      </c>
      <c r="G618" s="12"/>
      <c r="H618" s="125">
        <v>42710</v>
      </c>
      <c r="I618" s="16">
        <v>42690</v>
      </c>
      <c r="J618" s="2" t="str">
        <f t="shared" si="50"/>
        <v>Terminada</v>
      </c>
      <c r="K618" s="35">
        <f t="shared" si="51"/>
        <v>8</v>
      </c>
      <c r="L618" s="17" t="s">
        <v>3238</v>
      </c>
      <c r="M618" s="49" t="s">
        <v>3239</v>
      </c>
      <c r="N618" s="48" t="s">
        <v>3240</v>
      </c>
      <c r="O618" s="17" t="s">
        <v>86</v>
      </c>
      <c r="P618" s="48" t="s">
        <v>3243</v>
      </c>
      <c r="Q618" s="55" t="s">
        <v>1630</v>
      </c>
      <c r="R618" s="89" t="s">
        <v>1584</v>
      </c>
      <c r="S618" s="89" t="s">
        <v>2120</v>
      </c>
      <c r="T618" s="89">
        <v>0</v>
      </c>
      <c r="U618" s="89">
        <v>0</v>
      </c>
      <c r="V618" s="15" t="s">
        <v>71</v>
      </c>
      <c r="W618" s="15" t="s">
        <v>51</v>
      </c>
      <c r="X618" s="15"/>
      <c r="Y618" s="11">
        <v>42681</v>
      </c>
      <c r="Z618" s="15" t="s">
        <v>3244</v>
      </c>
      <c r="AA618" s="15" t="s">
        <v>3308</v>
      </c>
      <c r="AB618" s="15" t="s">
        <v>90</v>
      </c>
      <c r="AC618" s="15" t="s">
        <v>91</v>
      </c>
      <c r="AD618" s="15" t="s">
        <v>106</v>
      </c>
      <c r="AE618" s="15" t="s">
        <v>106</v>
      </c>
      <c r="AF618" s="19"/>
    </row>
    <row r="619" spans="1:32" ht="135" x14ac:dyDescent="0.25">
      <c r="A619" s="5">
        <v>614</v>
      </c>
      <c r="B619" s="42">
        <f t="shared" si="52"/>
        <v>-1</v>
      </c>
      <c r="C619" s="41">
        <f t="shared" si="53"/>
        <v>0</v>
      </c>
      <c r="D619" s="10" t="s">
        <v>3261</v>
      </c>
      <c r="E619" s="10" t="s">
        <v>38</v>
      </c>
      <c r="F619" s="125">
        <v>42682</v>
      </c>
      <c r="G619" s="12"/>
      <c r="H619" s="125">
        <v>42711</v>
      </c>
      <c r="I619" s="16">
        <v>42684</v>
      </c>
      <c r="J619" s="2" t="str">
        <f t="shared" si="50"/>
        <v>Terminada</v>
      </c>
      <c r="K619" s="35">
        <f t="shared" si="51"/>
        <v>3</v>
      </c>
      <c r="L619" s="15" t="s">
        <v>3262</v>
      </c>
      <c r="M619" s="49" t="s">
        <v>3263</v>
      </c>
      <c r="N619" s="48" t="s">
        <v>3264</v>
      </c>
      <c r="O619" s="17" t="s">
        <v>86</v>
      </c>
      <c r="P619" s="55" t="s">
        <v>3265</v>
      </c>
      <c r="Q619" s="55" t="s">
        <v>1637</v>
      </c>
      <c r="R619" s="89" t="s">
        <v>1622</v>
      </c>
      <c r="S619" s="89" t="s">
        <v>2120</v>
      </c>
      <c r="T619" s="89">
        <v>0</v>
      </c>
      <c r="U619" s="89">
        <v>0</v>
      </c>
      <c r="V619" s="15" t="s">
        <v>76</v>
      </c>
      <c r="W619" s="15" t="s">
        <v>16</v>
      </c>
      <c r="X619" s="15"/>
      <c r="Y619" s="11">
        <v>42684</v>
      </c>
      <c r="Z619" s="15" t="s">
        <v>3266</v>
      </c>
      <c r="AA619" s="15" t="s">
        <v>106</v>
      </c>
      <c r="AB619" s="15" t="s">
        <v>107</v>
      </c>
      <c r="AC619" s="15" t="s">
        <v>91</v>
      </c>
      <c r="AD619" s="15" t="s">
        <v>106</v>
      </c>
      <c r="AE619" s="15" t="s">
        <v>106</v>
      </c>
      <c r="AF619" s="19"/>
    </row>
    <row r="620" spans="1:32" ht="75" x14ac:dyDescent="0.25">
      <c r="A620" s="133">
        <v>615</v>
      </c>
      <c r="B620" s="154">
        <f t="shared" si="52"/>
        <v>-1</v>
      </c>
      <c r="C620" s="155">
        <f t="shared" si="53"/>
        <v>0</v>
      </c>
      <c r="D620" s="110" t="s">
        <v>3246</v>
      </c>
      <c r="E620" s="10" t="s">
        <v>38</v>
      </c>
      <c r="F620" s="125">
        <v>42682</v>
      </c>
      <c r="G620" s="12"/>
      <c r="H620" s="125">
        <v>42711</v>
      </c>
      <c r="I620" s="16">
        <v>42711</v>
      </c>
      <c r="J620" s="2" t="str">
        <f t="shared" si="50"/>
        <v>Terminada</v>
      </c>
      <c r="K620" s="35">
        <f t="shared" si="51"/>
        <v>22</v>
      </c>
      <c r="L620" s="17" t="s">
        <v>3247</v>
      </c>
      <c r="M620" s="49" t="s">
        <v>3248</v>
      </c>
      <c r="N620" s="115" t="s">
        <v>3249</v>
      </c>
      <c r="O620" s="17" t="s">
        <v>86</v>
      </c>
      <c r="P620" s="48" t="s">
        <v>3250</v>
      </c>
      <c r="Q620" s="55" t="s">
        <v>1630</v>
      </c>
      <c r="R620" s="89" t="s">
        <v>1583</v>
      </c>
      <c r="S620" s="89" t="s">
        <v>2120</v>
      </c>
      <c r="T620" s="89">
        <v>0</v>
      </c>
      <c r="U620" s="89">
        <v>0</v>
      </c>
      <c r="V620" s="15" t="s">
        <v>71</v>
      </c>
      <c r="W620" s="15" t="s">
        <v>53</v>
      </c>
      <c r="X620" s="15"/>
      <c r="Y620" s="11">
        <v>42682</v>
      </c>
      <c r="Z620" s="15" t="s">
        <v>3251</v>
      </c>
      <c r="AA620" s="15" t="s">
        <v>3718</v>
      </c>
      <c r="AB620" s="15" t="s">
        <v>90</v>
      </c>
      <c r="AC620" s="15" t="s">
        <v>91</v>
      </c>
      <c r="AD620" s="15" t="s">
        <v>106</v>
      </c>
      <c r="AE620" s="15" t="s">
        <v>106</v>
      </c>
      <c r="AF620" s="19"/>
    </row>
    <row r="621" spans="1:32" ht="75" x14ac:dyDescent="0.25">
      <c r="A621" s="5">
        <v>616</v>
      </c>
      <c r="B621" s="42">
        <f t="shared" si="52"/>
        <v>-1</v>
      </c>
      <c r="C621" s="41">
        <f t="shared" si="53"/>
        <v>0</v>
      </c>
      <c r="D621" s="10" t="s">
        <v>3252</v>
      </c>
      <c r="E621" s="10" t="s">
        <v>38</v>
      </c>
      <c r="F621" s="125">
        <v>42682</v>
      </c>
      <c r="G621" s="12"/>
      <c r="H621" s="125">
        <v>42711</v>
      </c>
      <c r="I621" s="16">
        <v>42710</v>
      </c>
      <c r="J621" s="2" t="str">
        <f t="shared" si="50"/>
        <v>Terminada</v>
      </c>
      <c r="K621" s="35">
        <f t="shared" si="51"/>
        <v>21</v>
      </c>
      <c r="L621" s="17" t="s">
        <v>3247</v>
      </c>
      <c r="M621" s="49" t="s">
        <v>3248</v>
      </c>
      <c r="N621" s="115" t="s">
        <v>3249</v>
      </c>
      <c r="O621" s="17" t="s">
        <v>86</v>
      </c>
      <c r="P621" s="55" t="s">
        <v>3253</v>
      </c>
      <c r="Q621" s="55" t="s">
        <v>1630</v>
      </c>
      <c r="R621" s="89" t="s">
        <v>1583</v>
      </c>
      <c r="S621" s="89" t="s">
        <v>2120</v>
      </c>
      <c r="T621" s="89">
        <v>0</v>
      </c>
      <c r="U621" s="89">
        <v>0</v>
      </c>
      <c r="V621" s="15" t="s">
        <v>71</v>
      </c>
      <c r="W621" s="15" t="s">
        <v>53</v>
      </c>
      <c r="X621" s="15"/>
      <c r="Y621" s="16">
        <v>42682</v>
      </c>
      <c r="Z621" s="15" t="s">
        <v>3254</v>
      </c>
      <c r="AA621" s="15" t="s">
        <v>3719</v>
      </c>
      <c r="AB621" s="15" t="s">
        <v>90</v>
      </c>
      <c r="AC621" s="15" t="s">
        <v>91</v>
      </c>
      <c r="AD621" s="15" t="s">
        <v>106</v>
      </c>
      <c r="AE621" s="15" t="s">
        <v>106</v>
      </c>
      <c r="AF621" s="19"/>
    </row>
    <row r="622" spans="1:32" ht="120" x14ac:dyDescent="0.25">
      <c r="A622" s="5">
        <v>617</v>
      </c>
      <c r="B622" s="42">
        <f t="shared" si="52"/>
        <v>-1</v>
      </c>
      <c r="C622" s="41">
        <f t="shared" si="53"/>
        <v>0</v>
      </c>
      <c r="D622" s="10" t="s">
        <v>3255</v>
      </c>
      <c r="E622" s="10" t="s">
        <v>38</v>
      </c>
      <c r="F622" s="125">
        <v>42682</v>
      </c>
      <c r="G622" s="12"/>
      <c r="H622" s="125">
        <v>42711</v>
      </c>
      <c r="I622" s="16">
        <v>42711</v>
      </c>
      <c r="J622" s="2" t="str">
        <f t="shared" si="50"/>
        <v>Terminada</v>
      </c>
      <c r="K622" s="35">
        <f t="shared" si="51"/>
        <v>22</v>
      </c>
      <c r="L622" s="17" t="s">
        <v>3256</v>
      </c>
      <c r="M622" s="49" t="s">
        <v>2280</v>
      </c>
      <c r="N622" s="190" t="s">
        <v>2281</v>
      </c>
      <c r="O622" s="17" t="s">
        <v>86</v>
      </c>
      <c r="P622" s="48" t="s">
        <v>3257</v>
      </c>
      <c r="Q622" s="55" t="s">
        <v>1630</v>
      </c>
      <c r="R622" s="89" t="s">
        <v>1584</v>
      </c>
      <c r="S622" s="89" t="s">
        <v>2119</v>
      </c>
      <c r="T622" s="89">
        <v>0</v>
      </c>
      <c r="U622" s="89">
        <v>0</v>
      </c>
      <c r="V622" s="15" t="s">
        <v>71</v>
      </c>
      <c r="W622" s="15" t="s">
        <v>51</v>
      </c>
      <c r="X622" s="15"/>
      <c r="Y622" s="11">
        <v>42682</v>
      </c>
      <c r="Z622" s="15" t="s">
        <v>3258</v>
      </c>
      <c r="AA622" s="15" t="s">
        <v>3720</v>
      </c>
      <c r="AB622" s="15" t="s">
        <v>90</v>
      </c>
      <c r="AC622" s="15" t="s">
        <v>91</v>
      </c>
      <c r="AD622" s="15" t="s">
        <v>106</v>
      </c>
      <c r="AE622" s="15" t="s">
        <v>106</v>
      </c>
      <c r="AF622" s="19"/>
    </row>
    <row r="623" spans="1:32" ht="45" x14ac:dyDescent="0.25">
      <c r="A623" s="5">
        <v>618</v>
      </c>
      <c r="B623" s="42">
        <f t="shared" si="52"/>
        <v>-1</v>
      </c>
      <c r="C623" s="41">
        <f t="shared" si="53"/>
        <v>0</v>
      </c>
      <c r="D623" s="10" t="s">
        <v>3289</v>
      </c>
      <c r="E623" s="10" t="s">
        <v>38</v>
      </c>
      <c r="F623" s="125">
        <v>42682</v>
      </c>
      <c r="G623" s="12"/>
      <c r="H623" s="125">
        <v>42711</v>
      </c>
      <c r="I623" s="16">
        <v>42710</v>
      </c>
      <c r="J623" s="2" t="str">
        <f t="shared" si="50"/>
        <v>Terminada</v>
      </c>
      <c r="K623" s="35">
        <f t="shared" si="51"/>
        <v>21</v>
      </c>
      <c r="L623" s="17" t="s">
        <v>3291</v>
      </c>
      <c r="M623" s="49" t="s">
        <v>3292</v>
      </c>
      <c r="N623" s="55" t="s">
        <v>3293</v>
      </c>
      <c r="O623" s="15" t="s">
        <v>86</v>
      </c>
      <c r="P623" s="55" t="s">
        <v>3294</v>
      </c>
      <c r="Q623" s="55" t="s">
        <v>1630</v>
      </c>
      <c r="R623" s="89" t="s">
        <v>1584</v>
      </c>
      <c r="S623" s="89" t="s">
        <v>2119</v>
      </c>
      <c r="T623" s="89">
        <v>0</v>
      </c>
      <c r="U623" s="89">
        <v>0</v>
      </c>
      <c r="V623" s="15" t="s">
        <v>71</v>
      </c>
      <c r="W623" s="15" t="s">
        <v>53</v>
      </c>
      <c r="X623" s="15"/>
      <c r="Y623" s="11">
        <v>42684</v>
      </c>
      <c r="Z623" s="15" t="s">
        <v>3295</v>
      </c>
      <c r="AA623" s="15" t="s">
        <v>3721</v>
      </c>
      <c r="AB623" s="15" t="s">
        <v>90</v>
      </c>
      <c r="AC623" s="15" t="s">
        <v>91</v>
      </c>
      <c r="AD623" s="15" t="s">
        <v>106</v>
      </c>
      <c r="AE623" s="15" t="s">
        <v>106</v>
      </c>
      <c r="AF623" s="19"/>
    </row>
    <row r="624" spans="1:32" ht="45" x14ac:dyDescent="0.25">
      <c r="A624" s="5">
        <v>619</v>
      </c>
      <c r="B624" s="42">
        <f t="shared" si="52"/>
        <v>-1</v>
      </c>
      <c r="C624" s="41">
        <f t="shared" si="53"/>
        <v>0</v>
      </c>
      <c r="D624" s="10" t="s">
        <v>3290</v>
      </c>
      <c r="E624" s="10" t="s">
        <v>38</v>
      </c>
      <c r="F624" s="125">
        <v>42682</v>
      </c>
      <c r="G624" s="12"/>
      <c r="H624" s="125">
        <v>42711</v>
      </c>
      <c r="I624" s="16">
        <v>42711</v>
      </c>
      <c r="J624" s="2" t="str">
        <f t="shared" si="50"/>
        <v>Terminada</v>
      </c>
      <c r="K624" s="35">
        <f t="shared" si="51"/>
        <v>22</v>
      </c>
      <c r="L624" s="17" t="s">
        <v>3291</v>
      </c>
      <c r="M624" s="49" t="s">
        <v>3292</v>
      </c>
      <c r="N624" s="55" t="s">
        <v>3293</v>
      </c>
      <c r="O624" s="17" t="s">
        <v>86</v>
      </c>
      <c r="P624" s="55" t="s">
        <v>3296</v>
      </c>
      <c r="Q624" s="55" t="s">
        <v>1630</v>
      </c>
      <c r="R624" s="89" t="s">
        <v>1583</v>
      </c>
      <c r="S624" s="89" t="s">
        <v>2119</v>
      </c>
      <c r="T624" s="89">
        <v>0</v>
      </c>
      <c r="U624" s="89">
        <v>0</v>
      </c>
      <c r="V624" s="15" t="s">
        <v>71</v>
      </c>
      <c r="W624" s="15" t="s">
        <v>53</v>
      </c>
      <c r="X624" s="15"/>
      <c r="Y624" s="11">
        <v>42684</v>
      </c>
      <c r="Z624" s="15" t="s">
        <v>3297</v>
      </c>
      <c r="AA624" s="15" t="s">
        <v>3722</v>
      </c>
      <c r="AB624" s="15" t="s">
        <v>90</v>
      </c>
      <c r="AC624" s="15" t="s">
        <v>91</v>
      </c>
      <c r="AD624" s="15" t="s">
        <v>106</v>
      </c>
      <c r="AE624" s="15" t="s">
        <v>106</v>
      </c>
      <c r="AF624" s="19"/>
    </row>
    <row r="625" spans="1:32" ht="135" x14ac:dyDescent="0.25">
      <c r="A625" s="5">
        <v>620</v>
      </c>
      <c r="B625" s="42">
        <f t="shared" si="52"/>
        <v>-1</v>
      </c>
      <c r="C625" s="41">
        <f t="shared" si="53"/>
        <v>0</v>
      </c>
      <c r="D625" s="10" t="s">
        <v>3283</v>
      </c>
      <c r="E625" s="10" t="s">
        <v>38</v>
      </c>
      <c r="F625" s="125">
        <v>42683</v>
      </c>
      <c r="G625" s="12"/>
      <c r="H625" s="125">
        <v>42712</v>
      </c>
      <c r="I625" s="16">
        <v>42712</v>
      </c>
      <c r="J625" s="2" t="str">
        <f t="shared" si="50"/>
        <v>Terminada</v>
      </c>
      <c r="K625" s="35">
        <f t="shared" si="51"/>
        <v>22</v>
      </c>
      <c r="L625" s="15" t="s">
        <v>3284</v>
      </c>
      <c r="M625" s="49" t="s">
        <v>3285</v>
      </c>
      <c r="N625" s="115" t="s">
        <v>3286</v>
      </c>
      <c r="O625" s="17" t="s">
        <v>86</v>
      </c>
      <c r="P625" s="48" t="s">
        <v>3287</v>
      </c>
      <c r="Q625" s="55" t="s">
        <v>1630</v>
      </c>
      <c r="R625" s="89" t="s">
        <v>1583</v>
      </c>
      <c r="S625" s="89" t="s">
        <v>2120</v>
      </c>
      <c r="T625" s="89">
        <v>0</v>
      </c>
      <c r="U625" s="89">
        <v>0</v>
      </c>
      <c r="V625" s="15" t="s">
        <v>71</v>
      </c>
      <c r="W625" s="15" t="s">
        <v>53</v>
      </c>
      <c r="X625" s="15"/>
      <c r="Y625" s="16">
        <v>42684</v>
      </c>
      <c r="Z625" s="15" t="s">
        <v>3288</v>
      </c>
      <c r="AA625" s="15" t="s">
        <v>3723</v>
      </c>
      <c r="AB625" s="15" t="s">
        <v>90</v>
      </c>
      <c r="AC625" s="15" t="s">
        <v>91</v>
      </c>
      <c r="AD625" s="15" t="s">
        <v>106</v>
      </c>
      <c r="AE625" s="15" t="s">
        <v>106</v>
      </c>
      <c r="AF625" s="19"/>
    </row>
    <row r="626" spans="1:32" ht="120" x14ac:dyDescent="0.25">
      <c r="A626" s="5">
        <v>621</v>
      </c>
      <c r="B626" s="42">
        <f t="shared" si="52"/>
        <v>-1</v>
      </c>
      <c r="C626" s="41">
        <f t="shared" si="53"/>
        <v>0</v>
      </c>
      <c r="D626" s="10" t="s">
        <v>3277</v>
      </c>
      <c r="E626" s="10" t="s">
        <v>38</v>
      </c>
      <c r="F626" s="125">
        <v>42683</v>
      </c>
      <c r="G626" s="12"/>
      <c r="H626" s="125">
        <v>42712</v>
      </c>
      <c r="I626" s="16">
        <v>42711</v>
      </c>
      <c r="J626" s="2" t="str">
        <f t="shared" si="50"/>
        <v>Terminada</v>
      </c>
      <c r="K626" s="35">
        <f t="shared" si="51"/>
        <v>21</v>
      </c>
      <c r="L626" s="15" t="s">
        <v>3278</v>
      </c>
      <c r="M626" s="49" t="s">
        <v>3279</v>
      </c>
      <c r="N626" s="55" t="s">
        <v>3280</v>
      </c>
      <c r="O626" s="17" t="s">
        <v>86</v>
      </c>
      <c r="P626" s="48" t="s">
        <v>3281</v>
      </c>
      <c r="Q626" s="55" t="s">
        <v>1630</v>
      </c>
      <c r="R626" s="89" t="s">
        <v>1583</v>
      </c>
      <c r="S626" s="89" t="s">
        <v>2120</v>
      </c>
      <c r="T626" s="89">
        <v>0</v>
      </c>
      <c r="U626" s="89">
        <v>0</v>
      </c>
      <c r="V626" s="15" t="s">
        <v>71</v>
      </c>
      <c r="W626" s="15" t="s">
        <v>51</v>
      </c>
      <c r="X626" s="19"/>
      <c r="Y626" s="16">
        <v>42683</v>
      </c>
      <c r="Z626" s="15" t="s">
        <v>3282</v>
      </c>
      <c r="AA626" s="15" t="s">
        <v>3724</v>
      </c>
      <c r="AB626" s="15" t="s">
        <v>90</v>
      </c>
      <c r="AC626" s="15" t="s">
        <v>91</v>
      </c>
      <c r="AD626" s="15" t="s">
        <v>106</v>
      </c>
      <c r="AE626" s="15" t="s">
        <v>106</v>
      </c>
      <c r="AF626" s="19"/>
    </row>
    <row r="627" spans="1:32" ht="135" x14ac:dyDescent="0.25">
      <c r="A627" s="5">
        <v>622</v>
      </c>
      <c r="B627" s="42">
        <f t="shared" si="52"/>
        <v>-1</v>
      </c>
      <c r="C627" s="41">
        <f t="shared" si="53"/>
        <v>0</v>
      </c>
      <c r="D627" s="10" t="s">
        <v>3274</v>
      </c>
      <c r="E627" s="10" t="s">
        <v>38</v>
      </c>
      <c r="F627" s="125">
        <v>42683</v>
      </c>
      <c r="G627" s="12"/>
      <c r="H627" s="125">
        <v>42712</v>
      </c>
      <c r="I627" s="16">
        <v>42712</v>
      </c>
      <c r="J627" s="2" t="str">
        <f t="shared" si="50"/>
        <v>Terminada</v>
      </c>
      <c r="K627" s="35">
        <f t="shared" si="51"/>
        <v>22</v>
      </c>
      <c r="L627" s="15" t="s">
        <v>3269</v>
      </c>
      <c r="M627" s="49" t="s">
        <v>3270</v>
      </c>
      <c r="N627" s="55" t="s">
        <v>3271</v>
      </c>
      <c r="O627" s="17" t="s">
        <v>86</v>
      </c>
      <c r="P627" s="55" t="s">
        <v>3275</v>
      </c>
      <c r="Q627" s="17" t="s">
        <v>1630</v>
      </c>
      <c r="R627" s="89" t="s">
        <v>1583</v>
      </c>
      <c r="S627" s="89" t="s">
        <v>2119</v>
      </c>
      <c r="T627" s="89">
        <v>2</v>
      </c>
      <c r="U627" s="89">
        <v>2</v>
      </c>
      <c r="V627" s="15" t="s">
        <v>71</v>
      </c>
      <c r="W627" s="15" t="s">
        <v>51</v>
      </c>
      <c r="X627" s="19"/>
      <c r="Y627" s="11">
        <v>42683</v>
      </c>
      <c r="Z627" s="15" t="s">
        <v>3276</v>
      </c>
      <c r="AA627" s="15" t="s">
        <v>3725</v>
      </c>
      <c r="AB627" s="15" t="s">
        <v>90</v>
      </c>
      <c r="AC627" s="15" t="s">
        <v>91</v>
      </c>
      <c r="AD627" s="15" t="s">
        <v>106</v>
      </c>
      <c r="AE627" s="15" t="s">
        <v>106</v>
      </c>
      <c r="AF627" s="19"/>
    </row>
    <row r="628" spans="1:32" ht="135" x14ac:dyDescent="0.25">
      <c r="A628" s="5">
        <v>623</v>
      </c>
      <c r="B628" s="42">
        <f t="shared" si="52"/>
        <v>-1</v>
      </c>
      <c r="C628" s="41">
        <f t="shared" si="53"/>
        <v>0</v>
      </c>
      <c r="D628" s="10" t="s">
        <v>3268</v>
      </c>
      <c r="E628" s="10" t="s">
        <v>38</v>
      </c>
      <c r="F628" s="125">
        <v>42683</v>
      </c>
      <c r="G628" s="12"/>
      <c r="H628" s="125">
        <v>42712</v>
      </c>
      <c r="I628" s="16">
        <v>42712</v>
      </c>
      <c r="J628" s="2" t="str">
        <f t="shared" si="50"/>
        <v>Terminada</v>
      </c>
      <c r="K628" s="35">
        <f t="shared" si="51"/>
        <v>22</v>
      </c>
      <c r="L628" s="15" t="s">
        <v>3269</v>
      </c>
      <c r="M628" s="49" t="s">
        <v>3270</v>
      </c>
      <c r="N628" s="48" t="s">
        <v>3271</v>
      </c>
      <c r="O628" s="17" t="s">
        <v>86</v>
      </c>
      <c r="P628" s="48" t="s">
        <v>3272</v>
      </c>
      <c r="Q628" s="17" t="s">
        <v>1630</v>
      </c>
      <c r="R628" s="89" t="s">
        <v>1583</v>
      </c>
      <c r="S628" s="89" t="s">
        <v>2119</v>
      </c>
      <c r="T628" s="89">
        <v>1</v>
      </c>
      <c r="U628" s="89">
        <v>1</v>
      </c>
      <c r="V628" s="15" t="s">
        <v>71</v>
      </c>
      <c r="W628" s="15" t="s">
        <v>51</v>
      </c>
      <c r="X628" s="19"/>
      <c r="Y628" s="16">
        <v>42683</v>
      </c>
      <c r="Z628" s="15" t="s">
        <v>3273</v>
      </c>
      <c r="AA628" s="15" t="s">
        <v>3726</v>
      </c>
      <c r="AB628" s="15" t="s">
        <v>90</v>
      </c>
      <c r="AC628" s="15" t="s">
        <v>91</v>
      </c>
      <c r="AD628" s="15" t="s">
        <v>106</v>
      </c>
      <c r="AE628" s="15" t="s">
        <v>106</v>
      </c>
      <c r="AF628" s="19"/>
    </row>
    <row r="629" spans="1:32" ht="135" x14ac:dyDescent="0.25">
      <c r="A629" s="5">
        <v>624</v>
      </c>
      <c r="B629" s="42">
        <f t="shared" si="52"/>
        <v>-1</v>
      </c>
      <c r="C629" s="41">
        <f t="shared" si="53"/>
        <v>0</v>
      </c>
      <c r="D629" s="10" t="s">
        <v>3315</v>
      </c>
      <c r="E629" s="10" t="s">
        <v>38</v>
      </c>
      <c r="F629" s="125">
        <v>42684</v>
      </c>
      <c r="G629" s="12"/>
      <c r="H629" s="125">
        <v>42713</v>
      </c>
      <c r="I629" s="16">
        <v>42689</v>
      </c>
      <c r="J629" s="2" t="str">
        <f t="shared" si="50"/>
        <v>Terminada</v>
      </c>
      <c r="K629" s="35">
        <f t="shared" si="51"/>
        <v>4</v>
      </c>
      <c r="L629" s="15" t="s">
        <v>3316</v>
      </c>
      <c r="M629" s="49" t="s">
        <v>3317</v>
      </c>
      <c r="N629" s="55" t="s">
        <v>3318</v>
      </c>
      <c r="O629" s="17" t="s">
        <v>86</v>
      </c>
      <c r="P629" s="191" t="s">
        <v>3319</v>
      </c>
      <c r="Q629" s="17" t="s">
        <v>1637</v>
      </c>
      <c r="R629" s="89" t="s">
        <v>1622</v>
      </c>
      <c r="S629" s="89" t="s">
        <v>2120</v>
      </c>
      <c r="T629" s="89">
        <v>0</v>
      </c>
      <c r="U629" s="89">
        <v>0</v>
      </c>
      <c r="V629" s="15" t="s">
        <v>76</v>
      </c>
      <c r="W629" s="17" t="s">
        <v>16</v>
      </c>
      <c r="X629" s="19"/>
      <c r="Y629" s="11">
        <v>42685</v>
      </c>
      <c r="Z629" s="15" t="s">
        <v>3320</v>
      </c>
      <c r="AA629" s="15" t="s">
        <v>106</v>
      </c>
      <c r="AB629" s="15" t="s">
        <v>107</v>
      </c>
      <c r="AC629" s="15" t="s">
        <v>91</v>
      </c>
      <c r="AD629" s="15" t="s">
        <v>106</v>
      </c>
      <c r="AE629" s="15" t="s">
        <v>106</v>
      </c>
      <c r="AF629" s="19"/>
    </row>
    <row r="630" spans="1:32" ht="120" x14ac:dyDescent="0.25">
      <c r="A630" s="5">
        <v>625</v>
      </c>
      <c r="B630" s="42">
        <f t="shared" si="52"/>
        <v>-1</v>
      </c>
      <c r="C630" s="41">
        <f t="shared" si="53"/>
        <v>0</v>
      </c>
      <c r="D630" s="10" t="s">
        <v>3336</v>
      </c>
      <c r="E630" s="10" t="s">
        <v>38</v>
      </c>
      <c r="F630" s="125">
        <v>42684</v>
      </c>
      <c r="G630" s="12"/>
      <c r="H630" s="125">
        <v>42723</v>
      </c>
      <c r="I630" s="16">
        <v>42705</v>
      </c>
      <c r="J630" s="2" t="str">
        <f t="shared" si="50"/>
        <v>Terminada</v>
      </c>
      <c r="K630" s="35">
        <f t="shared" si="51"/>
        <v>16</v>
      </c>
      <c r="L630" s="17" t="s">
        <v>3337</v>
      </c>
      <c r="M630" s="49" t="s">
        <v>3338</v>
      </c>
      <c r="N630" s="48" t="s">
        <v>3339</v>
      </c>
      <c r="O630" s="17" t="s">
        <v>86</v>
      </c>
      <c r="P630" s="48" t="s">
        <v>3340</v>
      </c>
      <c r="Q630" s="17" t="s">
        <v>1630</v>
      </c>
      <c r="R630" s="89" t="s">
        <v>1583</v>
      </c>
      <c r="S630" s="89" t="s">
        <v>2120</v>
      </c>
      <c r="T630" s="89">
        <v>0</v>
      </c>
      <c r="U630" s="89">
        <v>0</v>
      </c>
      <c r="V630" s="15" t="s">
        <v>71</v>
      </c>
      <c r="W630" s="15" t="s">
        <v>51</v>
      </c>
      <c r="X630" s="19"/>
      <c r="Y630" s="11">
        <v>42685</v>
      </c>
      <c r="Z630" s="15" t="s">
        <v>3341</v>
      </c>
      <c r="AA630" s="15" t="s">
        <v>3727</v>
      </c>
      <c r="AB630" s="15" t="s">
        <v>90</v>
      </c>
      <c r="AC630" s="15" t="s">
        <v>91</v>
      </c>
      <c r="AD630" s="15" t="s">
        <v>106</v>
      </c>
      <c r="AE630" s="15" t="s">
        <v>106</v>
      </c>
      <c r="AF630" s="19"/>
    </row>
    <row r="631" spans="1:32" ht="135" x14ac:dyDescent="0.25">
      <c r="A631" s="5">
        <v>626</v>
      </c>
      <c r="B631" s="42">
        <f t="shared" si="52"/>
        <v>-1</v>
      </c>
      <c r="C631" s="41">
        <f t="shared" si="53"/>
        <v>0</v>
      </c>
      <c r="D631" s="10" t="s">
        <v>3342</v>
      </c>
      <c r="E631" s="10" t="s">
        <v>38</v>
      </c>
      <c r="F631" s="125">
        <v>42685</v>
      </c>
      <c r="G631" s="12"/>
      <c r="H631" s="125">
        <v>42716</v>
      </c>
      <c r="I631" s="16">
        <v>42716</v>
      </c>
      <c r="J631" s="2" t="str">
        <f t="shared" si="50"/>
        <v>Terminada</v>
      </c>
      <c r="K631" s="35">
        <f t="shared" si="51"/>
        <v>22</v>
      </c>
      <c r="L631" s="17" t="s">
        <v>3343</v>
      </c>
      <c r="M631" s="49" t="s">
        <v>3344</v>
      </c>
      <c r="N631" s="55" t="s">
        <v>3345</v>
      </c>
      <c r="O631" s="17" t="s">
        <v>86</v>
      </c>
      <c r="P631" s="48" t="s">
        <v>3346</v>
      </c>
      <c r="Q631" s="17" t="s">
        <v>1630</v>
      </c>
      <c r="R631" s="89" t="s">
        <v>1583</v>
      </c>
      <c r="S631" s="89" t="s">
        <v>2120</v>
      </c>
      <c r="T631" s="89">
        <v>0</v>
      </c>
      <c r="U631" s="89">
        <v>0</v>
      </c>
      <c r="V631" s="15" t="s">
        <v>71</v>
      </c>
      <c r="W631" s="15" t="s">
        <v>53</v>
      </c>
      <c r="X631" s="19"/>
      <c r="Y631" s="11">
        <v>42685</v>
      </c>
      <c r="Z631" s="15" t="s">
        <v>3347</v>
      </c>
      <c r="AA631" s="15" t="s">
        <v>3728</v>
      </c>
      <c r="AB631" s="15" t="s">
        <v>90</v>
      </c>
      <c r="AC631" s="15" t="s">
        <v>91</v>
      </c>
      <c r="AD631" s="15" t="s">
        <v>106</v>
      </c>
      <c r="AE631" s="15" t="s">
        <v>106</v>
      </c>
      <c r="AF631" s="19"/>
    </row>
    <row r="632" spans="1:32" ht="135" x14ac:dyDescent="0.25">
      <c r="A632" s="5">
        <v>627</v>
      </c>
      <c r="B632" s="42">
        <f t="shared" si="52"/>
        <v>-1</v>
      </c>
      <c r="C632" s="41">
        <f t="shared" si="53"/>
        <v>0</v>
      </c>
      <c r="D632" s="10" t="s">
        <v>3348</v>
      </c>
      <c r="E632" s="10" t="s">
        <v>38</v>
      </c>
      <c r="F632" s="125">
        <v>42685</v>
      </c>
      <c r="G632" s="12"/>
      <c r="H632" s="125">
        <v>42716</v>
      </c>
      <c r="I632" s="16">
        <v>42716</v>
      </c>
      <c r="J632" s="2" t="str">
        <f t="shared" si="50"/>
        <v>Terminada</v>
      </c>
      <c r="K632" s="35">
        <f t="shared" si="51"/>
        <v>22</v>
      </c>
      <c r="L632" s="17" t="s">
        <v>3343</v>
      </c>
      <c r="M632" s="49" t="s">
        <v>3344</v>
      </c>
      <c r="N632" s="48" t="s">
        <v>3345</v>
      </c>
      <c r="O632" s="17" t="s">
        <v>86</v>
      </c>
      <c r="P632" s="48" t="s">
        <v>3349</v>
      </c>
      <c r="Q632" s="17" t="s">
        <v>1630</v>
      </c>
      <c r="R632" s="89" t="s">
        <v>1583</v>
      </c>
      <c r="S632" s="89" t="s">
        <v>2120</v>
      </c>
      <c r="T632" s="89">
        <v>0</v>
      </c>
      <c r="U632" s="89">
        <v>0</v>
      </c>
      <c r="V632" s="15" t="s">
        <v>71</v>
      </c>
      <c r="W632" s="15" t="s">
        <v>53</v>
      </c>
      <c r="X632" s="19"/>
      <c r="Y632" s="11">
        <v>42685</v>
      </c>
      <c r="Z632" s="15" t="s">
        <v>3350</v>
      </c>
      <c r="AA632" s="15" t="s">
        <v>3729</v>
      </c>
      <c r="AB632" s="15" t="s">
        <v>90</v>
      </c>
      <c r="AC632" s="15" t="s">
        <v>91</v>
      </c>
      <c r="AD632" s="15" t="s">
        <v>106</v>
      </c>
      <c r="AE632" s="15" t="s">
        <v>106</v>
      </c>
      <c r="AF632" s="19"/>
    </row>
    <row r="633" spans="1:32" ht="120" x14ac:dyDescent="0.25">
      <c r="A633" s="5">
        <v>628</v>
      </c>
      <c r="B633" s="42">
        <f t="shared" si="52"/>
        <v>-1</v>
      </c>
      <c r="C633" s="41">
        <f t="shared" si="53"/>
        <v>0</v>
      </c>
      <c r="D633" s="10" t="s">
        <v>3356</v>
      </c>
      <c r="E633" s="10" t="s">
        <v>38</v>
      </c>
      <c r="F633" s="125">
        <v>42688</v>
      </c>
      <c r="G633" s="12"/>
      <c r="H633" s="125">
        <v>42717</v>
      </c>
      <c r="I633" s="16">
        <v>42717</v>
      </c>
      <c r="J633" s="2" t="str">
        <f t="shared" si="50"/>
        <v>Terminada</v>
      </c>
      <c r="K633" s="35">
        <f t="shared" si="51"/>
        <v>22</v>
      </c>
      <c r="L633" s="17" t="s">
        <v>3351</v>
      </c>
      <c r="M633" s="49" t="s">
        <v>3352</v>
      </c>
      <c r="N633" s="55"/>
      <c r="O633" s="17" t="s">
        <v>86</v>
      </c>
      <c r="P633" s="48" t="s">
        <v>3353</v>
      </c>
      <c r="Q633" s="17" t="s">
        <v>1630</v>
      </c>
      <c r="R633" s="89" t="s">
        <v>1583</v>
      </c>
      <c r="S633" s="89" t="s">
        <v>2120</v>
      </c>
      <c r="T633" s="89">
        <v>0</v>
      </c>
      <c r="U633" s="89">
        <v>0</v>
      </c>
      <c r="V633" s="15" t="s">
        <v>71</v>
      </c>
      <c r="W633" s="15" t="s">
        <v>53</v>
      </c>
      <c r="X633" s="19"/>
      <c r="Y633" s="11">
        <v>42688</v>
      </c>
      <c r="Z633" s="15" t="s">
        <v>3354</v>
      </c>
      <c r="AA633" s="15" t="s">
        <v>3730</v>
      </c>
      <c r="AB633" s="15" t="s">
        <v>90</v>
      </c>
      <c r="AC633" s="15" t="s">
        <v>91</v>
      </c>
      <c r="AD633" s="15" t="s">
        <v>106</v>
      </c>
      <c r="AE633" s="15" t="s">
        <v>106</v>
      </c>
      <c r="AF633" s="19"/>
    </row>
    <row r="634" spans="1:32" ht="120" x14ac:dyDescent="0.25">
      <c r="A634" s="5">
        <v>629</v>
      </c>
      <c r="B634" s="42">
        <f t="shared" si="52"/>
        <v>-1</v>
      </c>
      <c r="C634" s="41">
        <f t="shared" si="53"/>
        <v>0</v>
      </c>
      <c r="D634" s="10" t="s">
        <v>3355</v>
      </c>
      <c r="E634" s="10" t="s">
        <v>38</v>
      </c>
      <c r="F634" s="125">
        <v>42688</v>
      </c>
      <c r="G634" s="12"/>
      <c r="H634" s="125">
        <v>42717</v>
      </c>
      <c r="I634" s="16">
        <v>42717</v>
      </c>
      <c r="J634" s="2" t="str">
        <f t="shared" si="50"/>
        <v>Terminada</v>
      </c>
      <c r="K634" s="35">
        <f t="shared" si="51"/>
        <v>22</v>
      </c>
      <c r="L634" s="17" t="s">
        <v>3351</v>
      </c>
      <c r="M634" s="49" t="s">
        <v>3358</v>
      </c>
      <c r="N634" s="55"/>
      <c r="O634" s="17" t="s">
        <v>86</v>
      </c>
      <c r="P634" s="48" t="s">
        <v>3359</v>
      </c>
      <c r="Q634" s="17" t="s">
        <v>1630</v>
      </c>
      <c r="R634" s="89" t="s">
        <v>1583</v>
      </c>
      <c r="S634" s="89" t="s">
        <v>2120</v>
      </c>
      <c r="T634" s="89">
        <v>0</v>
      </c>
      <c r="U634" s="89">
        <v>0</v>
      </c>
      <c r="V634" s="15" t="s">
        <v>71</v>
      </c>
      <c r="W634" s="15" t="s">
        <v>53</v>
      </c>
      <c r="X634" s="19"/>
      <c r="Y634" s="11">
        <v>42688</v>
      </c>
      <c r="Z634" s="15" t="s">
        <v>3360</v>
      </c>
      <c r="AA634" s="15" t="s">
        <v>3731</v>
      </c>
      <c r="AB634" s="15" t="s">
        <v>90</v>
      </c>
      <c r="AC634" s="15" t="s">
        <v>91</v>
      </c>
      <c r="AD634" s="15" t="s">
        <v>106</v>
      </c>
      <c r="AE634" s="15" t="s">
        <v>106</v>
      </c>
      <c r="AF634" s="19"/>
    </row>
    <row r="635" spans="1:32" ht="135" x14ac:dyDescent="0.25">
      <c r="A635" s="5">
        <v>630</v>
      </c>
      <c r="B635" s="42">
        <f t="shared" si="52"/>
        <v>-1</v>
      </c>
      <c r="C635" s="41">
        <f t="shared" si="53"/>
        <v>0</v>
      </c>
      <c r="D635" s="10" t="s">
        <v>3357</v>
      </c>
      <c r="E635" s="10" t="s">
        <v>38</v>
      </c>
      <c r="F635" s="125">
        <v>42688</v>
      </c>
      <c r="G635" s="12"/>
      <c r="H635" s="125">
        <v>42717</v>
      </c>
      <c r="I635" s="16">
        <v>42717</v>
      </c>
      <c r="J635" s="2" t="str">
        <f t="shared" si="50"/>
        <v>Terminada</v>
      </c>
      <c r="K635" s="35">
        <f t="shared" si="51"/>
        <v>22</v>
      </c>
      <c r="L635" s="17" t="s">
        <v>3361</v>
      </c>
      <c r="M635" s="49" t="s">
        <v>2261</v>
      </c>
      <c r="N635" s="48" t="s">
        <v>3362</v>
      </c>
      <c r="O635" s="17" t="s">
        <v>86</v>
      </c>
      <c r="P635" s="48" t="s">
        <v>3363</v>
      </c>
      <c r="Q635" s="17" t="s">
        <v>1630</v>
      </c>
      <c r="R635" s="89" t="s">
        <v>1583</v>
      </c>
      <c r="S635" s="89" t="s">
        <v>2120</v>
      </c>
      <c r="T635" s="89">
        <v>0</v>
      </c>
      <c r="U635" s="89">
        <v>0</v>
      </c>
      <c r="V635" s="15" t="s">
        <v>71</v>
      </c>
      <c r="W635" s="15" t="s">
        <v>53</v>
      </c>
      <c r="X635" s="19"/>
      <c r="Y635" s="16">
        <v>42688</v>
      </c>
      <c r="Z635" s="15" t="s">
        <v>3364</v>
      </c>
      <c r="AA635" s="15" t="s">
        <v>3732</v>
      </c>
      <c r="AB635" s="15" t="s">
        <v>90</v>
      </c>
      <c r="AC635" s="15" t="s">
        <v>91</v>
      </c>
      <c r="AD635" s="15" t="s">
        <v>106</v>
      </c>
      <c r="AE635" s="15" t="s">
        <v>106</v>
      </c>
      <c r="AF635" s="19"/>
    </row>
    <row r="636" spans="1:32" ht="120" x14ac:dyDescent="0.25">
      <c r="A636" s="5">
        <v>631</v>
      </c>
      <c r="B636" s="42">
        <f t="shared" si="52"/>
        <v>-1</v>
      </c>
      <c r="C636" s="41">
        <f t="shared" si="53"/>
        <v>0</v>
      </c>
      <c r="D636" s="10" t="s">
        <v>3391</v>
      </c>
      <c r="E636" s="10" t="s">
        <v>38</v>
      </c>
      <c r="F636" s="125">
        <v>42688</v>
      </c>
      <c r="G636" s="12"/>
      <c r="H636" s="125">
        <v>42717</v>
      </c>
      <c r="I636" s="16">
        <v>42705</v>
      </c>
      <c r="J636" s="2" t="str">
        <f t="shared" si="50"/>
        <v>Terminada</v>
      </c>
      <c r="K636" s="35">
        <f t="shared" si="51"/>
        <v>14</v>
      </c>
      <c r="L636" s="17" t="s">
        <v>3392</v>
      </c>
      <c r="M636" s="49" t="s">
        <v>3393</v>
      </c>
      <c r="N636" s="55" t="s">
        <v>3394</v>
      </c>
      <c r="O636" s="17" t="s">
        <v>86</v>
      </c>
      <c r="P636" s="148" t="s">
        <v>3395</v>
      </c>
      <c r="Q636" s="17" t="s">
        <v>1630</v>
      </c>
      <c r="R636" s="89" t="s">
        <v>1584</v>
      </c>
      <c r="S636" s="89" t="s">
        <v>2120</v>
      </c>
      <c r="T636" s="89">
        <v>0</v>
      </c>
      <c r="U636" s="89">
        <v>0</v>
      </c>
      <c r="V636" s="15" t="s">
        <v>71</v>
      </c>
      <c r="W636" s="17" t="s">
        <v>51</v>
      </c>
      <c r="X636" s="19"/>
      <c r="Y636" s="11">
        <v>42689</v>
      </c>
      <c r="Z636" s="15" t="s">
        <v>3396</v>
      </c>
      <c r="AA636" s="15" t="s">
        <v>3733</v>
      </c>
      <c r="AB636" s="15" t="s">
        <v>90</v>
      </c>
      <c r="AC636" s="15" t="s">
        <v>91</v>
      </c>
      <c r="AD636" s="15" t="s">
        <v>106</v>
      </c>
      <c r="AE636" s="15" t="s">
        <v>106</v>
      </c>
      <c r="AF636" s="19"/>
    </row>
    <row r="637" spans="1:32" ht="120" x14ac:dyDescent="0.25">
      <c r="A637" s="5">
        <v>632</v>
      </c>
      <c r="B637" s="42">
        <f t="shared" si="52"/>
        <v>-1</v>
      </c>
      <c r="C637" s="41">
        <f t="shared" si="53"/>
        <v>0</v>
      </c>
      <c r="D637" s="10" t="s">
        <v>3734</v>
      </c>
      <c r="E637" s="10" t="s">
        <v>38</v>
      </c>
      <c r="F637" s="125">
        <v>42688</v>
      </c>
      <c r="G637" s="12"/>
      <c r="H637" s="125">
        <v>42717</v>
      </c>
      <c r="I637" s="16">
        <v>42705</v>
      </c>
      <c r="J637" s="2" t="str">
        <f t="shared" si="50"/>
        <v>Terminada</v>
      </c>
      <c r="K637" s="35">
        <f t="shared" si="51"/>
        <v>14</v>
      </c>
      <c r="L637" s="17" t="s">
        <v>3392</v>
      </c>
      <c r="M637" s="49" t="s">
        <v>3393</v>
      </c>
      <c r="N637" s="55" t="s">
        <v>3394</v>
      </c>
      <c r="O637" s="17" t="s">
        <v>86</v>
      </c>
      <c r="P637" s="134" t="s">
        <v>3736</v>
      </c>
      <c r="Q637" s="17" t="s">
        <v>1630</v>
      </c>
      <c r="R637" s="89" t="s">
        <v>1584</v>
      </c>
      <c r="S637" s="89" t="s">
        <v>2120</v>
      </c>
      <c r="T637" s="89">
        <v>0</v>
      </c>
      <c r="U637" s="89">
        <v>0</v>
      </c>
      <c r="V637" s="15" t="s">
        <v>71</v>
      </c>
      <c r="W637" s="17" t="s">
        <v>51</v>
      </c>
      <c r="X637" s="19"/>
      <c r="Y637" s="11">
        <v>42689</v>
      </c>
      <c r="Z637" s="15" t="s">
        <v>3737</v>
      </c>
      <c r="AA637" s="15" t="s">
        <v>3738</v>
      </c>
      <c r="AB637" s="15" t="s">
        <v>90</v>
      </c>
      <c r="AC637" s="15" t="s">
        <v>91</v>
      </c>
      <c r="AD637" s="15" t="s">
        <v>106</v>
      </c>
      <c r="AE637" s="15" t="s">
        <v>106</v>
      </c>
      <c r="AF637" s="19"/>
    </row>
    <row r="638" spans="1:32" ht="120" x14ac:dyDescent="0.25">
      <c r="A638" s="5">
        <v>633</v>
      </c>
      <c r="B638" s="42">
        <f t="shared" si="52"/>
        <v>-1</v>
      </c>
      <c r="C638" s="41">
        <f t="shared" si="53"/>
        <v>0</v>
      </c>
      <c r="D638" s="10" t="s">
        <v>3735</v>
      </c>
      <c r="E638" s="10" t="s">
        <v>38</v>
      </c>
      <c r="F638" s="125">
        <v>42688</v>
      </c>
      <c r="G638" s="12"/>
      <c r="H638" s="125">
        <v>42717</v>
      </c>
      <c r="I638" s="16">
        <v>42705</v>
      </c>
      <c r="J638" s="2" t="str">
        <f t="shared" si="50"/>
        <v>Terminada</v>
      </c>
      <c r="K638" s="35">
        <f t="shared" si="51"/>
        <v>14</v>
      </c>
      <c r="L638" s="17" t="s">
        <v>3392</v>
      </c>
      <c r="M638" s="49" t="s">
        <v>3393</v>
      </c>
      <c r="N638" s="55" t="s">
        <v>3394</v>
      </c>
      <c r="O638" s="17" t="s">
        <v>86</v>
      </c>
      <c r="P638" s="2" t="s">
        <v>3739</v>
      </c>
      <c r="Q638" s="17" t="s">
        <v>1630</v>
      </c>
      <c r="R638" s="89" t="s">
        <v>1584</v>
      </c>
      <c r="S638" s="89" t="s">
        <v>2120</v>
      </c>
      <c r="T638" s="89">
        <v>0</v>
      </c>
      <c r="U638" s="89">
        <v>0</v>
      </c>
      <c r="V638" s="15" t="s">
        <v>71</v>
      </c>
      <c r="W638" s="15" t="s">
        <v>51</v>
      </c>
      <c r="X638" s="19"/>
      <c r="Y638" s="11">
        <v>42689</v>
      </c>
      <c r="Z638" s="15" t="s">
        <v>3740</v>
      </c>
      <c r="AA638" s="15" t="s">
        <v>3741</v>
      </c>
      <c r="AB638" s="15" t="s">
        <v>90</v>
      </c>
      <c r="AC638" s="15" t="s">
        <v>91</v>
      </c>
      <c r="AD638" s="15" t="s">
        <v>106</v>
      </c>
      <c r="AE638" s="15" t="s">
        <v>106</v>
      </c>
      <c r="AF638" s="19"/>
    </row>
    <row r="639" spans="1:32" ht="120" x14ac:dyDescent="0.25">
      <c r="A639" s="5">
        <v>634</v>
      </c>
      <c r="B639" s="42">
        <f t="shared" si="52"/>
        <v>-1</v>
      </c>
      <c r="C639" s="41">
        <f t="shared" si="53"/>
        <v>0</v>
      </c>
      <c r="D639" s="10" t="s">
        <v>3742</v>
      </c>
      <c r="E639" s="10" t="s">
        <v>38</v>
      </c>
      <c r="F639" s="125">
        <v>42688</v>
      </c>
      <c r="G639" s="12"/>
      <c r="H639" s="125">
        <v>42717</v>
      </c>
      <c r="I639" s="16">
        <v>42705</v>
      </c>
      <c r="J639" s="2" t="str">
        <f t="shared" si="50"/>
        <v>Terminada</v>
      </c>
      <c r="K639" s="35">
        <f t="shared" si="51"/>
        <v>14</v>
      </c>
      <c r="L639" s="15" t="s">
        <v>3743</v>
      </c>
      <c r="M639" s="49" t="s">
        <v>3805</v>
      </c>
      <c r="N639" s="48" t="s">
        <v>3806</v>
      </c>
      <c r="O639" s="17" t="s">
        <v>86</v>
      </c>
      <c r="P639" s="148" t="s">
        <v>3744</v>
      </c>
      <c r="Q639" s="17" t="s">
        <v>1630</v>
      </c>
      <c r="R639" s="89" t="s">
        <v>1584</v>
      </c>
      <c r="S639" s="89" t="s">
        <v>2120</v>
      </c>
      <c r="T639" s="89">
        <v>0</v>
      </c>
      <c r="U639" s="89">
        <v>0</v>
      </c>
      <c r="V639" s="15" t="s">
        <v>71</v>
      </c>
      <c r="W639" s="17" t="s">
        <v>51</v>
      </c>
      <c r="X639" s="19"/>
      <c r="Y639" s="16">
        <v>42689</v>
      </c>
      <c r="Z639" s="15" t="s">
        <v>3745</v>
      </c>
      <c r="AA639" s="15" t="s">
        <v>3746</v>
      </c>
      <c r="AB639" s="15" t="s">
        <v>90</v>
      </c>
      <c r="AC639" s="15" t="s">
        <v>91</v>
      </c>
      <c r="AD639" s="15" t="s">
        <v>106</v>
      </c>
      <c r="AE639" s="15" t="s">
        <v>106</v>
      </c>
      <c r="AF639" s="19"/>
    </row>
    <row r="640" spans="1:32" ht="120" x14ac:dyDescent="0.25">
      <c r="A640" s="5">
        <v>635</v>
      </c>
      <c r="B640" s="42">
        <f t="shared" si="52"/>
        <v>-1</v>
      </c>
      <c r="C640" s="41">
        <f t="shared" si="53"/>
        <v>0</v>
      </c>
      <c r="D640" s="10" t="s">
        <v>3747</v>
      </c>
      <c r="E640" s="10" t="s">
        <v>38</v>
      </c>
      <c r="F640" s="125">
        <v>42688</v>
      </c>
      <c r="G640" s="12"/>
      <c r="H640" s="125">
        <v>42717</v>
      </c>
      <c r="I640" s="16">
        <v>42705</v>
      </c>
      <c r="J640" s="2" t="str">
        <f t="shared" si="50"/>
        <v>Terminada</v>
      </c>
      <c r="K640" s="35">
        <f t="shared" si="51"/>
        <v>14</v>
      </c>
      <c r="L640" s="15" t="s">
        <v>3743</v>
      </c>
      <c r="M640" s="49" t="s">
        <v>3805</v>
      </c>
      <c r="N640" s="48" t="s">
        <v>3806</v>
      </c>
      <c r="O640" s="17" t="s">
        <v>86</v>
      </c>
      <c r="P640" s="118" t="s">
        <v>3748</v>
      </c>
      <c r="Q640" s="17" t="s">
        <v>1630</v>
      </c>
      <c r="R640" s="89" t="s">
        <v>1584</v>
      </c>
      <c r="S640" s="89" t="s">
        <v>2120</v>
      </c>
      <c r="T640" s="89">
        <v>0</v>
      </c>
      <c r="U640" s="89">
        <v>0</v>
      </c>
      <c r="V640" s="15" t="s">
        <v>71</v>
      </c>
      <c r="W640" s="17" t="s">
        <v>51</v>
      </c>
      <c r="X640" s="19"/>
      <c r="Y640" s="16">
        <v>42689</v>
      </c>
      <c r="Z640" s="15" t="s">
        <v>3749</v>
      </c>
      <c r="AA640" s="15" t="s">
        <v>3750</v>
      </c>
      <c r="AB640" s="15" t="s">
        <v>90</v>
      </c>
      <c r="AC640" s="15" t="s">
        <v>91</v>
      </c>
      <c r="AD640" s="15" t="s">
        <v>106</v>
      </c>
      <c r="AE640" s="15" t="s">
        <v>106</v>
      </c>
      <c r="AF640" s="19"/>
    </row>
    <row r="641" spans="1:32" ht="135" x14ac:dyDescent="0.25">
      <c r="A641" s="5">
        <v>636</v>
      </c>
      <c r="B641" s="42">
        <f t="shared" si="52"/>
        <v>-1</v>
      </c>
      <c r="C641" s="41">
        <f t="shared" si="53"/>
        <v>0</v>
      </c>
      <c r="D641" s="10" t="s">
        <v>3452</v>
      </c>
      <c r="E641" s="10" t="s">
        <v>38</v>
      </c>
      <c r="F641" s="125">
        <v>42688</v>
      </c>
      <c r="G641" s="12"/>
      <c r="H641" s="125">
        <v>42717</v>
      </c>
      <c r="I641" s="16">
        <v>42717</v>
      </c>
      <c r="J641" s="2" t="str">
        <f t="shared" si="50"/>
        <v>Terminada</v>
      </c>
      <c r="K641" s="35">
        <f t="shared" si="51"/>
        <v>22</v>
      </c>
      <c r="L641" s="17" t="s">
        <v>2893</v>
      </c>
      <c r="M641" s="49" t="s">
        <v>2894</v>
      </c>
      <c r="N641" s="115" t="s">
        <v>2895</v>
      </c>
      <c r="O641" s="17" t="s">
        <v>86</v>
      </c>
      <c r="P641" s="48" t="s">
        <v>3453</v>
      </c>
      <c r="Q641" s="17" t="s">
        <v>1630</v>
      </c>
      <c r="R641" s="89" t="s">
        <v>1584</v>
      </c>
      <c r="S641" s="89" t="s">
        <v>2119</v>
      </c>
      <c r="T641" s="89">
        <v>1</v>
      </c>
      <c r="U641" s="89">
        <v>0</v>
      </c>
      <c r="V641" s="15" t="s">
        <v>71</v>
      </c>
      <c r="W641" s="15" t="s">
        <v>51</v>
      </c>
      <c r="X641" s="19"/>
      <c r="Y641" s="11">
        <v>42689</v>
      </c>
      <c r="Z641" s="15" t="s">
        <v>3751</v>
      </c>
      <c r="AA641" s="15" t="s">
        <v>3752</v>
      </c>
      <c r="AB641" s="15" t="s">
        <v>90</v>
      </c>
      <c r="AC641" s="15" t="s">
        <v>91</v>
      </c>
      <c r="AD641" s="15" t="s">
        <v>106</v>
      </c>
      <c r="AE641" s="15" t="s">
        <v>106</v>
      </c>
      <c r="AF641" s="19"/>
    </row>
    <row r="642" spans="1:32" ht="135" x14ac:dyDescent="0.25">
      <c r="A642" s="5">
        <v>637</v>
      </c>
      <c r="B642" s="42">
        <f t="shared" si="52"/>
        <v>-1</v>
      </c>
      <c r="C642" s="41">
        <f t="shared" si="53"/>
        <v>0</v>
      </c>
      <c r="D642" s="10" t="s">
        <v>3753</v>
      </c>
      <c r="E642" s="10" t="s">
        <v>38</v>
      </c>
      <c r="F642" s="125">
        <v>42688</v>
      </c>
      <c r="G642" s="12"/>
      <c r="H642" s="125">
        <v>42717</v>
      </c>
      <c r="I642" s="16">
        <v>42717</v>
      </c>
      <c r="J642" s="2" t="str">
        <f t="shared" si="50"/>
        <v>Terminada</v>
      </c>
      <c r="K642" s="35">
        <f t="shared" si="51"/>
        <v>22</v>
      </c>
      <c r="L642" s="17" t="s">
        <v>2893</v>
      </c>
      <c r="M642" s="49" t="s">
        <v>2894</v>
      </c>
      <c r="N642" s="115" t="s">
        <v>2895</v>
      </c>
      <c r="O642" s="17" t="s">
        <v>86</v>
      </c>
      <c r="P642" s="2" t="s">
        <v>3754</v>
      </c>
      <c r="Q642" s="17" t="s">
        <v>1630</v>
      </c>
      <c r="R642" s="89" t="s">
        <v>1584</v>
      </c>
      <c r="S642" s="89" t="s">
        <v>2119</v>
      </c>
      <c r="T642" s="89">
        <v>1</v>
      </c>
      <c r="U642" s="89">
        <v>0</v>
      </c>
      <c r="V642" s="15" t="s">
        <v>71</v>
      </c>
      <c r="W642" s="17" t="s">
        <v>51</v>
      </c>
      <c r="X642" s="19"/>
      <c r="Y642" s="16">
        <v>42689</v>
      </c>
      <c r="Z642" s="15" t="s">
        <v>3755</v>
      </c>
      <c r="AA642" s="15" t="s">
        <v>3756</v>
      </c>
      <c r="AB642" s="15" t="s">
        <v>90</v>
      </c>
      <c r="AC642" s="15" t="s">
        <v>91</v>
      </c>
      <c r="AD642" s="15" t="s">
        <v>106</v>
      </c>
      <c r="AE642" s="15" t="s">
        <v>106</v>
      </c>
      <c r="AF642" s="19"/>
    </row>
    <row r="643" spans="1:32" ht="135" x14ac:dyDescent="0.25">
      <c r="A643" s="5">
        <v>638</v>
      </c>
      <c r="B643" s="42">
        <f t="shared" si="52"/>
        <v>-1</v>
      </c>
      <c r="C643" s="41">
        <f t="shared" si="53"/>
        <v>0</v>
      </c>
      <c r="D643" s="10" t="s">
        <v>3757</v>
      </c>
      <c r="E643" s="10" t="s">
        <v>38</v>
      </c>
      <c r="F643" s="125">
        <v>42688</v>
      </c>
      <c r="G643" s="12"/>
      <c r="H643" s="125">
        <v>42717</v>
      </c>
      <c r="I643" s="16">
        <v>42717</v>
      </c>
      <c r="J643" s="2" t="str">
        <f t="shared" si="50"/>
        <v>Terminada</v>
      </c>
      <c r="K643" s="35">
        <f t="shared" si="51"/>
        <v>22</v>
      </c>
      <c r="L643" s="17" t="s">
        <v>2893</v>
      </c>
      <c r="M643" s="49" t="s">
        <v>2894</v>
      </c>
      <c r="N643" s="115" t="s">
        <v>2895</v>
      </c>
      <c r="O643" s="17" t="s">
        <v>86</v>
      </c>
      <c r="P643" s="4" t="s">
        <v>3758</v>
      </c>
      <c r="Q643" s="17" t="s">
        <v>1630</v>
      </c>
      <c r="R643" s="89" t="s">
        <v>1584</v>
      </c>
      <c r="S643" s="89" t="s">
        <v>2119</v>
      </c>
      <c r="T643" s="89">
        <v>1</v>
      </c>
      <c r="U643" s="89">
        <v>1</v>
      </c>
      <c r="V643" s="15" t="s">
        <v>71</v>
      </c>
      <c r="W643" s="15" t="s">
        <v>51</v>
      </c>
      <c r="X643" s="19"/>
      <c r="Y643" s="11">
        <v>42689</v>
      </c>
      <c r="Z643" s="15" t="s">
        <v>3759</v>
      </c>
      <c r="AA643" s="15" t="s">
        <v>3760</v>
      </c>
      <c r="AB643" s="15" t="s">
        <v>90</v>
      </c>
      <c r="AC643" s="15" t="s">
        <v>91</v>
      </c>
      <c r="AD643" s="15" t="s">
        <v>106</v>
      </c>
      <c r="AE643" s="15" t="s">
        <v>106</v>
      </c>
      <c r="AF643" s="19"/>
    </row>
    <row r="644" spans="1:32" ht="135" x14ac:dyDescent="0.25">
      <c r="A644" s="5">
        <v>639</v>
      </c>
      <c r="B644" s="42">
        <f t="shared" si="52"/>
        <v>-1</v>
      </c>
      <c r="C644" s="41">
        <f t="shared" si="53"/>
        <v>0</v>
      </c>
      <c r="D644" s="10" t="s">
        <v>3761</v>
      </c>
      <c r="E644" s="10" t="s">
        <v>38</v>
      </c>
      <c r="F644" s="125">
        <v>42688</v>
      </c>
      <c r="G644" s="12"/>
      <c r="H644" s="125">
        <v>42717</v>
      </c>
      <c r="I644" s="16">
        <v>42717</v>
      </c>
      <c r="J644" s="2" t="str">
        <f t="shared" si="50"/>
        <v>Terminada</v>
      </c>
      <c r="K644" s="35">
        <f t="shared" si="51"/>
        <v>22</v>
      </c>
      <c r="L644" s="17" t="s">
        <v>2893</v>
      </c>
      <c r="M644" s="49" t="s">
        <v>2894</v>
      </c>
      <c r="N644" s="115" t="s">
        <v>2895</v>
      </c>
      <c r="O644" s="17" t="s">
        <v>86</v>
      </c>
      <c r="P644" s="2" t="s">
        <v>3762</v>
      </c>
      <c r="Q644" s="17" t="s">
        <v>1630</v>
      </c>
      <c r="R644" s="89" t="s">
        <v>1584</v>
      </c>
      <c r="S644" s="89" t="s">
        <v>2119</v>
      </c>
      <c r="T644" s="89">
        <v>1</v>
      </c>
      <c r="U644" s="89">
        <v>1</v>
      </c>
      <c r="V644" s="15" t="s">
        <v>71</v>
      </c>
      <c r="W644" s="17" t="s">
        <v>51</v>
      </c>
      <c r="X644" s="19"/>
      <c r="Y644" s="11">
        <v>42689</v>
      </c>
      <c r="Z644" s="15" t="s">
        <v>3763</v>
      </c>
      <c r="AA644" s="15" t="s">
        <v>3764</v>
      </c>
      <c r="AB644" s="15" t="s">
        <v>90</v>
      </c>
      <c r="AC644" s="15" t="s">
        <v>91</v>
      </c>
      <c r="AD644" s="15" t="s">
        <v>106</v>
      </c>
      <c r="AE644" s="15" t="s">
        <v>106</v>
      </c>
      <c r="AF644" s="19"/>
    </row>
    <row r="645" spans="1:32" ht="135" x14ac:dyDescent="0.25">
      <c r="A645" s="5">
        <v>640</v>
      </c>
      <c r="B645" s="42">
        <f t="shared" si="52"/>
        <v>-1</v>
      </c>
      <c r="C645" s="41">
        <f t="shared" si="53"/>
        <v>0</v>
      </c>
      <c r="D645" s="10" t="s">
        <v>3454</v>
      </c>
      <c r="E645" s="10" t="s">
        <v>38</v>
      </c>
      <c r="F645" s="125">
        <v>42689</v>
      </c>
      <c r="G645" s="12"/>
      <c r="H645" s="125">
        <v>42718</v>
      </c>
      <c r="I645" s="16">
        <v>42705</v>
      </c>
      <c r="J645" s="2" t="str">
        <f t="shared" si="50"/>
        <v>Terminada</v>
      </c>
      <c r="K645" s="35">
        <f t="shared" si="51"/>
        <v>13</v>
      </c>
      <c r="L645" s="17" t="s">
        <v>3455</v>
      </c>
      <c r="M645" s="49" t="s">
        <v>3456</v>
      </c>
      <c r="N645" s="48" t="s">
        <v>3457</v>
      </c>
      <c r="O645" s="17" t="s">
        <v>86</v>
      </c>
      <c r="P645" s="48" t="s">
        <v>3458</v>
      </c>
      <c r="Q645" s="17" t="s">
        <v>1630</v>
      </c>
      <c r="R645" s="89" t="s">
        <v>1584</v>
      </c>
      <c r="S645" s="89" t="s">
        <v>2119</v>
      </c>
      <c r="T645" s="89">
        <v>2</v>
      </c>
      <c r="U645" s="89">
        <v>0</v>
      </c>
      <c r="V645" s="15" t="s">
        <v>71</v>
      </c>
      <c r="W645" s="15" t="s">
        <v>51</v>
      </c>
      <c r="X645" s="19"/>
      <c r="Y645" s="11">
        <v>42689</v>
      </c>
      <c r="Z645" s="15" t="s">
        <v>3459</v>
      </c>
      <c r="AA645" s="15" t="s">
        <v>3765</v>
      </c>
      <c r="AB645" s="15" t="s">
        <v>90</v>
      </c>
      <c r="AC645" s="15" t="s">
        <v>91</v>
      </c>
      <c r="AD645" s="15" t="s">
        <v>106</v>
      </c>
      <c r="AE645" s="15" t="s">
        <v>106</v>
      </c>
      <c r="AF645" s="19"/>
    </row>
    <row r="646" spans="1:32" ht="105" x14ac:dyDescent="0.25">
      <c r="A646" s="5">
        <v>641</v>
      </c>
      <c r="B646" s="42">
        <f t="shared" si="52"/>
        <v>-1</v>
      </c>
      <c r="C646" s="41">
        <f t="shared" si="53"/>
        <v>0</v>
      </c>
      <c r="D646" s="10" t="s">
        <v>3404</v>
      </c>
      <c r="E646" s="10" t="s">
        <v>38</v>
      </c>
      <c r="F646" s="125">
        <v>42689</v>
      </c>
      <c r="G646" s="12"/>
      <c r="H646" s="125">
        <v>42718</v>
      </c>
      <c r="I646" s="16">
        <v>42692</v>
      </c>
      <c r="J646" s="2" t="str">
        <f t="shared" si="50"/>
        <v>Terminada</v>
      </c>
      <c r="K646" s="35">
        <f t="shared" si="51"/>
        <v>4</v>
      </c>
      <c r="L646" s="15" t="s">
        <v>3405</v>
      </c>
      <c r="M646" s="49" t="s">
        <v>3406</v>
      </c>
      <c r="N646" s="48" t="s">
        <v>3407</v>
      </c>
      <c r="O646" s="17" t="s">
        <v>86</v>
      </c>
      <c r="P646" s="152" t="s">
        <v>3408</v>
      </c>
      <c r="Q646" s="17" t="s">
        <v>1637</v>
      </c>
      <c r="R646" s="89" t="s">
        <v>1622</v>
      </c>
      <c r="S646" s="89" t="s">
        <v>2120</v>
      </c>
      <c r="T646" s="89">
        <v>0</v>
      </c>
      <c r="U646" s="89">
        <v>0</v>
      </c>
      <c r="V646" s="15" t="s">
        <v>71</v>
      </c>
      <c r="W646" s="15" t="s">
        <v>16</v>
      </c>
      <c r="X646" s="19"/>
      <c r="Y646" s="11">
        <v>42691</v>
      </c>
      <c r="Z646" s="15" t="s">
        <v>3409</v>
      </c>
      <c r="AA646" s="15" t="s">
        <v>106</v>
      </c>
      <c r="AB646" s="15" t="s">
        <v>90</v>
      </c>
      <c r="AC646" s="15" t="s">
        <v>91</v>
      </c>
      <c r="AD646" s="15" t="s">
        <v>106</v>
      </c>
      <c r="AE646" s="15" t="s">
        <v>106</v>
      </c>
      <c r="AF646" s="19"/>
    </row>
    <row r="647" spans="1:32" ht="120" x14ac:dyDescent="0.25">
      <c r="A647" s="5">
        <v>642</v>
      </c>
      <c r="B647" s="42">
        <f t="shared" si="52"/>
        <v>-1</v>
      </c>
      <c r="C647" s="41">
        <f t="shared" si="53"/>
        <v>0</v>
      </c>
      <c r="D647" s="10" t="s">
        <v>3410</v>
      </c>
      <c r="E647" s="10" t="s">
        <v>38</v>
      </c>
      <c r="F647" s="125">
        <v>42690</v>
      </c>
      <c r="G647" s="12"/>
      <c r="H647" s="125">
        <v>42719</v>
      </c>
      <c r="I647" s="16">
        <v>42692</v>
      </c>
      <c r="J647" s="2" t="str">
        <f t="shared" ref="J647:J710" si="54">IF(I647&lt;&gt;"","Terminada","Pendiente")</f>
        <v>Terminada</v>
      </c>
      <c r="K647" s="35">
        <f t="shared" si="51"/>
        <v>3</v>
      </c>
      <c r="L647" s="15" t="s">
        <v>3411</v>
      </c>
      <c r="M647" s="49" t="s">
        <v>3412</v>
      </c>
      <c r="N647" s="55" t="s">
        <v>3413</v>
      </c>
      <c r="O647" s="17" t="s">
        <v>86</v>
      </c>
      <c r="P647" s="148" t="s">
        <v>3414</v>
      </c>
      <c r="Q647" s="17" t="s">
        <v>1637</v>
      </c>
      <c r="R647" s="89" t="s">
        <v>1622</v>
      </c>
      <c r="S647" s="89" t="s">
        <v>2120</v>
      </c>
      <c r="T647" s="89">
        <v>0</v>
      </c>
      <c r="U647" s="89">
        <v>0</v>
      </c>
      <c r="V647" s="15" t="s">
        <v>76</v>
      </c>
      <c r="W647" s="15" t="s">
        <v>16</v>
      </c>
      <c r="X647" s="19"/>
      <c r="Y647" s="11">
        <v>42691</v>
      </c>
      <c r="Z647" s="15" t="s">
        <v>3415</v>
      </c>
      <c r="AA647" s="17" t="s">
        <v>106</v>
      </c>
      <c r="AB647" s="15" t="s">
        <v>90</v>
      </c>
      <c r="AC647" s="15" t="s">
        <v>91</v>
      </c>
      <c r="AD647" s="15" t="s">
        <v>106</v>
      </c>
      <c r="AE647" s="15" t="s">
        <v>106</v>
      </c>
      <c r="AF647" s="19"/>
    </row>
    <row r="648" spans="1:32" ht="135" x14ac:dyDescent="0.25">
      <c r="A648" s="5">
        <v>643</v>
      </c>
      <c r="B648" s="42">
        <f t="shared" si="52"/>
        <v>-1</v>
      </c>
      <c r="C648" s="41">
        <f t="shared" si="53"/>
        <v>0</v>
      </c>
      <c r="D648" s="10" t="s">
        <v>3382</v>
      </c>
      <c r="E648" s="10" t="s">
        <v>38</v>
      </c>
      <c r="F648" s="125">
        <v>42690</v>
      </c>
      <c r="G648" s="12"/>
      <c r="H648" s="125">
        <v>42719</v>
      </c>
      <c r="I648" s="16">
        <v>42705</v>
      </c>
      <c r="J648" s="2" t="str">
        <f t="shared" si="54"/>
        <v>Terminada</v>
      </c>
      <c r="K648" s="35">
        <f t="shared" si="51"/>
        <v>12</v>
      </c>
      <c r="L648" s="15" t="s">
        <v>1889</v>
      </c>
      <c r="M648" s="49" t="s">
        <v>1890</v>
      </c>
      <c r="N648" s="55" t="s">
        <v>1891</v>
      </c>
      <c r="O648" s="17" t="s">
        <v>86</v>
      </c>
      <c r="P648" s="55" t="s">
        <v>3383</v>
      </c>
      <c r="Q648" s="17" t="s">
        <v>1630</v>
      </c>
      <c r="R648" s="89" t="s">
        <v>1583</v>
      </c>
      <c r="S648" s="89" t="s">
        <v>2119</v>
      </c>
      <c r="T648" s="89">
        <v>0</v>
      </c>
      <c r="U648" s="89">
        <v>0</v>
      </c>
      <c r="V648" s="15" t="s">
        <v>71</v>
      </c>
      <c r="W648" s="15" t="s">
        <v>51</v>
      </c>
      <c r="X648" s="19"/>
      <c r="Y648" s="11">
        <v>42690</v>
      </c>
      <c r="Z648" s="15" t="s">
        <v>3384</v>
      </c>
      <c r="AA648" s="15" t="s">
        <v>3766</v>
      </c>
      <c r="AB648" s="15" t="s">
        <v>90</v>
      </c>
      <c r="AC648" s="15" t="s">
        <v>91</v>
      </c>
      <c r="AD648" s="15" t="s">
        <v>106</v>
      </c>
      <c r="AE648" s="15" t="s">
        <v>106</v>
      </c>
      <c r="AF648" s="19"/>
    </row>
    <row r="649" spans="1:32" ht="135" x14ac:dyDescent="0.25">
      <c r="A649" s="5">
        <v>644</v>
      </c>
      <c r="B649" s="42">
        <f t="shared" si="52"/>
        <v>-1</v>
      </c>
      <c r="C649" s="41">
        <f t="shared" si="53"/>
        <v>0</v>
      </c>
      <c r="D649" s="10" t="s">
        <v>3376</v>
      </c>
      <c r="E649" s="10" t="s">
        <v>38</v>
      </c>
      <c r="F649" s="125">
        <v>42690</v>
      </c>
      <c r="G649" s="12"/>
      <c r="H649" s="125">
        <v>42719</v>
      </c>
      <c r="I649" s="16">
        <v>42697</v>
      </c>
      <c r="J649" s="2" t="str">
        <f t="shared" si="54"/>
        <v>Terminada</v>
      </c>
      <c r="K649" s="35">
        <f t="shared" si="51"/>
        <v>6</v>
      </c>
      <c r="L649" s="15" t="s">
        <v>3377</v>
      </c>
      <c r="M649" s="49" t="s">
        <v>3378</v>
      </c>
      <c r="N649" s="48" t="s">
        <v>3379</v>
      </c>
      <c r="O649" s="17" t="s">
        <v>86</v>
      </c>
      <c r="P649" s="48" t="s">
        <v>3380</v>
      </c>
      <c r="Q649" s="17" t="s">
        <v>1630</v>
      </c>
      <c r="R649" s="89" t="s">
        <v>1583</v>
      </c>
      <c r="S649" s="89" t="s">
        <v>2120</v>
      </c>
      <c r="T649" s="89">
        <v>0</v>
      </c>
      <c r="U649" s="89">
        <v>0</v>
      </c>
      <c r="V649" s="15" t="s">
        <v>71</v>
      </c>
      <c r="W649" s="15" t="s">
        <v>16</v>
      </c>
      <c r="X649" s="19"/>
      <c r="Y649" s="11">
        <v>42696</v>
      </c>
      <c r="Z649" s="15" t="s">
        <v>3397</v>
      </c>
      <c r="AA649" s="15" t="s">
        <v>3381</v>
      </c>
      <c r="AB649" s="15" t="s">
        <v>107</v>
      </c>
      <c r="AC649" s="15" t="s">
        <v>91</v>
      </c>
      <c r="AD649" s="15" t="s">
        <v>106</v>
      </c>
      <c r="AE649" s="15" t="s">
        <v>106</v>
      </c>
      <c r="AF649" s="19"/>
    </row>
    <row r="650" spans="1:32" ht="120" x14ac:dyDescent="0.25">
      <c r="A650" s="5">
        <v>645</v>
      </c>
      <c r="B650" s="42">
        <f t="shared" si="52"/>
        <v>-1</v>
      </c>
      <c r="C650" s="41">
        <f t="shared" si="53"/>
        <v>0</v>
      </c>
      <c r="D650" s="10" t="s">
        <v>3416</v>
      </c>
      <c r="E650" s="10" t="s">
        <v>38</v>
      </c>
      <c r="F650" s="125">
        <v>42690</v>
      </c>
      <c r="G650" s="12"/>
      <c r="H650" s="125">
        <v>42719</v>
      </c>
      <c r="I650" s="16">
        <v>42692</v>
      </c>
      <c r="J650" s="2" t="str">
        <f t="shared" si="54"/>
        <v>Terminada</v>
      </c>
      <c r="K650" s="35">
        <f t="shared" si="51"/>
        <v>3</v>
      </c>
      <c r="L650" s="17" t="s">
        <v>3417</v>
      </c>
      <c r="M650" s="49" t="s">
        <v>3418</v>
      </c>
      <c r="N650" s="115" t="s">
        <v>3419</v>
      </c>
      <c r="O650" s="17" t="s">
        <v>86</v>
      </c>
      <c r="P650" s="152" t="s">
        <v>3420</v>
      </c>
      <c r="Q650" s="17" t="s">
        <v>1638</v>
      </c>
      <c r="R650" s="89" t="s">
        <v>1624</v>
      </c>
      <c r="S650" s="89" t="s">
        <v>2120</v>
      </c>
      <c r="T650" s="89">
        <v>0</v>
      </c>
      <c r="U650" s="89">
        <v>0</v>
      </c>
      <c r="V650" s="15" t="s">
        <v>76</v>
      </c>
      <c r="W650" s="15" t="s">
        <v>16</v>
      </c>
      <c r="X650" s="19"/>
      <c r="Y650" s="16">
        <v>42692</v>
      </c>
      <c r="Z650" s="15" t="s">
        <v>3421</v>
      </c>
      <c r="AA650" s="15" t="s">
        <v>106</v>
      </c>
      <c r="AB650" s="15" t="s">
        <v>90</v>
      </c>
      <c r="AC650" s="15" t="s">
        <v>91</v>
      </c>
      <c r="AD650" s="15" t="s">
        <v>106</v>
      </c>
      <c r="AE650" s="15" t="s">
        <v>106</v>
      </c>
      <c r="AF650" s="19"/>
    </row>
    <row r="651" spans="1:32" ht="120" x14ac:dyDescent="0.25">
      <c r="A651" s="5">
        <v>646</v>
      </c>
      <c r="B651" s="42">
        <f t="shared" si="52"/>
        <v>-1</v>
      </c>
      <c r="C651" s="41">
        <f t="shared" si="53"/>
        <v>0</v>
      </c>
      <c r="D651" s="10" t="s">
        <v>3385</v>
      </c>
      <c r="E651" s="10" t="s">
        <v>38</v>
      </c>
      <c r="F651" s="125">
        <v>42690</v>
      </c>
      <c r="G651" s="12"/>
      <c r="H651" s="125">
        <v>42719</v>
      </c>
      <c r="I651" s="16">
        <v>42719</v>
      </c>
      <c r="J651" s="2" t="str">
        <f t="shared" si="54"/>
        <v>Terminada</v>
      </c>
      <c r="K651" s="35">
        <f t="shared" si="51"/>
        <v>22</v>
      </c>
      <c r="L651" s="17" t="s">
        <v>3386</v>
      </c>
      <c r="M651" s="49" t="s">
        <v>3387</v>
      </c>
      <c r="N651" s="48" t="s">
        <v>3388</v>
      </c>
      <c r="O651" s="17" t="s">
        <v>86</v>
      </c>
      <c r="P651" s="148" t="s">
        <v>3389</v>
      </c>
      <c r="Q651" s="17" t="s">
        <v>1630</v>
      </c>
      <c r="R651" s="89" t="s">
        <v>1583</v>
      </c>
      <c r="S651" s="89" t="s">
        <v>2119</v>
      </c>
      <c r="T651" s="89">
        <v>0</v>
      </c>
      <c r="U651" s="89">
        <v>0</v>
      </c>
      <c r="V651" s="15" t="s">
        <v>71</v>
      </c>
      <c r="W651" s="15" t="s">
        <v>51</v>
      </c>
      <c r="X651" s="19"/>
      <c r="Y651" s="16">
        <v>42691</v>
      </c>
      <c r="Z651" s="15" t="s">
        <v>3390</v>
      </c>
      <c r="AA651" s="15" t="s">
        <v>3767</v>
      </c>
      <c r="AB651" s="15" t="s">
        <v>90</v>
      </c>
      <c r="AC651" s="15" t="s">
        <v>91</v>
      </c>
      <c r="AD651" s="15" t="s">
        <v>106</v>
      </c>
      <c r="AE651" s="15" t="s">
        <v>106</v>
      </c>
      <c r="AF651" s="19"/>
    </row>
    <row r="652" spans="1:32" ht="120" x14ac:dyDescent="0.25">
      <c r="A652" s="5">
        <v>647</v>
      </c>
      <c r="B652" s="42">
        <f t="shared" si="52"/>
        <v>-1</v>
      </c>
      <c r="C652" s="41">
        <f t="shared" si="53"/>
        <v>0</v>
      </c>
      <c r="D652" s="10" t="s">
        <v>3400</v>
      </c>
      <c r="E652" s="10" t="s">
        <v>38</v>
      </c>
      <c r="F652" s="125">
        <v>42692</v>
      </c>
      <c r="G652" s="12"/>
      <c r="H652" s="125"/>
      <c r="I652" s="16">
        <v>42723</v>
      </c>
      <c r="J652" s="2" t="str">
        <f t="shared" si="54"/>
        <v>Terminada</v>
      </c>
      <c r="K652" s="35">
        <f t="shared" si="51"/>
        <v>22</v>
      </c>
      <c r="L652" s="15" t="s">
        <v>3269</v>
      </c>
      <c r="M652" s="49" t="s">
        <v>3401</v>
      </c>
      <c r="N652" s="55" t="s">
        <v>3271</v>
      </c>
      <c r="O652" s="17" t="s">
        <v>86</v>
      </c>
      <c r="P652" s="148" t="s">
        <v>3402</v>
      </c>
      <c r="Q652" s="17" t="s">
        <v>1630</v>
      </c>
      <c r="R652" s="89" t="s">
        <v>1583</v>
      </c>
      <c r="S652" s="89" t="s">
        <v>2119</v>
      </c>
      <c r="T652" s="89">
        <v>0</v>
      </c>
      <c r="U652" s="89">
        <v>0</v>
      </c>
      <c r="V652" s="15" t="s">
        <v>71</v>
      </c>
      <c r="W652" s="15" t="s">
        <v>51</v>
      </c>
      <c r="X652" s="19"/>
      <c r="Y652" s="11">
        <v>42696</v>
      </c>
      <c r="Z652" s="15" t="s">
        <v>3403</v>
      </c>
      <c r="AA652" s="15" t="s">
        <v>3473</v>
      </c>
      <c r="AB652" s="15" t="s">
        <v>90</v>
      </c>
      <c r="AC652" s="15" t="s">
        <v>91</v>
      </c>
      <c r="AD652" s="15" t="s">
        <v>106</v>
      </c>
      <c r="AE652" s="15" t="s">
        <v>106</v>
      </c>
      <c r="AF652" s="19"/>
    </row>
    <row r="653" spans="1:32" ht="120" x14ac:dyDescent="0.25">
      <c r="A653" s="5">
        <v>648</v>
      </c>
      <c r="B653" s="42">
        <f t="shared" si="52"/>
        <v>-1</v>
      </c>
      <c r="C653" s="41">
        <f t="shared" si="53"/>
        <v>0</v>
      </c>
      <c r="D653" s="10" t="s">
        <v>3369</v>
      </c>
      <c r="E653" s="10" t="s">
        <v>38</v>
      </c>
      <c r="F653" s="125">
        <v>42692</v>
      </c>
      <c r="G653" s="12"/>
      <c r="H653" s="125">
        <v>42720</v>
      </c>
      <c r="I653" s="16">
        <v>42697</v>
      </c>
      <c r="J653" s="2" t="str">
        <f t="shared" si="54"/>
        <v>Terminada</v>
      </c>
      <c r="K653" s="35">
        <f t="shared" si="51"/>
        <v>4</v>
      </c>
      <c r="L653" s="17" t="s">
        <v>3370</v>
      </c>
      <c r="M653" s="49" t="s">
        <v>3372</v>
      </c>
      <c r="N653" s="48" t="s">
        <v>3373</v>
      </c>
      <c r="O653" s="17" t="s">
        <v>86</v>
      </c>
      <c r="P653" s="48" t="s">
        <v>3371</v>
      </c>
      <c r="Q653" s="17" t="s">
        <v>1630</v>
      </c>
      <c r="R653" s="89" t="s">
        <v>1583</v>
      </c>
      <c r="S653" s="89" t="s">
        <v>2120</v>
      </c>
      <c r="T653" s="89">
        <v>0</v>
      </c>
      <c r="U653" s="89">
        <v>0</v>
      </c>
      <c r="V653" s="15" t="s">
        <v>71</v>
      </c>
      <c r="W653" s="17" t="s">
        <v>16</v>
      </c>
      <c r="X653" s="19"/>
      <c r="Y653" s="11">
        <v>42696</v>
      </c>
      <c r="Z653" s="15" t="s">
        <v>3374</v>
      </c>
      <c r="AA653" s="15" t="s">
        <v>106</v>
      </c>
      <c r="AB653" s="15" t="s">
        <v>107</v>
      </c>
      <c r="AC653" s="15" t="s">
        <v>91</v>
      </c>
      <c r="AD653" s="15" t="s">
        <v>106</v>
      </c>
      <c r="AE653" s="15" t="s">
        <v>106</v>
      </c>
      <c r="AF653" s="19"/>
    </row>
    <row r="654" spans="1:32" ht="135" x14ac:dyDescent="0.25">
      <c r="A654" s="5">
        <v>649</v>
      </c>
      <c r="B654" s="42">
        <f t="shared" si="52"/>
        <v>-1</v>
      </c>
      <c r="C654" s="41">
        <f t="shared" si="53"/>
        <v>0</v>
      </c>
      <c r="D654" s="10" t="s">
        <v>3423</v>
      </c>
      <c r="E654" s="10" t="s">
        <v>38</v>
      </c>
      <c r="F654" s="125">
        <v>42697</v>
      </c>
      <c r="G654" s="12"/>
      <c r="H654" s="125">
        <v>42711</v>
      </c>
      <c r="I654" s="16">
        <v>42697</v>
      </c>
      <c r="J654" s="2" t="str">
        <f t="shared" si="54"/>
        <v>Terminada</v>
      </c>
      <c r="K654" s="35">
        <f t="shared" si="51"/>
        <v>1</v>
      </c>
      <c r="L654" s="15" t="s">
        <v>3424</v>
      </c>
      <c r="M654" s="49" t="s">
        <v>3425</v>
      </c>
      <c r="N654" s="115" t="s">
        <v>3426</v>
      </c>
      <c r="O654" s="17" t="s">
        <v>86</v>
      </c>
      <c r="P654" s="55" t="s">
        <v>3427</v>
      </c>
      <c r="Q654" s="17" t="s">
        <v>1637</v>
      </c>
      <c r="R654" s="89" t="s">
        <v>1622</v>
      </c>
      <c r="S654" s="89" t="s">
        <v>2120</v>
      </c>
      <c r="T654" s="89">
        <v>0</v>
      </c>
      <c r="U654" s="89">
        <v>0</v>
      </c>
      <c r="V654" s="15" t="s">
        <v>76</v>
      </c>
      <c r="W654" s="15" t="s">
        <v>16</v>
      </c>
      <c r="X654" s="19"/>
      <c r="Y654" s="16">
        <v>42697</v>
      </c>
      <c r="Z654" s="15" t="s">
        <v>3428</v>
      </c>
      <c r="AA654" s="15" t="s">
        <v>106</v>
      </c>
      <c r="AB654" s="15" t="s">
        <v>107</v>
      </c>
      <c r="AC654" s="15" t="s">
        <v>91</v>
      </c>
      <c r="AD654" s="15" t="s">
        <v>106</v>
      </c>
      <c r="AE654" s="15" t="s">
        <v>106</v>
      </c>
      <c r="AF654" s="19"/>
    </row>
    <row r="655" spans="1:32" ht="120" x14ac:dyDescent="0.25">
      <c r="A655" s="5">
        <v>650</v>
      </c>
      <c r="B655" s="42">
        <f t="shared" si="52"/>
        <v>-1</v>
      </c>
      <c r="C655" s="41">
        <f t="shared" si="53"/>
        <v>0</v>
      </c>
      <c r="D655" s="10" t="s">
        <v>3430</v>
      </c>
      <c r="E655" s="10" t="s">
        <v>38</v>
      </c>
      <c r="F655" s="125">
        <v>42697</v>
      </c>
      <c r="G655" s="12"/>
      <c r="H655" s="125"/>
      <c r="I655" s="16">
        <v>42738</v>
      </c>
      <c r="J655" s="2" t="str">
        <f t="shared" si="54"/>
        <v>Terminada</v>
      </c>
      <c r="K655" s="35">
        <f t="shared" si="51"/>
        <v>30</v>
      </c>
      <c r="L655" s="15" t="s">
        <v>83</v>
      </c>
      <c r="M655" s="49" t="s">
        <v>1438</v>
      </c>
      <c r="N655" s="48" t="s">
        <v>85</v>
      </c>
      <c r="O655" s="17" t="s">
        <v>86</v>
      </c>
      <c r="P655" s="48" t="s">
        <v>3431</v>
      </c>
      <c r="Q655" s="17" t="s">
        <v>1630</v>
      </c>
      <c r="R655" s="89" t="s">
        <v>1584</v>
      </c>
      <c r="S655" s="89" t="s">
        <v>2119</v>
      </c>
      <c r="T655" s="89">
        <v>1</v>
      </c>
      <c r="U655" s="89">
        <v>1</v>
      </c>
      <c r="V655" s="15" t="s">
        <v>71</v>
      </c>
      <c r="W655" s="15" t="s">
        <v>51</v>
      </c>
      <c r="X655" s="19"/>
      <c r="Y655" s="11">
        <v>42697</v>
      </c>
      <c r="Z655" s="15" t="s">
        <v>3432</v>
      </c>
      <c r="AA655" s="15" t="s">
        <v>3768</v>
      </c>
      <c r="AB655" s="15" t="s">
        <v>90</v>
      </c>
      <c r="AC655" s="15" t="s">
        <v>91</v>
      </c>
      <c r="AD655" s="15" t="s">
        <v>106</v>
      </c>
      <c r="AE655" s="15" t="s">
        <v>106</v>
      </c>
      <c r="AF655" s="19"/>
    </row>
    <row r="656" spans="1:32" ht="120" x14ac:dyDescent="0.25">
      <c r="A656" s="5">
        <v>651</v>
      </c>
      <c r="B656" s="42">
        <f t="shared" si="52"/>
        <v>-1</v>
      </c>
      <c r="C656" s="41">
        <f t="shared" si="53"/>
        <v>0</v>
      </c>
      <c r="D656" s="10" t="s">
        <v>3447</v>
      </c>
      <c r="E656" s="10" t="s">
        <v>38</v>
      </c>
      <c r="F656" s="125">
        <v>42697</v>
      </c>
      <c r="G656" s="12"/>
      <c r="H656" s="125">
        <v>42711</v>
      </c>
      <c r="I656" s="16">
        <v>42702</v>
      </c>
      <c r="J656" s="2" t="str">
        <f t="shared" si="54"/>
        <v>Terminada</v>
      </c>
      <c r="K656" s="35">
        <f t="shared" si="51"/>
        <v>4</v>
      </c>
      <c r="L656" s="17" t="s">
        <v>3448</v>
      </c>
      <c r="M656" s="49" t="s">
        <v>3449</v>
      </c>
      <c r="N656" s="55"/>
      <c r="O656" s="17" t="s">
        <v>86</v>
      </c>
      <c r="P656" s="148" t="s">
        <v>3450</v>
      </c>
      <c r="Q656" s="17" t="s">
        <v>1638</v>
      </c>
      <c r="R656" s="89" t="s">
        <v>1624</v>
      </c>
      <c r="S656" s="89" t="s">
        <v>2120</v>
      </c>
      <c r="T656" s="89">
        <v>0</v>
      </c>
      <c r="U656" s="89">
        <v>0</v>
      </c>
      <c r="V656" s="15" t="s">
        <v>76</v>
      </c>
      <c r="W656" s="15" t="s">
        <v>16</v>
      </c>
      <c r="X656" s="19"/>
      <c r="Y656" s="16">
        <v>42699</v>
      </c>
      <c r="Z656" s="15" t="s">
        <v>3451</v>
      </c>
      <c r="AA656" s="15" t="s">
        <v>106</v>
      </c>
      <c r="AB656" s="15" t="s">
        <v>90</v>
      </c>
      <c r="AC656" s="15" t="s">
        <v>91</v>
      </c>
      <c r="AD656" s="15" t="s">
        <v>106</v>
      </c>
      <c r="AE656" s="15" t="s">
        <v>106</v>
      </c>
      <c r="AF656" s="19"/>
    </row>
    <row r="657" spans="1:32" ht="120" x14ac:dyDescent="0.25">
      <c r="A657" s="5">
        <v>652</v>
      </c>
      <c r="B657" s="42">
        <f t="shared" si="52"/>
        <v>-1</v>
      </c>
      <c r="C657" s="41">
        <f t="shared" si="53"/>
        <v>0</v>
      </c>
      <c r="D657" s="10" t="s">
        <v>3443</v>
      </c>
      <c r="E657" s="10" t="s">
        <v>38</v>
      </c>
      <c r="F657" s="125">
        <v>42698</v>
      </c>
      <c r="G657" s="12"/>
      <c r="H657" s="125"/>
      <c r="I657" s="16">
        <v>42738</v>
      </c>
      <c r="J657" s="2" t="str">
        <f t="shared" si="54"/>
        <v>Terminada</v>
      </c>
      <c r="K657" s="35">
        <f t="shared" si="51"/>
        <v>29</v>
      </c>
      <c r="L657" s="15" t="s">
        <v>83</v>
      </c>
      <c r="M657" s="49" t="s">
        <v>1438</v>
      </c>
      <c r="N657" s="106" t="s">
        <v>85</v>
      </c>
      <c r="O657" s="17" t="s">
        <v>86</v>
      </c>
      <c r="P657" s="48" t="s">
        <v>3444</v>
      </c>
      <c r="Q657" s="17" t="s">
        <v>1630</v>
      </c>
      <c r="R657" s="89" t="s">
        <v>1584</v>
      </c>
      <c r="S657" s="89" t="s">
        <v>2119</v>
      </c>
      <c r="T657" s="89">
        <v>1</v>
      </c>
      <c r="U657" s="89">
        <v>0</v>
      </c>
      <c r="V657" s="15" t="s">
        <v>71</v>
      </c>
      <c r="W657" s="15" t="s">
        <v>51</v>
      </c>
      <c r="X657" s="19"/>
      <c r="Y657" s="11">
        <v>42699</v>
      </c>
      <c r="Z657" s="15" t="s">
        <v>3445</v>
      </c>
      <c r="AA657" s="15" t="s">
        <v>3769</v>
      </c>
      <c r="AB657" s="15" t="s">
        <v>90</v>
      </c>
      <c r="AC657" s="15" t="s">
        <v>91</v>
      </c>
      <c r="AD657" s="15" t="s">
        <v>106</v>
      </c>
      <c r="AE657" s="15" t="s">
        <v>3446</v>
      </c>
      <c r="AF657" s="19"/>
    </row>
    <row r="658" spans="1:32" ht="135" x14ac:dyDescent="0.25">
      <c r="A658" s="5">
        <v>653</v>
      </c>
      <c r="B658" s="42">
        <f t="shared" si="52"/>
        <v>-1</v>
      </c>
      <c r="C658" s="41">
        <f t="shared" si="53"/>
        <v>0</v>
      </c>
      <c r="D658" s="10" t="s">
        <v>3437</v>
      </c>
      <c r="E658" s="10" t="s">
        <v>38</v>
      </c>
      <c r="F658" s="125">
        <v>42698</v>
      </c>
      <c r="G658" s="12"/>
      <c r="H658" s="125"/>
      <c r="I658" s="16">
        <v>42710</v>
      </c>
      <c r="J658" s="2" t="str">
        <f t="shared" si="54"/>
        <v>Terminada</v>
      </c>
      <c r="K658" s="35">
        <f t="shared" si="51"/>
        <v>9</v>
      </c>
      <c r="L658" s="15" t="s">
        <v>3438</v>
      </c>
      <c r="M658" s="49" t="s">
        <v>3439</v>
      </c>
      <c r="N658" s="55" t="s">
        <v>3440</v>
      </c>
      <c r="O658" s="17" t="s">
        <v>86</v>
      </c>
      <c r="P658" s="55" t="s">
        <v>3441</v>
      </c>
      <c r="Q658" s="17" t="s">
        <v>1630</v>
      </c>
      <c r="R658" s="89" t="s">
        <v>1584</v>
      </c>
      <c r="S658" s="89" t="s">
        <v>2120</v>
      </c>
      <c r="T658" s="89">
        <v>0</v>
      </c>
      <c r="U658" s="89">
        <v>0</v>
      </c>
      <c r="V658" s="15" t="s">
        <v>71</v>
      </c>
      <c r="W658" s="15" t="s">
        <v>51</v>
      </c>
      <c r="X658" s="19"/>
      <c r="Y658" s="11">
        <v>42699</v>
      </c>
      <c r="Z658" s="15" t="s">
        <v>3442</v>
      </c>
      <c r="AA658" s="15" t="s">
        <v>3770</v>
      </c>
      <c r="AB658" s="15" t="s">
        <v>90</v>
      </c>
      <c r="AC658" s="15" t="s">
        <v>91</v>
      </c>
      <c r="AD658" s="15" t="s">
        <v>106</v>
      </c>
      <c r="AE658" s="15" t="s">
        <v>106</v>
      </c>
      <c r="AF658" s="19"/>
    </row>
    <row r="659" spans="1:32" ht="135" x14ac:dyDescent="0.25">
      <c r="A659" s="5">
        <v>654</v>
      </c>
      <c r="B659" s="42">
        <f t="shared" si="52"/>
        <v>-1</v>
      </c>
      <c r="C659" s="41">
        <f t="shared" si="53"/>
        <v>0</v>
      </c>
      <c r="D659" s="10" t="s">
        <v>3434</v>
      </c>
      <c r="E659" s="10" t="s">
        <v>38</v>
      </c>
      <c r="F659" s="125">
        <v>42699</v>
      </c>
      <c r="G659" s="12"/>
      <c r="H659" s="125"/>
      <c r="I659" s="16">
        <v>42738</v>
      </c>
      <c r="J659" s="2" t="str">
        <f t="shared" si="54"/>
        <v>Terminada</v>
      </c>
      <c r="K659" s="35">
        <f t="shared" si="51"/>
        <v>28</v>
      </c>
      <c r="L659" s="17" t="s">
        <v>2893</v>
      </c>
      <c r="M659" s="49" t="s">
        <v>2894</v>
      </c>
      <c r="N659" s="87" t="s">
        <v>2895</v>
      </c>
      <c r="O659" s="17" t="s">
        <v>86</v>
      </c>
      <c r="P659" s="48" t="s">
        <v>3435</v>
      </c>
      <c r="Q659" s="17" t="s">
        <v>1630</v>
      </c>
      <c r="R659" s="89" t="s">
        <v>1584</v>
      </c>
      <c r="S659" s="89" t="s">
        <v>2119</v>
      </c>
      <c r="T659" s="107">
        <v>10</v>
      </c>
      <c r="U659" s="89">
        <v>0</v>
      </c>
      <c r="V659" s="15" t="s">
        <v>71</v>
      </c>
      <c r="W659" s="15" t="s">
        <v>51</v>
      </c>
      <c r="X659" s="19"/>
      <c r="Y659" s="11">
        <v>42699</v>
      </c>
      <c r="Z659" s="15" t="s">
        <v>3436</v>
      </c>
      <c r="AA659" s="15" t="s">
        <v>3771</v>
      </c>
      <c r="AB659" s="15" t="s">
        <v>90</v>
      </c>
      <c r="AC659" s="15" t="s">
        <v>91</v>
      </c>
      <c r="AD659" s="15" t="s">
        <v>106</v>
      </c>
      <c r="AE659" s="15" t="s">
        <v>106</v>
      </c>
      <c r="AF659" s="19"/>
    </row>
    <row r="660" spans="1:32" ht="120" x14ac:dyDescent="0.25">
      <c r="A660" s="5">
        <v>655</v>
      </c>
      <c r="B660" s="42">
        <f t="shared" si="52"/>
        <v>-1</v>
      </c>
      <c r="C660" s="41">
        <f t="shared" si="53"/>
        <v>0</v>
      </c>
      <c r="D660" s="10" t="s">
        <v>3463</v>
      </c>
      <c r="E660" s="10" t="s">
        <v>38</v>
      </c>
      <c r="F660" s="125">
        <v>42702</v>
      </c>
      <c r="G660" s="12"/>
      <c r="H660" s="125"/>
      <c r="I660" s="16">
        <v>42738</v>
      </c>
      <c r="J660" s="2" t="str">
        <f t="shared" si="54"/>
        <v>Terminada</v>
      </c>
      <c r="K660" s="35">
        <f t="shared" ref="K660:K723" si="55">IF(I660&lt;&gt;"",(NETWORKDAYS(F660,I660)),0)</f>
        <v>27</v>
      </c>
      <c r="L660" s="15" t="s">
        <v>83</v>
      </c>
      <c r="M660" s="49" t="s">
        <v>1438</v>
      </c>
      <c r="N660" s="48" t="s">
        <v>85</v>
      </c>
      <c r="O660" s="17" t="s">
        <v>86</v>
      </c>
      <c r="P660" s="55" t="s">
        <v>3464</v>
      </c>
      <c r="Q660" s="17" t="s">
        <v>1630</v>
      </c>
      <c r="R660" s="89" t="s">
        <v>1584</v>
      </c>
      <c r="S660" s="89" t="s">
        <v>2119</v>
      </c>
      <c r="T660" s="89">
        <v>1</v>
      </c>
      <c r="U660" s="89">
        <v>0</v>
      </c>
      <c r="V660" s="15" t="s">
        <v>71</v>
      </c>
      <c r="W660" s="15" t="s">
        <v>51</v>
      </c>
      <c r="X660" s="19"/>
      <c r="Y660" s="11">
        <v>42702</v>
      </c>
      <c r="Z660" s="15" t="s">
        <v>3465</v>
      </c>
      <c r="AA660" s="15" t="s">
        <v>3772</v>
      </c>
      <c r="AB660" s="15" t="s">
        <v>90</v>
      </c>
      <c r="AC660" s="15" t="s">
        <v>91</v>
      </c>
      <c r="AD660" s="15" t="s">
        <v>106</v>
      </c>
      <c r="AE660" s="15" t="s">
        <v>106</v>
      </c>
      <c r="AF660" s="19"/>
    </row>
    <row r="661" spans="1:32" ht="120" x14ac:dyDescent="0.25">
      <c r="A661" s="5">
        <v>656</v>
      </c>
      <c r="B661" s="42">
        <f t="shared" si="52"/>
        <v>-1</v>
      </c>
      <c r="C661" s="41">
        <f t="shared" si="53"/>
        <v>0</v>
      </c>
      <c r="D661" s="10" t="s">
        <v>3460</v>
      </c>
      <c r="E661" s="10" t="s">
        <v>38</v>
      </c>
      <c r="F661" s="125">
        <v>42702</v>
      </c>
      <c r="G661" s="12"/>
      <c r="H661" s="125"/>
      <c r="I661" s="16">
        <v>42738</v>
      </c>
      <c r="J661" s="2" t="str">
        <f t="shared" si="54"/>
        <v>Terminada</v>
      </c>
      <c r="K661" s="35">
        <f t="shared" si="55"/>
        <v>27</v>
      </c>
      <c r="L661" s="15" t="s">
        <v>83</v>
      </c>
      <c r="M661" s="49" t="s">
        <v>1438</v>
      </c>
      <c r="N661" s="48" t="s">
        <v>85</v>
      </c>
      <c r="O661" s="17" t="s">
        <v>86</v>
      </c>
      <c r="P661" s="48" t="s">
        <v>3461</v>
      </c>
      <c r="Q661" s="17" t="s">
        <v>1630</v>
      </c>
      <c r="R661" s="89" t="s">
        <v>1584</v>
      </c>
      <c r="S661" s="89" t="s">
        <v>2119</v>
      </c>
      <c r="T661" s="89">
        <v>0</v>
      </c>
      <c r="U661" s="89">
        <v>0</v>
      </c>
      <c r="V661" s="15" t="s">
        <v>71</v>
      </c>
      <c r="W661" s="17" t="s">
        <v>51</v>
      </c>
      <c r="X661" s="19"/>
      <c r="Y661" s="11">
        <v>42702</v>
      </c>
      <c r="Z661" s="15" t="s">
        <v>3462</v>
      </c>
      <c r="AA661" s="15" t="s">
        <v>3773</v>
      </c>
      <c r="AB661" s="15" t="s">
        <v>90</v>
      </c>
      <c r="AC661" s="15" t="s">
        <v>91</v>
      </c>
      <c r="AD661" s="15" t="s">
        <v>106</v>
      </c>
      <c r="AE661" s="15" t="s">
        <v>106</v>
      </c>
      <c r="AF661" s="19"/>
    </row>
    <row r="662" spans="1:32" ht="120" x14ac:dyDescent="0.25">
      <c r="A662" s="5">
        <v>657</v>
      </c>
      <c r="B662" s="42">
        <f t="shared" si="52"/>
        <v>-1</v>
      </c>
      <c r="C662" s="41">
        <f t="shared" si="53"/>
        <v>0</v>
      </c>
      <c r="D662" s="10" t="s">
        <v>3774</v>
      </c>
      <c r="E662" s="10" t="s">
        <v>38</v>
      </c>
      <c r="F662" s="125">
        <v>42702</v>
      </c>
      <c r="G662" s="12"/>
      <c r="H662" s="125"/>
      <c r="I662" s="16">
        <v>42705</v>
      </c>
      <c r="J662" s="2" t="str">
        <f t="shared" si="54"/>
        <v>Terminada</v>
      </c>
      <c r="K662" s="35">
        <f t="shared" si="55"/>
        <v>4</v>
      </c>
      <c r="L662" s="15" t="s">
        <v>83</v>
      </c>
      <c r="M662" s="49" t="s">
        <v>1438</v>
      </c>
      <c r="N662" s="55" t="s">
        <v>85</v>
      </c>
      <c r="O662" s="17" t="s">
        <v>86</v>
      </c>
      <c r="P662" s="5" t="s">
        <v>3775</v>
      </c>
      <c r="Q662" s="17" t="s">
        <v>1630</v>
      </c>
      <c r="R662" s="89" t="s">
        <v>1584</v>
      </c>
      <c r="S662" s="89" t="s">
        <v>2120</v>
      </c>
      <c r="T662" s="89">
        <v>0</v>
      </c>
      <c r="U662" s="89">
        <v>0</v>
      </c>
      <c r="V662" s="15" t="s">
        <v>71</v>
      </c>
      <c r="W662" s="15" t="s">
        <v>16</v>
      </c>
      <c r="X662" s="19"/>
      <c r="Y662" s="11">
        <v>42704</v>
      </c>
      <c r="Z662" s="15" t="s">
        <v>3776</v>
      </c>
      <c r="AA662" s="15" t="s">
        <v>106</v>
      </c>
      <c r="AB662" s="15" t="s">
        <v>90</v>
      </c>
      <c r="AC662" s="15" t="s">
        <v>91</v>
      </c>
      <c r="AD662" s="15" t="s">
        <v>106</v>
      </c>
      <c r="AE662" s="15" t="s">
        <v>106</v>
      </c>
      <c r="AF662" s="19"/>
    </row>
    <row r="663" spans="1:32" ht="120" x14ac:dyDescent="0.25">
      <c r="A663" s="5">
        <v>658</v>
      </c>
      <c r="B663" s="42">
        <f t="shared" si="52"/>
        <v>-1</v>
      </c>
      <c r="C663" s="41">
        <f t="shared" si="53"/>
        <v>0</v>
      </c>
      <c r="D663" s="10" t="s">
        <v>3777</v>
      </c>
      <c r="E663" s="10" t="s">
        <v>38</v>
      </c>
      <c r="F663" s="125">
        <v>42702</v>
      </c>
      <c r="G663" s="12"/>
      <c r="H663" s="125"/>
      <c r="I663" s="16">
        <v>42705</v>
      </c>
      <c r="J663" s="2" t="str">
        <f t="shared" si="54"/>
        <v>Terminada</v>
      </c>
      <c r="K663" s="35">
        <f t="shared" si="55"/>
        <v>4</v>
      </c>
      <c r="L663" s="15" t="s">
        <v>83</v>
      </c>
      <c r="M663" s="49" t="s">
        <v>1438</v>
      </c>
      <c r="N663" s="55" t="s">
        <v>85</v>
      </c>
      <c r="O663" s="17" t="s">
        <v>86</v>
      </c>
      <c r="P663" s="152" t="s">
        <v>3807</v>
      </c>
      <c r="Q663" s="17" t="s">
        <v>1630</v>
      </c>
      <c r="R663" s="89" t="s">
        <v>1584</v>
      </c>
      <c r="S663" s="89" t="s">
        <v>2120</v>
      </c>
      <c r="T663" s="89">
        <v>0</v>
      </c>
      <c r="U663" s="89">
        <v>0</v>
      </c>
      <c r="V663" s="15" t="s">
        <v>71</v>
      </c>
      <c r="W663" s="15" t="s">
        <v>16</v>
      </c>
      <c r="X663" s="19"/>
      <c r="Y663" s="11">
        <v>42705</v>
      </c>
      <c r="Z663" s="15" t="s">
        <v>3778</v>
      </c>
      <c r="AA663" s="15" t="s">
        <v>106</v>
      </c>
      <c r="AB663" s="15" t="s">
        <v>90</v>
      </c>
      <c r="AC663" s="15" t="s">
        <v>91</v>
      </c>
      <c r="AD663" s="15" t="s">
        <v>106</v>
      </c>
      <c r="AE663" s="15" t="s">
        <v>106</v>
      </c>
      <c r="AF663" s="19"/>
    </row>
    <row r="664" spans="1:32" ht="120" x14ac:dyDescent="0.25">
      <c r="A664" s="5">
        <v>659</v>
      </c>
      <c r="B664" s="42">
        <f t="shared" si="52"/>
        <v>-1</v>
      </c>
      <c r="C664" s="41">
        <f t="shared" si="53"/>
        <v>0</v>
      </c>
      <c r="D664" s="10" t="s">
        <v>3779</v>
      </c>
      <c r="E664" s="10" t="s">
        <v>38</v>
      </c>
      <c r="F664" s="125">
        <v>42702</v>
      </c>
      <c r="G664" s="12"/>
      <c r="H664" s="125"/>
      <c r="I664" s="16">
        <v>42705</v>
      </c>
      <c r="J664" s="2" t="str">
        <f t="shared" si="54"/>
        <v>Terminada</v>
      </c>
      <c r="K664" s="35">
        <f t="shared" si="55"/>
        <v>4</v>
      </c>
      <c r="L664" s="15" t="s">
        <v>83</v>
      </c>
      <c r="M664" s="49" t="s">
        <v>1438</v>
      </c>
      <c r="N664" s="55" t="s">
        <v>85</v>
      </c>
      <c r="O664" s="17" t="s">
        <v>86</v>
      </c>
      <c r="P664" s="152" t="s">
        <v>3808</v>
      </c>
      <c r="Q664" s="17" t="s">
        <v>1630</v>
      </c>
      <c r="R664" s="89" t="s">
        <v>1584</v>
      </c>
      <c r="S664" s="89" t="s">
        <v>2120</v>
      </c>
      <c r="T664" s="89">
        <v>0</v>
      </c>
      <c r="U664" s="89">
        <v>0</v>
      </c>
      <c r="V664" s="15" t="s">
        <v>71</v>
      </c>
      <c r="W664" s="15" t="s">
        <v>16</v>
      </c>
      <c r="X664" s="19"/>
      <c r="Y664" s="11">
        <v>42705</v>
      </c>
      <c r="Z664" s="15" t="s">
        <v>3780</v>
      </c>
      <c r="AA664" s="17" t="s">
        <v>106</v>
      </c>
      <c r="AB664" s="15" t="s">
        <v>90</v>
      </c>
      <c r="AC664" s="15" t="s">
        <v>91</v>
      </c>
      <c r="AD664" s="15" t="s">
        <v>106</v>
      </c>
      <c r="AE664" s="15" t="s">
        <v>106</v>
      </c>
      <c r="AF664" s="19"/>
    </row>
    <row r="665" spans="1:32" ht="105" x14ac:dyDescent="0.25">
      <c r="A665" s="5">
        <v>660</v>
      </c>
      <c r="B665" s="42">
        <f t="shared" si="52"/>
        <v>-1</v>
      </c>
      <c r="C665" s="41">
        <f t="shared" si="53"/>
        <v>0</v>
      </c>
      <c r="D665" s="10" t="s">
        <v>3781</v>
      </c>
      <c r="E665" s="10" t="s">
        <v>38</v>
      </c>
      <c r="F665" s="125">
        <v>42702</v>
      </c>
      <c r="G665" s="12"/>
      <c r="H665" s="125"/>
      <c r="I665" s="16">
        <v>42738</v>
      </c>
      <c r="J665" s="2" t="str">
        <f t="shared" si="54"/>
        <v>Terminada</v>
      </c>
      <c r="K665" s="35">
        <f t="shared" si="55"/>
        <v>27</v>
      </c>
      <c r="L665" s="17" t="s">
        <v>3782</v>
      </c>
      <c r="M665" s="49" t="s">
        <v>3809</v>
      </c>
      <c r="N665" s="55"/>
      <c r="O665" s="17" t="s">
        <v>86</v>
      </c>
      <c r="P665" s="148" t="s">
        <v>3783</v>
      </c>
      <c r="Q665" s="17" t="s">
        <v>1634</v>
      </c>
      <c r="R665" s="89" t="s">
        <v>1602</v>
      </c>
      <c r="S665" s="89" t="s">
        <v>2120</v>
      </c>
      <c r="T665" s="89">
        <v>0</v>
      </c>
      <c r="U665" s="89">
        <v>0</v>
      </c>
      <c r="V665" s="15"/>
      <c r="W665" s="17" t="s">
        <v>17</v>
      </c>
      <c r="X665" s="19"/>
      <c r="Y665" s="16">
        <v>42703</v>
      </c>
      <c r="Z665" s="15" t="s">
        <v>3784</v>
      </c>
      <c r="AA665" s="15" t="s">
        <v>3785</v>
      </c>
      <c r="AB665" s="15" t="s">
        <v>90</v>
      </c>
      <c r="AC665" s="15" t="s">
        <v>91</v>
      </c>
      <c r="AD665" s="15" t="s">
        <v>106</v>
      </c>
      <c r="AE665" s="15" t="s">
        <v>106</v>
      </c>
      <c r="AF665" s="19"/>
    </row>
    <row r="666" spans="1:32" ht="120" x14ac:dyDescent="0.25">
      <c r="A666" s="5">
        <v>661</v>
      </c>
      <c r="B666" s="42">
        <f t="shared" si="52"/>
        <v>-1</v>
      </c>
      <c r="C666" s="41">
        <f t="shared" si="53"/>
        <v>0</v>
      </c>
      <c r="D666" s="10" t="s">
        <v>3786</v>
      </c>
      <c r="E666" s="10" t="s">
        <v>38</v>
      </c>
      <c r="F666" s="125">
        <v>42703</v>
      </c>
      <c r="G666" s="12"/>
      <c r="H666" s="125"/>
      <c r="I666" s="16">
        <v>42738</v>
      </c>
      <c r="J666" s="2" t="str">
        <f t="shared" si="54"/>
        <v>Terminada</v>
      </c>
      <c r="K666" s="35">
        <f t="shared" si="55"/>
        <v>26</v>
      </c>
      <c r="L666" s="15" t="s">
        <v>2828</v>
      </c>
      <c r="M666" s="21" t="s">
        <v>654</v>
      </c>
      <c r="N666" s="55" t="s">
        <v>655</v>
      </c>
      <c r="O666" s="17" t="s">
        <v>86</v>
      </c>
      <c r="P666" s="134" t="s">
        <v>3787</v>
      </c>
      <c r="Q666" s="17" t="s">
        <v>1630</v>
      </c>
      <c r="R666" s="89" t="s">
        <v>1584</v>
      </c>
      <c r="S666" s="89" t="s">
        <v>2120</v>
      </c>
      <c r="T666" s="89">
        <v>0</v>
      </c>
      <c r="U666" s="89">
        <v>0</v>
      </c>
      <c r="V666" s="15" t="s">
        <v>71</v>
      </c>
      <c r="W666" s="15" t="s">
        <v>51</v>
      </c>
      <c r="X666" s="19"/>
      <c r="Y666" s="11">
        <v>42704</v>
      </c>
      <c r="Z666" s="15" t="s">
        <v>3788</v>
      </c>
      <c r="AA666" s="15" t="s">
        <v>3789</v>
      </c>
      <c r="AB666" s="15" t="s">
        <v>90</v>
      </c>
      <c r="AC666" s="15" t="s">
        <v>91</v>
      </c>
      <c r="AD666" s="15" t="s">
        <v>106</v>
      </c>
      <c r="AE666" s="15" t="s">
        <v>106</v>
      </c>
      <c r="AF666" s="19"/>
    </row>
    <row r="667" spans="1:32" ht="120" x14ac:dyDescent="0.25">
      <c r="A667" s="5">
        <v>662</v>
      </c>
      <c r="B667" s="42">
        <f t="shared" si="52"/>
        <v>-1</v>
      </c>
      <c r="C667" s="41">
        <f t="shared" si="53"/>
        <v>0</v>
      </c>
      <c r="D667" s="10" t="s">
        <v>3790</v>
      </c>
      <c r="E667" s="10" t="s">
        <v>38</v>
      </c>
      <c r="F667" s="125">
        <v>42703</v>
      </c>
      <c r="G667" s="12"/>
      <c r="H667" s="125"/>
      <c r="I667" s="16">
        <v>43070</v>
      </c>
      <c r="J667" s="2" t="str">
        <f t="shared" si="54"/>
        <v>Terminada</v>
      </c>
      <c r="K667" s="35">
        <f t="shared" si="55"/>
        <v>264</v>
      </c>
      <c r="L667" s="17" t="s">
        <v>3791</v>
      </c>
      <c r="M667" s="49" t="s">
        <v>3810</v>
      </c>
      <c r="N667" s="48" t="s">
        <v>3811</v>
      </c>
      <c r="O667" s="17" t="s">
        <v>86</v>
      </c>
      <c r="P667" s="148" t="s">
        <v>3792</v>
      </c>
      <c r="Q667" s="17" t="s">
        <v>1638</v>
      </c>
      <c r="R667" s="89" t="s">
        <v>1624</v>
      </c>
      <c r="S667" s="89" t="s">
        <v>2120</v>
      </c>
      <c r="T667" s="89">
        <v>0</v>
      </c>
      <c r="U667" s="89">
        <v>0</v>
      </c>
      <c r="V667" s="15" t="s">
        <v>76</v>
      </c>
      <c r="W667" s="17" t="s">
        <v>16</v>
      </c>
      <c r="X667" s="19"/>
      <c r="Y667" s="11">
        <v>42705</v>
      </c>
      <c r="Z667" s="15" t="s">
        <v>3793</v>
      </c>
      <c r="AA667" s="15" t="s">
        <v>106</v>
      </c>
      <c r="AB667" s="15" t="s">
        <v>90</v>
      </c>
      <c r="AC667" s="15" t="s">
        <v>91</v>
      </c>
      <c r="AD667" s="15" t="s">
        <v>106</v>
      </c>
      <c r="AE667" s="15" t="s">
        <v>106</v>
      </c>
      <c r="AF667" s="19"/>
    </row>
    <row r="668" spans="1:32" ht="45" x14ac:dyDescent="0.25">
      <c r="A668" s="5">
        <v>663</v>
      </c>
      <c r="B668" s="42">
        <f t="shared" si="52"/>
        <v>-1</v>
      </c>
      <c r="C668" s="41">
        <f t="shared" si="53"/>
        <v>0</v>
      </c>
      <c r="D668" s="10" t="s">
        <v>3794</v>
      </c>
      <c r="E668" s="10" t="s">
        <v>38</v>
      </c>
      <c r="F668" s="125">
        <v>42704</v>
      </c>
      <c r="G668" s="12"/>
      <c r="H668" s="125"/>
      <c r="I668" s="16">
        <v>42738</v>
      </c>
      <c r="J668" s="2" t="str">
        <f t="shared" si="54"/>
        <v>Terminada</v>
      </c>
      <c r="K668" s="35">
        <f t="shared" si="55"/>
        <v>25</v>
      </c>
      <c r="L668" s="17" t="s">
        <v>3795</v>
      </c>
      <c r="M668" s="49"/>
      <c r="N668" s="55" t="s">
        <v>3812</v>
      </c>
      <c r="O668" s="17" t="s">
        <v>86</v>
      </c>
      <c r="P668" s="148" t="s">
        <v>3796</v>
      </c>
      <c r="Q668" s="17" t="s">
        <v>1591</v>
      </c>
      <c r="R668" s="89" t="s">
        <v>1592</v>
      </c>
      <c r="S668" s="89" t="s">
        <v>2120</v>
      </c>
      <c r="T668" s="89">
        <v>0</v>
      </c>
      <c r="U668" s="89">
        <v>0</v>
      </c>
      <c r="V668" s="15" t="s">
        <v>73</v>
      </c>
      <c r="W668" s="17" t="s">
        <v>17</v>
      </c>
      <c r="X668" s="19"/>
      <c r="Y668" s="11">
        <v>42705</v>
      </c>
      <c r="Z668" s="4" t="s">
        <v>3798</v>
      </c>
      <c r="AA668" s="15" t="s">
        <v>3797</v>
      </c>
      <c r="AB668" s="15" t="s">
        <v>90</v>
      </c>
      <c r="AC668" s="15" t="s">
        <v>91</v>
      </c>
      <c r="AD668" s="15" t="s">
        <v>106</v>
      </c>
      <c r="AE668" s="15" t="s">
        <v>106</v>
      </c>
      <c r="AF668" s="19"/>
    </row>
    <row r="669" spans="1:32" ht="105" x14ac:dyDescent="0.25">
      <c r="A669" s="5">
        <v>664</v>
      </c>
      <c r="B669" s="42">
        <f t="shared" ref="B669:B732" si="56">IF(D669="",0,IF(I669&lt;&gt;"",-1,IF(H669&lt;$AH$5,100,0)))</f>
        <v>-1</v>
      </c>
      <c r="C669" s="41">
        <f t="shared" ref="C669:C732" si="57">IF(D669="",1,IF(I669&lt;&gt;"",0,IF((H669-18)&lt;=$AH$5,100,1)))</f>
        <v>0</v>
      </c>
      <c r="D669" s="10" t="s">
        <v>3799</v>
      </c>
      <c r="E669" s="10" t="s">
        <v>3467</v>
      </c>
      <c r="F669" s="125">
        <v>42706</v>
      </c>
      <c r="G669" s="12"/>
      <c r="H669" s="125"/>
      <c r="I669" s="16">
        <v>42710</v>
      </c>
      <c r="J669" s="2" t="str">
        <f t="shared" si="54"/>
        <v>Terminada</v>
      </c>
      <c r="K669" s="35">
        <f t="shared" si="55"/>
        <v>3</v>
      </c>
      <c r="L669" s="17" t="s">
        <v>3800</v>
      </c>
      <c r="M669" s="49" t="s">
        <v>3813</v>
      </c>
      <c r="N669" s="48" t="s">
        <v>3814</v>
      </c>
      <c r="O669" s="17" t="s">
        <v>86</v>
      </c>
      <c r="P669" s="148" t="s">
        <v>3801</v>
      </c>
      <c r="Q669" s="17" t="s">
        <v>1627</v>
      </c>
      <c r="R669" s="89" t="s">
        <v>1563</v>
      </c>
      <c r="S669" s="89" t="s">
        <v>2120</v>
      </c>
      <c r="T669" s="89">
        <v>0</v>
      </c>
      <c r="U669" s="89">
        <v>0</v>
      </c>
      <c r="V669" s="15" t="s">
        <v>67</v>
      </c>
      <c r="W669" s="17" t="s">
        <v>16</v>
      </c>
      <c r="X669" s="19"/>
      <c r="Y669" s="16">
        <v>42706</v>
      </c>
      <c r="Z669" s="15" t="s">
        <v>3802</v>
      </c>
      <c r="AA669" s="15" t="s">
        <v>106</v>
      </c>
      <c r="AB669" s="15" t="s">
        <v>90</v>
      </c>
      <c r="AC669" s="15" t="s">
        <v>91</v>
      </c>
      <c r="AD669" s="15" t="s">
        <v>106</v>
      </c>
      <c r="AE669" s="15" t="s">
        <v>106</v>
      </c>
      <c r="AF669" s="19"/>
    </row>
    <row r="670" spans="1:32" ht="105" x14ac:dyDescent="0.25">
      <c r="A670" s="5">
        <v>665</v>
      </c>
      <c r="B670" s="42">
        <f t="shared" si="56"/>
        <v>-1</v>
      </c>
      <c r="C670" s="41">
        <f t="shared" si="57"/>
        <v>0</v>
      </c>
      <c r="D670" s="10" t="s">
        <v>3804</v>
      </c>
      <c r="E670" s="10" t="s">
        <v>3467</v>
      </c>
      <c r="F670" s="125">
        <v>42706</v>
      </c>
      <c r="G670" s="12"/>
      <c r="H670" s="125"/>
      <c r="I670" s="16">
        <v>42713</v>
      </c>
      <c r="J670" s="2" t="str">
        <f t="shared" si="54"/>
        <v>Terminada</v>
      </c>
      <c r="K670" s="35">
        <f t="shared" si="55"/>
        <v>6</v>
      </c>
      <c r="L670" s="17" t="s">
        <v>3800</v>
      </c>
      <c r="M670" s="49" t="s">
        <v>3813</v>
      </c>
      <c r="N670" s="55" t="s">
        <v>3814</v>
      </c>
      <c r="O670" s="17" t="s">
        <v>86</v>
      </c>
      <c r="P670" s="148" t="s">
        <v>3815</v>
      </c>
      <c r="Q670" s="17" t="s">
        <v>1638</v>
      </c>
      <c r="R670" s="89" t="s">
        <v>1624</v>
      </c>
      <c r="S670" s="89" t="s">
        <v>2120</v>
      </c>
      <c r="T670" s="89">
        <v>0</v>
      </c>
      <c r="U670" s="89">
        <v>0</v>
      </c>
      <c r="V670" s="15" t="s">
        <v>76</v>
      </c>
      <c r="W670" s="17" t="s">
        <v>16</v>
      </c>
      <c r="X670" s="19"/>
      <c r="Y670" s="11">
        <v>42713</v>
      </c>
      <c r="Z670" s="15" t="s">
        <v>3816</v>
      </c>
      <c r="AA670" s="15" t="s">
        <v>106</v>
      </c>
      <c r="AB670" s="15" t="s">
        <v>90</v>
      </c>
      <c r="AC670" s="15" t="s">
        <v>91</v>
      </c>
      <c r="AD670" s="15" t="s">
        <v>106</v>
      </c>
      <c r="AE670" s="15" t="s">
        <v>106</v>
      </c>
      <c r="AF670" s="19"/>
    </row>
    <row r="671" spans="1:32" ht="120" x14ac:dyDescent="0.25">
      <c r="A671" s="5">
        <v>666</v>
      </c>
      <c r="B671" s="42">
        <f t="shared" si="56"/>
        <v>-1</v>
      </c>
      <c r="C671" s="41">
        <f t="shared" si="57"/>
        <v>0</v>
      </c>
      <c r="D671" s="10" t="s">
        <v>3817</v>
      </c>
      <c r="E671" s="10" t="s">
        <v>3467</v>
      </c>
      <c r="F671" s="125">
        <v>42706</v>
      </c>
      <c r="G671" s="12"/>
      <c r="H671" s="125"/>
      <c r="I671" s="16">
        <v>42738</v>
      </c>
      <c r="J671" s="2" t="str">
        <f t="shared" si="54"/>
        <v>Terminada</v>
      </c>
      <c r="K671" s="35">
        <f t="shared" si="55"/>
        <v>23</v>
      </c>
      <c r="L671" s="17" t="s">
        <v>3818</v>
      </c>
      <c r="M671" s="49" t="s">
        <v>3823</v>
      </c>
      <c r="N671" s="48" t="s">
        <v>3819</v>
      </c>
      <c r="O671" s="17" t="s">
        <v>86</v>
      </c>
      <c r="P671" s="148" t="s">
        <v>3820</v>
      </c>
      <c r="Q671" s="17" t="s">
        <v>1630</v>
      </c>
      <c r="R671" s="89" t="s">
        <v>1584</v>
      </c>
      <c r="S671" s="89" t="s">
        <v>2120</v>
      </c>
      <c r="T671" s="89">
        <v>0</v>
      </c>
      <c r="U671" s="89">
        <v>0</v>
      </c>
      <c r="V671" s="15" t="s">
        <v>71</v>
      </c>
      <c r="W671" s="17" t="s">
        <v>53</v>
      </c>
      <c r="X671" s="19"/>
      <c r="Y671" s="11">
        <v>42706</v>
      </c>
      <c r="Z671" s="15" t="s">
        <v>3821</v>
      </c>
      <c r="AA671" s="15" t="s">
        <v>3822</v>
      </c>
      <c r="AB671" s="15" t="s">
        <v>90</v>
      </c>
      <c r="AC671" s="15" t="s">
        <v>91</v>
      </c>
      <c r="AD671" s="15" t="s">
        <v>106</v>
      </c>
      <c r="AE671" s="15" t="s">
        <v>106</v>
      </c>
      <c r="AF671" s="19"/>
    </row>
    <row r="672" spans="1:32" ht="120" x14ac:dyDescent="0.25">
      <c r="A672" s="5">
        <v>667</v>
      </c>
      <c r="B672" s="42">
        <f t="shared" si="56"/>
        <v>-1</v>
      </c>
      <c r="C672" s="41">
        <f t="shared" si="57"/>
        <v>0</v>
      </c>
      <c r="D672" s="10" t="s">
        <v>3824</v>
      </c>
      <c r="E672" s="10" t="s">
        <v>3467</v>
      </c>
      <c r="F672" s="125">
        <v>42706</v>
      </c>
      <c r="G672" s="12"/>
      <c r="H672" s="125"/>
      <c r="I672" s="16">
        <v>42748</v>
      </c>
      <c r="J672" s="2" t="str">
        <f t="shared" si="54"/>
        <v>Terminada</v>
      </c>
      <c r="K672" s="35">
        <f t="shared" si="55"/>
        <v>31</v>
      </c>
      <c r="L672" s="17" t="s">
        <v>2085</v>
      </c>
      <c r="M672" s="49" t="s">
        <v>2086</v>
      </c>
      <c r="N672" s="55" t="s">
        <v>2087</v>
      </c>
      <c r="O672" s="17" t="s">
        <v>86</v>
      </c>
      <c r="P672" s="48" t="s">
        <v>3825</v>
      </c>
      <c r="Q672" s="17" t="s">
        <v>1630</v>
      </c>
      <c r="R672" s="89" t="s">
        <v>1584</v>
      </c>
      <c r="S672" s="89" t="s">
        <v>2119</v>
      </c>
      <c r="T672" s="89">
        <v>1</v>
      </c>
      <c r="U672" s="89">
        <v>1</v>
      </c>
      <c r="V672" s="15" t="s">
        <v>71</v>
      </c>
      <c r="W672" s="17" t="s">
        <v>51</v>
      </c>
      <c r="X672" s="19"/>
      <c r="Y672" s="16">
        <v>42706</v>
      </c>
      <c r="Z672" s="15" t="s">
        <v>3826</v>
      </c>
      <c r="AA672" s="15" t="s">
        <v>3959</v>
      </c>
      <c r="AB672" s="15" t="s">
        <v>90</v>
      </c>
      <c r="AC672" s="15" t="s">
        <v>91</v>
      </c>
      <c r="AD672" s="15" t="s">
        <v>106</v>
      </c>
      <c r="AE672" s="15" t="s">
        <v>106</v>
      </c>
      <c r="AF672" s="19"/>
    </row>
    <row r="673" spans="1:32" ht="105" x14ac:dyDescent="0.25">
      <c r="A673" s="5">
        <v>668</v>
      </c>
      <c r="B673" s="42">
        <f t="shared" si="56"/>
        <v>-1</v>
      </c>
      <c r="C673" s="41">
        <f t="shared" si="57"/>
        <v>0</v>
      </c>
      <c r="D673" s="10" t="s">
        <v>3827</v>
      </c>
      <c r="E673" s="10" t="s">
        <v>3467</v>
      </c>
      <c r="F673" s="125">
        <v>42706</v>
      </c>
      <c r="G673" s="12"/>
      <c r="H673" s="125"/>
      <c r="I673" s="16">
        <v>42713</v>
      </c>
      <c r="J673" s="2" t="str">
        <f t="shared" si="54"/>
        <v>Terminada</v>
      </c>
      <c r="K673" s="35">
        <f t="shared" si="55"/>
        <v>6</v>
      </c>
      <c r="L673" s="15" t="s">
        <v>83</v>
      </c>
      <c r="M673" s="49" t="s">
        <v>84</v>
      </c>
      <c r="N673" s="87" t="s">
        <v>85</v>
      </c>
      <c r="O673" s="17" t="s">
        <v>86</v>
      </c>
      <c r="P673" s="152" t="s">
        <v>3828</v>
      </c>
      <c r="Q673" s="17" t="s">
        <v>1630</v>
      </c>
      <c r="R673" s="89" t="s">
        <v>1584</v>
      </c>
      <c r="S673" s="89" t="s">
        <v>2119</v>
      </c>
      <c r="T673" s="89">
        <v>1</v>
      </c>
      <c r="U673" s="89">
        <v>0</v>
      </c>
      <c r="V673" s="15" t="s">
        <v>71</v>
      </c>
      <c r="W673" s="15" t="s">
        <v>51</v>
      </c>
      <c r="X673" s="19"/>
      <c r="Y673" s="15" t="s">
        <v>106</v>
      </c>
      <c r="Z673" s="15" t="s">
        <v>106</v>
      </c>
      <c r="AA673" s="15"/>
      <c r="AB673" s="15" t="s">
        <v>90</v>
      </c>
      <c r="AC673" s="15" t="s">
        <v>91</v>
      </c>
      <c r="AD673" s="15" t="s">
        <v>106</v>
      </c>
      <c r="AE673" s="15" t="s">
        <v>106</v>
      </c>
      <c r="AF673" s="19"/>
    </row>
    <row r="674" spans="1:32" ht="105" x14ac:dyDescent="0.25">
      <c r="A674" s="5">
        <v>669</v>
      </c>
      <c r="B674" s="42">
        <f t="shared" si="56"/>
        <v>-1</v>
      </c>
      <c r="C674" s="41">
        <f t="shared" si="57"/>
        <v>0</v>
      </c>
      <c r="D674" s="10" t="s">
        <v>3829</v>
      </c>
      <c r="E674" s="10" t="s">
        <v>3467</v>
      </c>
      <c r="F674" s="125">
        <v>42709</v>
      </c>
      <c r="G674" s="12"/>
      <c r="H674" s="125"/>
      <c r="I674" s="16">
        <v>42738</v>
      </c>
      <c r="J674" s="2" t="str">
        <f t="shared" si="54"/>
        <v>Terminada</v>
      </c>
      <c r="K674" s="35">
        <f t="shared" si="55"/>
        <v>22</v>
      </c>
      <c r="L674" s="17" t="s">
        <v>3830</v>
      </c>
      <c r="M674" s="49" t="s">
        <v>3831</v>
      </c>
      <c r="N674" s="48" t="s">
        <v>3832</v>
      </c>
      <c r="O674" s="17" t="s">
        <v>86</v>
      </c>
      <c r="P674" s="148" t="s">
        <v>3833</v>
      </c>
      <c r="Q674" s="17" t="s">
        <v>1630</v>
      </c>
      <c r="R674" s="89" t="s">
        <v>1584</v>
      </c>
      <c r="S674" s="89" t="s">
        <v>2120</v>
      </c>
      <c r="T674" s="89">
        <v>0</v>
      </c>
      <c r="U674" s="89">
        <v>0</v>
      </c>
      <c r="V674" s="15" t="s">
        <v>71</v>
      </c>
      <c r="W674" s="15" t="s">
        <v>53</v>
      </c>
      <c r="X674" s="19"/>
      <c r="Y674" s="11">
        <v>42709</v>
      </c>
      <c r="Z674" s="15" t="s">
        <v>3834</v>
      </c>
      <c r="AA674" s="15" t="s">
        <v>3835</v>
      </c>
      <c r="AB674" s="15" t="s">
        <v>90</v>
      </c>
      <c r="AC674" s="15" t="s">
        <v>91</v>
      </c>
      <c r="AD674" s="15" t="s">
        <v>106</v>
      </c>
      <c r="AE674" s="15" t="s">
        <v>106</v>
      </c>
      <c r="AF674" s="19"/>
    </row>
    <row r="675" spans="1:32" ht="105" x14ac:dyDescent="0.25">
      <c r="A675" s="5">
        <v>670</v>
      </c>
      <c r="B675" s="42">
        <f t="shared" si="56"/>
        <v>-1</v>
      </c>
      <c r="C675" s="41">
        <f t="shared" si="57"/>
        <v>0</v>
      </c>
      <c r="D675" s="10" t="s">
        <v>3836</v>
      </c>
      <c r="E675" s="10" t="s">
        <v>3467</v>
      </c>
      <c r="F675" s="125">
        <v>42709</v>
      </c>
      <c r="G675" s="12"/>
      <c r="H675" s="125"/>
      <c r="I675" s="16">
        <v>42738</v>
      </c>
      <c r="J675" s="2" t="str">
        <f t="shared" si="54"/>
        <v>Terminada</v>
      </c>
      <c r="K675" s="35">
        <f t="shared" si="55"/>
        <v>22</v>
      </c>
      <c r="L675" s="17" t="s">
        <v>3830</v>
      </c>
      <c r="M675" s="49" t="s">
        <v>3831</v>
      </c>
      <c r="N675" s="48" t="s">
        <v>3832</v>
      </c>
      <c r="O675" s="17" t="s">
        <v>86</v>
      </c>
      <c r="P675" s="148" t="s">
        <v>3837</v>
      </c>
      <c r="Q675" s="17" t="s">
        <v>1630</v>
      </c>
      <c r="R675" s="89" t="s">
        <v>1584</v>
      </c>
      <c r="S675" s="89" t="s">
        <v>2120</v>
      </c>
      <c r="T675" s="89">
        <v>0</v>
      </c>
      <c r="U675" s="89">
        <v>0</v>
      </c>
      <c r="V675" s="15" t="s">
        <v>71</v>
      </c>
      <c r="W675" s="15" t="s">
        <v>53</v>
      </c>
      <c r="X675" s="19"/>
      <c r="Y675" s="11">
        <v>42709</v>
      </c>
      <c r="Z675" s="15" t="s">
        <v>3838</v>
      </c>
      <c r="AA675" s="15" t="s">
        <v>3839</v>
      </c>
      <c r="AB675" s="15" t="s">
        <v>90</v>
      </c>
      <c r="AC675" s="15" t="s">
        <v>91</v>
      </c>
      <c r="AD675" s="15" t="s">
        <v>106</v>
      </c>
      <c r="AE675" s="15" t="s">
        <v>106</v>
      </c>
      <c r="AF675" s="19"/>
    </row>
    <row r="676" spans="1:32" ht="105" x14ac:dyDescent="0.25">
      <c r="A676" s="5">
        <v>671</v>
      </c>
      <c r="B676" s="42">
        <f t="shared" si="56"/>
        <v>-1</v>
      </c>
      <c r="C676" s="41">
        <f t="shared" si="57"/>
        <v>0</v>
      </c>
      <c r="D676" s="10" t="s">
        <v>3840</v>
      </c>
      <c r="E676" s="10" t="s">
        <v>3467</v>
      </c>
      <c r="F676" s="125">
        <v>42709</v>
      </c>
      <c r="G676" s="12"/>
      <c r="H676" s="125"/>
      <c r="I676" s="16">
        <v>42738</v>
      </c>
      <c r="J676" s="2" t="str">
        <f t="shared" si="54"/>
        <v>Terminada</v>
      </c>
      <c r="K676" s="35">
        <f t="shared" si="55"/>
        <v>22</v>
      </c>
      <c r="L676" s="17" t="s">
        <v>3830</v>
      </c>
      <c r="M676" s="49" t="s">
        <v>3841</v>
      </c>
      <c r="N676" s="48" t="s">
        <v>3832</v>
      </c>
      <c r="O676" s="17" t="s">
        <v>86</v>
      </c>
      <c r="P676" s="148" t="s">
        <v>3842</v>
      </c>
      <c r="Q676" s="17" t="s">
        <v>1630</v>
      </c>
      <c r="R676" s="89" t="s">
        <v>1584</v>
      </c>
      <c r="S676" s="89" t="s">
        <v>2120</v>
      </c>
      <c r="T676" s="89">
        <v>0</v>
      </c>
      <c r="U676" s="89">
        <v>0</v>
      </c>
      <c r="V676" s="15" t="s">
        <v>71</v>
      </c>
      <c r="W676" s="15" t="s">
        <v>53</v>
      </c>
      <c r="X676" s="19"/>
      <c r="Y676" s="11">
        <v>42709</v>
      </c>
      <c r="Z676" s="15" t="s">
        <v>3843</v>
      </c>
      <c r="AA676" s="15" t="s">
        <v>3844</v>
      </c>
      <c r="AB676" s="15" t="s">
        <v>90</v>
      </c>
      <c r="AC676" s="15" t="s">
        <v>91</v>
      </c>
      <c r="AD676" s="15" t="s">
        <v>106</v>
      </c>
      <c r="AE676" s="15" t="s">
        <v>106</v>
      </c>
      <c r="AF676" s="19"/>
    </row>
    <row r="677" spans="1:32" ht="105" x14ac:dyDescent="0.25">
      <c r="A677" s="5">
        <v>672</v>
      </c>
      <c r="B677" s="42">
        <f t="shared" si="56"/>
        <v>-1</v>
      </c>
      <c r="C677" s="41">
        <f t="shared" si="57"/>
        <v>0</v>
      </c>
      <c r="D677" s="10" t="s">
        <v>3845</v>
      </c>
      <c r="E677" s="10" t="s">
        <v>3467</v>
      </c>
      <c r="F677" s="125">
        <v>42709</v>
      </c>
      <c r="G677" s="12"/>
      <c r="H677" s="125"/>
      <c r="I677" s="16">
        <v>42713</v>
      </c>
      <c r="J677" s="2" t="str">
        <f t="shared" si="54"/>
        <v>Terminada</v>
      </c>
      <c r="K677" s="35">
        <f t="shared" si="55"/>
        <v>5</v>
      </c>
      <c r="L677" s="17" t="s">
        <v>3800</v>
      </c>
      <c r="M677" s="49" t="s">
        <v>3813</v>
      </c>
      <c r="N677" s="48" t="s">
        <v>3814</v>
      </c>
      <c r="O677" s="17" t="s">
        <v>86</v>
      </c>
      <c r="P677" s="148" t="s">
        <v>3846</v>
      </c>
      <c r="Q677" s="17" t="s">
        <v>1630</v>
      </c>
      <c r="R677" s="89" t="s">
        <v>1584</v>
      </c>
      <c r="S677" s="89" t="s">
        <v>2120</v>
      </c>
      <c r="T677" s="89">
        <v>0</v>
      </c>
      <c r="U677" s="89">
        <v>0</v>
      </c>
      <c r="V677" s="15" t="s">
        <v>76</v>
      </c>
      <c r="W677" s="15" t="s">
        <v>16</v>
      </c>
      <c r="X677" s="19"/>
      <c r="Y677" s="11">
        <v>42713</v>
      </c>
      <c r="Z677" s="15" t="s">
        <v>3847</v>
      </c>
      <c r="AA677" s="15" t="s">
        <v>106</v>
      </c>
      <c r="AB677" s="15" t="s">
        <v>90</v>
      </c>
      <c r="AC677" s="15" t="s">
        <v>91</v>
      </c>
      <c r="AD677" s="15" t="s">
        <v>106</v>
      </c>
      <c r="AE677" s="15" t="s">
        <v>106</v>
      </c>
      <c r="AF677" s="19"/>
    </row>
    <row r="678" spans="1:32" ht="120" x14ac:dyDescent="0.25">
      <c r="A678" s="5">
        <v>673</v>
      </c>
      <c r="B678" s="42">
        <f t="shared" si="56"/>
        <v>-1</v>
      </c>
      <c r="C678" s="41">
        <f t="shared" si="57"/>
        <v>0</v>
      </c>
      <c r="D678" s="10" t="s">
        <v>3848</v>
      </c>
      <c r="E678" s="10" t="s">
        <v>3467</v>
      </c>
      <c r="F678" s="125">
        <v>42710</v>
      </c>
      <c r="G678" s="12"/>
      <c r="H678" s="125"/>
      <c r="I678" s="16">
        <v>42713</v>
      </c>
      <c r="J678" s="2" t="str">
        <f t="shared" si="54"/>
        <v>Terminada</v>
      </c>
      <c r="K678" s="35">
        <f t="shared" si="55"/>
        <v>4</v>
      </c>
      <c r="L678" s="15" t="s">
        <v>3849</v>
      </c>
      <c r="M678" s="49" t="s">
        <v>3850</v>
      </c>
      <c r="N678" s="55" t="s">
        <v>3851</v>
      </c>
      <c r="O678" s="17" t="s">
        <v>86</v>
      </c>
      <c r="P678" s="152" t="s">
        <v>3852</v>
      </c>
      <c r="Q678" s="17" t="s">
        <v>1638</v>
      </c>
      <c r="R678" s="89" t="s">
        <v>1624</v>
      </c>
      <c r="S678" s="89" t="s">
        <v>2120</v>
      </c>
      <c r="T678" s="89">
        <v>0</v>
      </c>
      <c r="U678" s="89">
        <v>0</v>
      </c>
      <c r="V678" s="15" t="s">
        <v>76</v>
      </c>
      <c r="W678" s="15" t="s">
        <v>16</v>
      </c>
      <c r="X678" s="19"/>
      <c r="Y678" s="11">
        <v>42713</v>
      </c>
      <c r="Z678" s="15" t="s">
        <v>3853</v>
      </c>
      <c r="AA678" s="15" t="s">
        <v>106</v>
      </c>
      <c r="AB678" s="15" t="s">
        <v>90</v>
      </c>
      <c r="AC678" s="15" t="s">
        <v>91</v>
      </c>
      <c r="AD678" s="15" t="s">
        <v>106</v>
      </c>
      <c r="AE678" s="15" t="s">
        <v>106</v>
      </c>
      <c r="AF678" s="19"/>
    </row>
    <row r="679" spans="1:32" ht="135" x14ac:dyDescent="0.25">
      <c r="A679" s="5">
        <v>674</v>
      </c>
      <c r="B679" s="42">
        <f t="shared" si="56"/>
        <v>-1</v>
      </c>
      <c r="C679" s="41">
        <f t="shared" si="57"/>
        <v>0</v>
      </c>
      <c r="D679" s="10" t="s">
        <v>3854</v>
      </c>
      <c r="E679" s="10" t="s">
        <v>3467</v>
      </c>
      <c r="F679" s="125">
        <v>42712</v>
      </c>
      <c r="G679" s="12"/>
      <c r="H679" s="125"/>
      <c r="I679" s="16">
        <v>42748</v>
      </c>
      <c r="J679" s="2" t="str">
        <f t="shared" si="54"/>
        <v>Terminada</v>
      </c>
      <c r="K679" s="35">
        <f t="shared" si="55"/>
        <v>27</v>
      </c>
      <c r="L679" s="15" t="s">
        <v>3855</v>
      </c>
      <c r="M679" s="49" t="s">
        <v>3856</v>
      </c>
      <c r="N679" s="48" t="s">
        <v>3857</v>
      </c>
      <c r="O679" s="17" t="s">
        <v>86</v>
      </c>
      <c r="P679" s="48" t="s">
        <v>3858</v>
      </c>
      <c r="Q679" s="17" t="s">
        <v>1630</v>
      </c>
      <c r="R679" s="89" t="s">
        <v>1584</v>
      </c>
      <c r="S679" s="89" t="s">
        <v>2119</v>
      </c>
      <c r="T679" s="89">
        <v>1</v>
      </c>
      <c r="U679" s="89">
        <v>1</v>
      </c>
      <c r="V679" s="15" t="s">
        <v>71</v>
      </c>
      <c r="W679" s="15" t="s">
        <v>51</v>
      </c>
      <c r="X679" s="19"/>
      <c r="Y679" s="11">
        <v>42713</v>
      </c>
      <c r="Z679" s="15" t="s">
        <v>3860</v>
      </c>
      <c r="AA679" s="15" t="s">
        <v>3861</v>
      </c>
      <c r="AB679" s="15" t="s">
        <v>90</v>
      </c>
      <c r="AC679" s="15" t="s">
        <v>91</v>
      </c>
      <c r="AD679" s="15" t="s">
        <v>106</v>
      </c>
      <c r="AE679" s="15" t="s">
        <v>106</v>
      </c>
      <c r="AF679" s="19"/>
    </row>
    <row r="680" spans="1:32" ht="180" x14ac:dyDescent="0.25">
      <c r="A680" s="5">
        <v>675</v>
      </c>
      <c r="B680" s="42">
        <f t="shared" si="56"/>
        <v>-1</v>
      </c>
      <c r="C680" s="41">
        <f t="shared" si="57"/>
        <v>0</v>
      </c>
      <c r="D680" s="10" t="s">
        <v>3862</v>
      </c>
      <c r="E680" s="10" t="s">
        <v>3467</v>
      </c>
      <c r="F680" s="125">
        <v>42712</v>
      </c>
      <c r="G680" s="12"/>
      <c r="H680" s="125"/>
      <c r="I680" s="16">
        <v>42746</v>
      </c>
      <c r="J680" s="2" t="str">
        <f t="shared" si="54"/>
        <v>Terminada</v>
      </c>
      <c r="K680" s="35">
        <f t="shared" si="55"/>
        <v>25</v>
      </c>
      <c r="L680" s="17" t="s">
        <v>3863</v>
      </c>
      <c r="M680" s="49" t="s">
        <v>3864</v>
      </c>
      <c r="N680" s="48" t="s">
        <v>3865</v>
      </c>
      <c r="O680" s="17" t="s">
        <v>86</v>
      </c>
      <c r="P680" s="48" t="s">
        <v>3866</v>
      </c>
      <c r="Q680" s="17" t="s">
        <v>1630</v>
      </c>
      <c r="R680" s="89" t="s">
        <v>1584</v>
      </c>
      <c r="S680" s="89" t="s">
        <v>2120</v>
      </c>
      <c r="T680" s="89">
        <v>0</v>
      </c>
      <c r="U680" s="89">
        <v>0</v>
      </c>
      <c r="V680" s="15" t="s">
        <v>71</v>
      </c>
      <c r="W680" s="15" t="s">
        <v>51</v>
      </c>
      <c r="X680" s="19"/>
      <c r="Y680" s="11">
        <v>42713</v>
      </c>
      <c r="Z680" s="15" t="s">
        <v>3859</v>
      </c>
      <c r="AA680" s="15" t="s">
        <v>3867</v>
      </c>
      <c r="AB680" s="15" t="s">
        <v>90</v>
      </c>
      <c r="AC680" s="15" t="s">
        <v>91</v>
      </c>
      <c r="AD680" s="15" t="s">
        <v>106</v>
      </c>
      <c r="AE680" s="15" t="s">
        <v>106</v>
      </c>
      <c r="AF680" s="19"/>
    </row>
    <row r="681" spans="1:32" ht="120" x14ac:dyDescent="0.25">
      <c r="A681" s="5">
        <v>676</v>
      </c>
      <c r="B681" s="42">
        <f t="shared" si="56"/>
        <v>-1</v>
      </c>
      <c r="C681" s="41">
        <f t="shared" si="57"/>
        <v>0</v>
      </c>
      <c r="D681" s="10" t="s">
        <v>3868</v>
      </c>
      <c r="E681" s="10" t="s">
        <v>3467</v>
      </c>
      <c r="F681" s="125">
        <v>42713</v>
      </c>
      <c r="G681" s="12"/>
      <c r="H681" s="125"/>
      <c r="I681" s="16">
        <v>42713</v>
      </c>
      <c r="J681" s="2" t="str">
        <f t="shared" si="54"/>
        <v>Terminada</v>
      </c>
      <c r="K681" s="35">
        <f t="shared" si="55"/>
        <v>1</v>
      </c>
      <c r="L681" s="17" t="s">
        <v>3869</v>
      </c>
      <c r="M681" s="49" t="s">
        <v>3201</v>
      </c>
      <c r="N681" s="55" t="s">
        <v>3870</v>
      </c>
      <c r="O681" s="17" t="s">
        <v>86</v>
      </c>
      <c r="P681" s="148" t="s">
        <v>3871</v>
      </c>
      <c r="Q681" s="17" t="s">
        <v>1638</v>
      </c>
      <c r="R681" s="89" t="s">
        <v>1624</v>
      </c>
      <c r="S681" s="89" t="s">
        <v>2120</v>
      </c>
      <c r="T681" s="89">
        <v>0</v>
      </c>
      <c r="U681" s="89">
        <v>0</v>
      </c>
      <c r="V681" s="15" t="s">
        <v>76</v>
      </c>
      <c r="W681" s="15" t="s">
        <v>16</v>
      </c>
      <c r="X681" s="19"/>
      <c r="Y681" s="11">
        <v>42713</v>
      </c>
      <c r="Z681" s="15" t="s">
        <v>3872</v>
      </c>
      <c r="AA681" s="15" t="s">
        <v>106</v>
      </c>
      <c r="AB681" s="15" t="s">
        <v>90</v>
      </c>
      <c r="AC681" s="15" t="s">
        <v>91</v>
      </c>
      <c r="AD681" s="15" t="s">
        <v>106</v>
      </c>
      <c r="AE681" s="15" t="s">
        <v>106</v>
      </c>
      <c r="AF681" s="19"/>
    </row>
    <row r="682" spans="1:32" ht="120" x14ac:dyDescent="0.25">
      <c r="A682" s="5">
        <v>677</v>
      </c>
      <c r="B682" s="42">
        <f t="shared" si="56"/>
        <v>-1</v>
      </c>
      <c r="C682" s="41">
        <f t="shared" si="57"/>
        <v>0</v>
      </c>
      <c r="D682" s="10" t="s">
        <v>3873</v>
      </c>
      <c r="E682" s="10" t="s">
        <v>3467</v>
      </c>
      <c r="F682" s="125">
        <v>42713</v>
      </c>
      <c r="G682" s="12"/>
      <c r="H682" s="125"/>
      <c r="I682" s="16">
        <v>42713</v>
      </c>
      <c r="J682" s="2" t="str">
        <f t="shared" si="54"/>
        <v>Terminada</v>
      </c>
      <c r="K682" s="35">
        <f t="shared" si="55"/>
        <v>1</v>
      </c>
      <c r="L682" s="17" t="s">
        <v>3869</v>
      </c>
      <c r="M682" s="49" t="s">
        <v>3201</v>
      </c>
      <c r="N682" s="55" t="s">
        <v>3870</v>
      </c>
      <c r="O682" s="17" t="s">
        <v>86</v>
      </c>
      <c r="P682" s="148" t="s">
        <v>3871</v>
      </c>
      <c r="Q682" s="17" t="s">
        <v>1638</v>
      </c>
      <c r="R682" s="89" t="s">
        <v>1624</v>
      </c>
      <c r="S682" s="89" t="s">
        <v>2120</v>
      </c>
      <c r="T682" s="89">
        <v>0</v>
      </c>
      <c r="U682" s="89">
        <v>0</v>
      </c>
      <c r="V682" s="15" t="s">
        <v>76</v>
      </c>
      <c r="W682" s="15" t="s">
        <v>16</v>
      </c>
      <c r="X682" s="19"/>
      <c r="Y682" s="11">
        <v>42713</v>
      </c>
      <c r="Z682" s="15" t="s">
        <v>3874</v>
      </c>
      <c r="AA682" s="15" t="s">
        <v>106</v>
      </c>
      <c r="AB682" s="15" t="s">
        <v>90</v>
      </c>
      <c r="AC682" s="15" t="s">
        <v>91</v>
      </c>
      <c r="AD682" s="15" t="s">
        <v>106</v>
      </c>
      <c r="AE682" s="15" t="s">
        <v>106</v>
      </c>
      <c r="AF682" s="19"/>
    </row>
    <row r="683" spans="1:32" ht="409.5" x14ac:dyDescent="0.25">
      <c r="A683" s="5">
        <v>678</v>
      </c>
      <c r="B683" s="42">
        <f t="shared" ca="1" si="56"/>
        <v>100</v>
      </c>
      <c r="C683" s="41">
        <f t="shared" ca="1" si="57"/>
        <v>100</v>
      </c>
      <c r="D683" s="10" t="s">
        <v>3875</v>
      </c>
      <c r="E683" s="10" t="s">
        <v>3467</v>
      </c>
      <c r="F683" s="125">
        <v>42713</v>
      </c>
      <c r="G683" s="12"/>
      <c r="H683" s="125"/>
      <c r="I683" s="16"/>
      <c r="J683" s="2" t="str">
        <f t="shared" si="54"/>
        <v>Pendiente</v>
      </c>
      <c r="K683" s="35">
        <f t="shared" si="55"/>
        <v>0</v>
      </c>
      <c r="L683" s="17" t="s">
        <v>1670</v>
      </c>
      <c r="M683" s="49" t="s">
        <v>1671</v>
      </c>
      <c r="N683" s="55" t="s">
        <v>1672</v>
      </c>
      <c r="O683" s="17" t="s">
        <v>86</v>
      </c>
      <c r="P683" s="48" t="s">
        <v>3876</v>
      </c>
      <c r="Q683" s="17" t="s">
        <v>1630</v>
      </c>
      <c r="R683" s="89"/>
      <c r="S683" s="89" t="s">
        <v>2119</v>
      </c>
      <c r="T683" s="89">
        <v>120</v>
      </c>
      <c r="U683" s="89">
        <v>120</v>
      </c>
      <c r="V683" s="15" t="s">
        <v>71</v>
      </c>
      <c r="W683" s="17" t="s">
        <v>51</v>
      </c>
      <c r="X683" s="19"/>
      <c r="Y683" s="11">
        <v>42713</v>
      </c>
      <c r="Z683" s="15" t="s">
        <v>3877</v>
      </c>
      <c r="AA683" s="15" t="s">
        <v>3877</v>
      </c>
      <c r="AB683" s="19"/>
      <c r="AC683" s="15" t="s">
        <v>91</v>
      </c>
      <c r="AD683" s="15" t="s">
        <v>106</v>
      </c>
      <c r="AE683" s="15" t="s">
        <v>106</v>
      </c>
      <c r="AF683" s="19"/>
    </row>
    <row r="684" spans="1:32" ht="120" x14ac:dyDescent="0.25">
      <c r="A684" s="5">
        <v>679</v>
      </c>
      <c r="B684" s="42">
        <f t="shared" si="56"/>
        <v>-1</v>
      </c>
      <c r="C684" s="41">
        <f t="shared" si="57"/>
        <v>0</v>
      </c>
      <c r="D684" s="10" t="s">
        <v>3878</v>
      </c>
      <c r="E684" s="10" t="s">
        <v>3467</v>
      </c>
      <c r="F684" s="125">
        <v>42713</v>
      </c>
      <c r="G684" s="12"/>
      <c r="H684" s="125"/>
      <c r="I684" s="16">
        <v>42738</v>
      </c>
      <c r="J684" s="2" t="str">
        <f t="shared" si="54"/>
        <v>Terminada</v>
      </c>
      <c r="K684" s="35">
        <f t="shared" si="55"/>
        <v>18</v>
      </c>
      <c r="L684" s="15" t="s">
        <v>3879</v>
      </c>
      <c r="M684" s="49" t="s">
        <v>3880</v>
      </c>
      <c r="N684" s="48" t="s">
        <v>3881</v>
      </c>
      <c r="O684" s="17" t="s">
        <v>86</v>
      </c>
      <c r="P684" s="148" t="s">
        <v>3882</v>
      </c>
      <c r="Q684" s="17" t="s">
        <v>1630</v>
      </c>
      <c r="R684" s="89" t="s">
        <v>1584</v>
      </c>
      <c r="S684" s="89" t="s">
        <v>2120</v>
      </c>
      <c r="T684" s="89">
        <v>0</v>
      </c>
      <c r="U684" s="89">
        <v>0</v>
      </c>
      <c r="V684" s="15" t="s">
        <v>71</v>
      </c>
      <c r="W684" s="15" t="s">
        <v>53</v>
      </c>
      <c r="X684" s="19"/>
      <c r="Y684" s="11">
        <v>42716</v>
      </c>
      <c r="Z684" s="15" t="s">
        <v>3883</v>
      </c>
      <c r="AA684" s="15" t="s">
        <v>3884</v>
      </c>
      <c r="AB684" s="15" t="s">
        <v>90</v>
      </c>
      <c r="AC684" s="15" t="s">
        <v>91</v>
      </c>
      <c r="AD684" s="15" t="s">
        <v>106</v>
      </c>
      <c r="AE684" s="15" t="s">
        <v>106</v>
      </c>
      <c r="AF684" s="19"/>
    </row>
    <row r="685" spans="1:32" ht="135" x14ac:dyDescent="0.25">
      <c r="A685" s="5">
        <v>680</v>
      </c>
      <c r="B685" s="42">
        <f t="shared" si="56"/>
        <v>-1</v>
      </c>
      <c r="C685" s="41">
        <f t="shared" si="57"/>
        <v>0</v>
      </c>
      <c r="D685" s="10" t="s">
        <v>3885</v>
      </c>
      <c r="E685" s="10" t="s">
        <v>3467</v>
      </c>
      <c r="F685" s="125">
        <v>42716</v>
      </c>
      <c r="G685" s="12"/>
      <c r="H685" s="125"/>
      <c r="I685" s="16">
        <v>42747</v>
      </c>
      <c r="J685" s="2" t="str">
        <f t="shared" si="54"/>
        <v>Terminada</v>
      </c>
      <c r="K685" s="35">
        <f t="shared" si="55"/>
        <v>24</v>
      </c>
      <c r="L685" s="15" t="s">
        <v>83</v>
      </c>
      <c r="M685" s="49" t="s">
        <v>3886</v>
      </c>
      <c r="N685" s="115" t="s">
        <v>85</v>
      </c>
      <c r="O685" s="17" t="s">
        <v>86</v>
      </c>
      <c r="P685" s="134" t="s">
        <v>3887</v>
      </c>
      <c r="Q685" s="17" t="s">
        <v>1630</v>
      </c>
      <c r="R685" s="89" t="s">
        <v>1584</v>
      </c>
      <c r="S685" s="89" t="s">
        <v>2119</v>
      </c>
      <c r="T685" s="89">
        <v>1</v>
      </c>
      <c r="U685" s="89">
        <v>0</v>
      </c>
      <c r="V685" s="15" t="s">
        <v>71</v>
      </c>
      <c r="W685" s="15" t="s">
        <v>51</v>
      </c>
      <c r="X685" s="19"/>
      <c r="Y685" s="11">
        <v>42717</v>
      </c>
      <c r="Z685" s="15" t="s">
        <v>3888</v>
      </c>
      <c r="AA685" s="15" t="s">
        <v>3960</v>
      </c>
      <c r="AB685" s="15" t="s">
        <v>90</v>
      </c>
      <c r="AC685" s="15" t="s">
        <v>91</v>
      </c>
      <c r="AD685" s="15" t="s">
        <v>106</v>
      </c>
      <c r="AE685" s="15" t="s">
        <v>106</v>
      </c>
      <c r="AF685" s="19"/>
    </row>
    <row r="686" spans="1:32" ht="105" x14ac:dyDescent="0.25">
      <c r="A686" s="5">
        <v>681</v>
      </c>
      <c r="B686" s="42">
        <f t="shared" si="56"/>
        <v>-1</v>
      </c>
      <c r="C686" s="41">
        <f t="shared" si="57"/>
        <v>0</v>
      </c>
      <c r="D686" s="10" t="s">
        <v>3889</v>
      </c>
      <c r="E686" s="10" t="s">
        <v>3467</v>
      </c>
      <c r="F686" s="125">
        <v>42716</v>
      </c>
      <c r="G686" s="12"/>
      <c r="H686" s="125"/>
      <c r="I686" s="16">
        <v>42738</v>
      </c>
      <c r="J686" s="2" t="str">
        <f t="shared" si="54"/>
        <v>Terminada</v>
      </c>
      <c r="K686" s="35">
        <f t="shared" si="55"/>
        <v>17</v>
      </c>
      <c r="L686" s="17" t="s">
        <v>2735</v>
      </c>
      <c r="M686" s="49" t="s">
        <v>3598</v>
      </c>
      <c r="N686" s="48" t="s">
        <v>2737</v>
      </c>
      <c r="O686" s="17" t="s">
        <v>86</v>
      </c>
      <c r="P686" s="148" t="s">
        <v>3890</v>
      </c>
      <c r="Q686" s="17" t="s">
        <v>1630</v>
      </c>
      <c r="R686" s="89" t="s">
        <v>1584</v>
      </c>
      <c r="S686" s="89" t="s">
        <v>2119</v>
      </c>
      <c r="T686" s="89">
        <v>1</v>
      </c>
      <c r="U686" s="89">
        <v>0</v>
      </c>
      <c r="V686" s="15" t="s">
        <v>71</v>
      </c>
      <c r="W686" s="17" t="s">
        <v>51</v>
      </c>
      <c r="X686" s="19"/>
      <c r="Y686" s="11">
        <v>42716</v>
      </c>
      <c r="Z686" s="15" t="s">
        <v>3891</v>
      </c>
      <c r="AA686" s="15" t="s">
        <v>3892</v>
      </c>
      <c r="AB686" s="15" t="s">
        <v>90</v>
      </c>
      <c r="AC686" s="15" t="s">
        <v>91</v>
      </c>
      <c r="AD686" s="15" t="s">
        <v>106</v>
      </c>
      <c r="AE686" s="15" t="s">
        <v>106</v>
      </c>
      <c r="AF686" s="19"/>
    </row>
    <row r="687" spans="1:32" ht="105" x14ac:dyDescent="0.25">
      <c r="A687" s="5">
        <v>682</v>
      </c>
      <c r="B687" s="42">
        <f t="shared" si="56"/>
        <v>-1</v>
      </c>
      <c r="C687" s="41">
        <f t="shared" si="57"/>
        <v>0</v>
      </c>
      <c r="D687" s="10" t="s">
        <v>3893</v>
      </c>
      <c r="E687" s="10" t="s">
        <v>3467</v>
      </c>
      <c r="F687" s="125">
        <v>42716</v>
      </c>
      <c r="G687" s="12"/>
      <c r="H687" s="125"/>
      <c r="I687" s="16">
        <v>42738</v>
      </c>
      <c r="J687" s="2" t="str">
        <f t="shared" si="54"/>
        <v>Terminada</v>
      </c>
      <c r="K687" s="35">
        <f t="shared" si="55"/>
        <v>17</v>
      </c>
      <c r="L687" s="17" t="s">
        <v>2735</v>
      </c>
      <c r="M687" s="49" t="s">
        <v>3598</v>
      </c>
      <c r="N687" s="48" t="s">
        <v>2737</v>
      </c>
      <c r="O687" s="17" t="s">
        <v>86</v>
      </c>
      <c r="P687" s="148" t="s">
        <v>3894</v>
      </c>
      <c r="Q687" s="17" t="s">
        <v>1630</v>
      </c>
      <c r="R687" s="89" t="s">
        <v>1584</v>
      </c>
      <c r="S687" s="89" t="s">
        <v>2119</v>
      </c>
      <c r="T687" s="89">
        <v>0</v>
      </c>
      <c r="U687" s="89">
        <v>0</v>
      </c>
      <c r="V687" s="15" t="s">
        <v>71</v>
      </c>
      <c r="W687" s="15" t="s">
        <v>51</v>
      </c>
      <c r="X687" s="19"/>
      <c r="Y687" s="11">
        <v>42716</v>
      </c>
      <c r="Z687" s="15" t="s">
        <v>3895</v>
      </c>
      <c r="AA687" s="15" t="s">
        <v>3896</v>
      </c>
      <c r="AB687" s="15" t="s">
        <v>90</v>
      </c>
      <c r="AC687" s="15" t="s">
        <v>91</v>
      </c>
      <c r="AD687" s="15" t="s">
        <v>106</v>
      </c>
      <c r="AE687" s="15" t="s">
        <v>106</v>
      </c>
      <c r="AF687" s="19"/>
    </row>
    <row r="688" spans="1:32" ht="105" x14ac:dyDescent="0.25">
      <c r="A688" s="5">
        <v>683</v>
      </c>
      <c r="B688" s="42">
        <f t="shared" si="56"/>
        <v>-1</v>
      </c>
      <c r="C688" s="41">
        <f t="shared" si="57"/>
        <v>0</v>
      </c>
      <c r="D688" s="10" t="s">
        <v>3897</v>
      </c>
      <c r="E688" s="10" t="s">
        <v>3467</v>
      </c>
      <c r="F688" s="125">
        <v>42716</v>
      </c>
      <c r="G688" s="12"/>
      <c r="H688" s="125"/>
      <c r="I688" s="16">
        <v>42746</v>
      </c>
      <c r="J688" s="2" t="str">
        <f t="shared" si="54"/>
        <v>Terminada</v>
      </c>
      <c r="K688" s="35">
        <f t="shared" si="55"/>
        <v>23</v>
      </c>
      <c r="L688" s="17" t="s">
        <v>2735</v>
      </c>
      <c r="M688" s="49" t="s">
        <v>3598</v>
      </c>
      <c r="N688" s="55" t="s">
        <v>2737</v>
      </c>
      <c r="O688" s="17" t="s">
        <v>86</v>
      </c>
      <c r="P688" s="48" t="s">
        <v>3898</v>
      </c>
      <c r="Q688" s="17" t="s">
        <v>1630</v>
      </c>
      <c r="R688" s="89" t="s">
        <v>1584</v>
      </c>
      <c r="S688" s="89" t="s">
        <v>2119</v>
      </c>
      <c r="T688" s="89">
        <v>0</v>
      </c>
      <c r="U688" s="89">
        <v>0</v>
      </c>
      <c r="V688" s="15" t="s">
        <v>71</v>
      </c>
      <c r="W688" s="15" t="s">
        <v>51</v>
      </c>
      <c r="X688" s="19"/>
      <c r="Y688" s="11">
        <v>42716</v>
      </c>
      <c r="Z688" s="15" t="s">
        <v>3899</v>
      </c>
      <c r="AA688" s="15" t="s">
        <v>3961</v>
      </c>
      <c r="AB688" s="15" t="s">
        <v>90</v>
      </c>
      <c r="AC688" s="15" t="s">
        <v>91</v>
      </c>
      <c r="AD688" s="15" t="s">
        <v>106</v>
      </c>
      <c r="AE688" s="15" t="s">
        <v>106</v>
      </c>
      <c r="AF688" s="19"/>
    </row>
    <row r="689" spans="1:32" ht="105" x14ac:dyDescent="0.25">
      <c r="A689" s="5">
        <v>684</v>
      </c>
      <c r="B689" s="42">
        <f t="shared" si="56"/>
        <v>-1</v>
      </c>
      <c r="C689" s="41">
        <f t="shared" si="57"/>
        <v>0</v>
      </c>
      <c r="D689" s="10" t="s">
        <v>3900</v>
      </c>
      <c r="E689" s="10" t="s">
        <v>3467</v>
      </c>
      <c r="F689" s="125">
        <v>42716</v>
      </c>
      <c r="G689" s="12"/>
      <c r="H689" s="125"/>
      <c r="I689" s="16">
        <v>42746</v>
      </c>
      <c r="J689" s="2" t="str">
        <f t="shared" si="54"/>
        <v>Terminada</v>
      </c>
      <c r="K689" s="35">
        <f t="shared" si="55"/>
        <v>23</v>
      </c>
      <c r="L689" s="17" t="s">
        <v>2735</v>
      </c>
      <c r="M689" s="49" t="s">
        <v>3598</v>
      </c>
      <c r="N689" s="55" t="s">
        <v>2737</v>
      </c>
      <c r="O689" s="17" t="s">
        <v>86</v>
      </c>
      <c r="P689" s="55" t="s">
        <v>3901</v>
      </c>
      <c r="Q689" s="17" t="s">
        <v>1630</v>
      </c>
      <c r="R689" s="89" t="s">
        <v>1584</v>
      </c>
      <c r="S689" s="89" t="s">
        <v>2119</v>
      </c>
      <c r="T689" s="89">
        <v>0</v>
      </c>
      <c r="U689" s="89">
        <v>0</v>
      </c>
      <c r="V689" s="15" t="s">
        <v>71</v>
      </c>
      <c r="W689" s="15" t="s">
        <v>51</v>
      </c>
      <c r="X689" s="19"/>
      <c r="Y689" s="11">
        <v>42716</v>
      </c>
      <c r="Z689" s="15" t="s">
        <v>3902</v>
      </c>
      <c r="AA689" s="15" t="s">
        <v>3962</v>
      </c>
      <c r="AB689" s="15" t="s">
        <v>90</v>
      </c>
      <c r="AC689" s="15" t="s">
        <v>91</v>
      </c>
      <c r="AD689" s="15" t="s">
        <v>106</v>
      </c>
      <c r="AE689" s="15" t="s">
        <v>106</v>
      </c>
      <c r="AF689" s="19"/>
    </row>
    <row r="690" spans="1:32" ht="105" x14ac:dyDescent="0.25">
      <c r="A690" s="5">
        <v>685</v>
      </c>
      <c r="B690" s="42">
        <f t="shared" si="56"/>
        <v>-1</v>
      </c>
      <c r="C690" s="41">
        <f t="shared" si="57"/>
        <v>0</v>
      </c>
      <c r="D690" s="10" t="s">
        <v>3903</v>
      </c>
      <c r="E690" s="10" t="s">
        <v>3467</v>
      </c>
      <c r="F690" s="125">
        <v>42716</v>
      </c>
      <c r="G690" s="12"/>
      <c r="H690" s="125"/>
      <c r="I690" s="16">
        <v>42746</v>
      </c>
      <c r="J690" s="2" t="str">
        <f t="shared" si="54"/>
        <v>Terminada</v>
      </c>
      <c r="K690" s="35">
        <f t="shared" si="55"/>
        <v>23</v>
      </c>
      <c r="L690" s="17" t="s">
        <v>2735</v>
      </c>
      <c r="M690" s="49" t="s">
        <v>3598</v>
      </c>
      <c r="N690" s="55" t="s">
        <v>2737</v>
      </c>
      <c r="O690" s="17" t="s">
        <v>86</v>
      </c>
      <c r="P690" s="48" t="s">
        <v>3904</v>
      </c>
      <c r="Q690" s="17" t="s">
        <v>1630</v>
      </c>
      <c r="R690" s="89" t="s">
        <v>1584</v>
      </c>
      <c r="S690" s="89" t="s">
        <v>2119</v>
      </c>
      <c r="T690" s="89">
        <v>0</v>
      </c>
      <c r="U690" s="89">
        <v>0</v>
      </c>
      <c r="V690" s="15" t="s">
        <v>71</v>
      </c>
      <c r="W690" s="15" t="s">
        <v>51</v>
      </c>
      <c r="X690" s="19"/>
      <c r="Y690" s="117">
        <v>42716</v>
      </c>
      <c r="Z690" s="15" t="s">
        <v>3905</v>
      </c>
      <c r="AA690" s="15" t="s">
        <v>3963</v>
      </c>
      <c r="AB690" s="15" t="s">
        <v>90</v>
      </c>
      <c r="AC690" s="15" t="s">
        <v>91</v>
      </c>
      <c r="AD690" s="15" t="s">
        <v>106</v>
      </c>
      <c r="AE690" s="15" t="s">
        <v>106</v>
      </c>
      <c r="AF690" s="19"/>
    </row>
    <row r="691" spans="1:32" ht="105" x14ac:dyDescent="0.25">
      <c r="A691" s="5">
        <v>686</v>
      </c>
      <c r="B691" s="42">
        <f t="shared" si="56"/>
        <v>-1</v>
      </c>
      <c r="C691" s="41">
        <f t="shared" si="57"/>
        <v>0</v>
      </c>
      <c r="D691" s="10" t="s">
        <v>3906</v>
      </c>
      <c r="E691" s="10" t="s">
        <v>3467</v>
      </c>
      <c r="F691" s="125">
        <v>42716</v>
      </c>
      <c r="G691" s="12"/>
      <c r="H691" s="125"/>
      <c r="I691" s="16">
        <v>42738</v>
      </c>
      <c r="J691" s="2" t="str">
        <f t="shared" si="54"/>
        <v>Terminada</v>
      </c>
      <c r="K691" s="35">
        <f t="shared" si="55"/>
        <v>17</v>
      </c>
      <c r="L691" s="17" t="s">
        <v>2735</v>
      </c>
      <c r="M691" s="49" t="s">
        <v>3598</v>
      </c>
      <c r="N691" s="55" t="s">
        <v>2737</v>
      </c>
      <c r="O691" s="17" t="s">
        <v>86</v>
      </c>
      <c r="P691" s="148" t="s">
        <v>3907</v>
      </c>
      <c r="Q691" s="17" t="s">
        <v>1630</v>
      </c>
      <c r="R691" s="89" t="s">
        <v>1584</v>
      </c>
      <c r="S691" s="89" t="s">
        <v>2119</v>
      </c>
      <c r="T691" s="89">
        <v>0</v>
      </c>
      <c r="U691" s="89">
        <v>0</v>
      </c>
      <c r="V691" s="15" t="s">
        <v>71</v>
      </c>
      <c r="W691" s="15" t="s">
        <v>51</v>
      </c>
      <c r="X691" s="19"/>
      <c r="Y691" s="11">
        <v>42716</v>
      </c>
      <c r="Z691" s="15" t="s">
        <v>3908</v>
      </c>
      <c r="AA691" s="15" t="s">
        <v>3909</v>
      </c>
      <c r="AB691" s="15" t="s">
        <v>90</v>
      </c>
      <c r="AC691" s="15" t="s">
        <v>91</v>
      </c>
      <c r="AD691" s="15" t="s">
        <v>106</v>
      </c>
      <c r="AE691" s="15" t="s">
        <v>106</v>
      </c>
      <c r="AF691" s="19"/>
    </row>
    <row r="692" spans="1:32" ht="120" x14ac:dyDescent="0.25">
      <c r="A692" s="5">
        <v>687</v>
      </c>
      <c r="B692" s="42">
        <f t="shared" si="56"/>
        <v>-1</v>
      </c>
      <c r="C692" s="41">
        <f t="shared" si="57"/>
        <v>0</v>
      </c>
      <c r="D692" s="10" t="s">
        <v>3910</v>
      </c>
      <c r="E692" s="10" t="s">
        <v>3467</v>
      </c>
      <c r="F692" s="125">
        <v>42716</v>
      </c>
      <c r="G692" s="12"/>
      <c r="H692" s="125"/>
      <c r="I692" s="16">
        <v>42738</v>
      </c>
      <c r="J692" s="2" t="str">
        <f t="shared" si="54"/>
        <v>Terminada</v>
      </c>
      <c r="K692" s="35">
        <f t="shared" si="55"/>
        <v>17</v>
      </c>
      <c r="L692" s="17" t="s">
        <v>3911</v>
      </c>
      <c r="M692" s="49" t="s">
        <v>3912</v>
      </c>
      <c r="N692" s="48" t="s">
        <v>3913</v>
      </c>
      <c r="O692" s="17" t="s">
        <v>86</v>
      </c>
      <c r="P692" s="148" t="s">
        <v>3914</v>
      </c>
      <c r="Q692" s="17" t="s">
        <v>1630</v>
      </c>
      <c r="R692" s="89" t="s">
        <v>1584</v>
      </c>
      <c r="S692" s="89" t="s">
        <v>2120</v>
      </c>
      <c r="T692" s="89">
        <v>0</v>
      </c>
      <c r="U692" s="89">
        <v>0</v>
      </c>
      <c r="V692" s="15" t="s">
        <v>71</v>
      </c>
      <c r="W692" s="15" t="s">
        <v>51</v>
      </c>
      <c r="X692" s="19"/>
      <c r="Y692" s="11">
        <v>42717</v>
      </c>
      <c r="Z692" s="15" t="s">
        <v>3915</v>
      </c>
      <c r="AA692" s="15" t="s">
        <v>3916</v>
      </c>
      <c r="AB692" s="15" t="s">
        <v>90</v>
      </c>
      <c r="AC692" s="15" t="s">
        <v>91</v>
      </c>
      <c r="AD692" s="15" t="s">
        <v>106</v>
      </c>
      <c r="AE692" s="15" t="s">
        <v>106</v>
      </c>
      <c r="AF692" s="19"/>
    </row>
    <row r="693" spans="1:32" ht="120" x14ac:dyDescent="0.25">
      <c r="A693" s="5">
        <v>688</v>
      </c>
      <c r="B693" s="42">
        <f t="shared" si="56"/>
        <v>-1</v>
      </c>
      <c r="C693" s="41">
        <f t="shared" si="57"/>
        <v>0</v>
      </c>
      <c r="D693" s="10" t="s">
        <v>3917</v>
      </c>
      <c r="E693" s="10" t="s">
        <v>3467</v>
      </c>
      <c r="F693" s="125">
        <v>42716</v>
      </c>
      <c r="G693" s="12"/>
      <c r="H693" s="125"/>
      <c r="I693" s="16">
        <v>43083</v>
      </c>
      <c r="J693" s="2" t="str">
        <f t="shared" si="54"/>
        <v>Terminada</v>
      </c>
      <c r="K693" s="35">
        <f t="shared" si="55"/>
        <v>264</v>
      </c>
      <c r="L693" s="15" t="s">
        <v>3918</v>
      </c>
      <c r="M693" s="49" t="s">
        <v>3919</v>
      </c>
      <c r="N693" s="55" t="s">
        <v>3920</v>
      </c>
      <c r="O693" s="17" t="s">
        <v>86</v>
      </c>
      <c r="P693" s="148" t="s">
        <v>3921</v>
      </c>
      <c r="Q693" s="17" t="s">
        <v>1638</v>
      </c>
      <c r="R693" s="89" t="s">
        <v>1624</v>
      </c>
      <c r="S693" s="89" t="s">
        <v>2120</v>
      </c>
      <c r="T693" s="89">
        <v>0</v>
      </c>
      <c r="U693" s="89">
        <v>0</v>
      </c>
      <c r="V693" s="15" t="s">
        <v>76</v>
      </c>
      <c r="W693" s="17" t="s">
        <v>16</v>
      </c>
      <c r="X693" s="19"/>
      <c r="Y693" s="11">
        <v>42718</v>
      </c>
      <c r="Z693" s="15" t="s">
        <v>3922</v>
      </c>
      <c r="AA693" s="15" t="s">
        <v>106</v>
      </c>
      <c r="AB693" s="15" t="s">
        <v>90</v>
      </c>
      <c r="AC693" s="15" t="s">
        <v>91</v>
      </c>
      <c r="AD693" s="15" t="s">
        <v>106</v>
      </c>
      <c r="AE693" s="15" t="s">
        <v>106</v>
      </c>
      <c r="AF693" s="19"/>
    </row>
    <row r="694" spans="1:32" ht="120" x14ac:dyDescent="0.25">
      <c r="A694" s="5">
        <v>689</v>
      </c>
      <c r="B694" s="42">
        <f t="shared" si="56"/>
        <v>-1</v>
      </c>
      <c r="C694" s="41">
        <f t="shared" si="57"/>
        <v>0</v>
      </c>
      <c r="D694" s="10" t="s">
        <v>3466</v>
      </c>
      <c r="E694" s="10" t="s">
        <v>3467</v>
      </c>
      <c r="F694" s="125">
        <v>42716</v>
      </c>
      <c r="G694" s="12"/>
      <c r="H694" s="125"/>
      <c r="I694" s="16">
        <v>42723</v>
      </c>
      <c r="J694" s="2" t="str">
        <f t="shared" si="54"/>
        <v>Terminada</v>
      </c>
      <c r="K694" s="35">
        <f t="shared" si="55"/>
        <v>6</v>
      </c>
      <c r="L694" s="17" t="s">
        <v>3468</v>
      </c>
      <c r="M694" s="49" t="s">
        <v>3469</v>
      </c>
      <c r="N694" s="193"/>
      <c r="O694" s="17" t="s">
        <v>86</v>
      </c>
      <c r="P694" s="48" t="s">
        <v>3470</v>
      </c>
      <c r="Q694" s="17" t="s">
        <v>1638</v>
      </c>
      <c r="R694" s="89" t="s">
        <v>1624</v>
      </c>
      <c r="S694" s="89" t="s">
        <v>2120</v>
      </c>
      <c r="T694" s="89">
        <v>0</v>
      </c>
      <c r="U694" s="89">
        <v>0</v>
      </c>
      <c r="V694" s="15" t="s">
        <v>76</v>
      </c>
      <c r="W694" s="17" t="s">
        <v>16</v>
      </c>
      <c r="X694" s="19"/>
      <c r="Y694" s="194" t="s">
        <v>3471</v>
      </c>
      <c r="Z694" s="15" t="s">
        <v>3472</v>
      </c>
      <c r="AA694" s="15" t="s">
        <v>106</v>
      </c>
      <c r="AB694" s="15" t="s">
        <v>107</v>
      </c>
      <c r="AC694" s="15" t="s">
        <v>91</v>
      </c>
      <c r="AD694" s="15" t="s">
        <v>106</v>
      </c>
      <c r="AE694" s="15" t="s">
        <v>106</v>
      </c>
      <c r="AF694" s="19"/>
    </row>
    <row r="695" spans="1:32" ht="105" x14ac:dyDescent="0.25">
      <c r="A695" s="5">
        <v>690</v>
      </c>
      <c r="B695" s="42">
        <f t="shared" si="56"/>
        <v>-1</v>
      </c>
      <c r="C695" s="41">
        <f t="shared" si="57"/>
        <v>0</v>
      </c>
      <c r="D695" s="10" t="s">
        <v>3923</v>
      </c>
      <c r="E695" s="10" t="s">
        <v>3467</v>
      </c>
      <c r="F695" s="125">
        <v>42718</v>
      </c>
      <c r="G695" s="12"/>
      <c r="H695" s="125"/>
      <c r="I695" s="16">
        <v>42738</v>
      </c>
      <c r="J695" s="2" t="str">
        <f t="shared" si="54"/>
        <v>Terminada</v>
      </c>
      <c r="K695" s="35">
        <f t="shared" si="55"/>
        <v>15</v>
      </c>
      <c r="L695" s="17" t="s">
        <v>3924</v>
      </c>
      <c r="M695" s="49" t="s">
        <v>3925</v>
      </c>
      <c r="N695" s="55" t="s">
        <v>3926</v>
      </c>
      <c r="O695" s="17" t="s">
        <v>86</v>
      </c>
      <c r="P695" s="148" t="s">
        <v>3927</v>
      </c>
      <c r="Q695" s="17" t="s">
        <v>1591</v>
      </c>
      <c r="R695" s="89" t="s">
        <v>1593</v>
      </c>
      <c r="S695" s="89" t="s">
        <v>2120</v>
      </c>
      <c r="T695" s="89">
        <v>0</v>
      </c>
      <c r="U695" s="89">
        <v>0</v>
      </c>
      <c r="V695" s="15" t="s">
        <v>73</v>
      </c>
      <c r="W695" s="15" t="s">
        <v>17</v>
      </c>
      <c r="X695" s="19"/>
      <c r="Y695" s="16">
        <v>42718</v>
      </c>
      <c r="Z695" s="15" t="s">
        <v>3928</v>
      </c>
      <c r="AA695" s="15" t="s">
        <v>3929</v>
      </c>
      <c r="AB695" s="15" t="s">
        <v>90</v>
      </c>
      <c r="AC695" s="15" t="s">
        <v>91</v>
      </c>
      <c r="AD695" s="15" t="s">
        <v>106</v>
      </c>
      <c r="AE695" s="15" t="s">
        <v>106</v>
      </c>
      <c r="AF695" s="19"/>
    </row>
    <row r="696" spans="1:32" ht="120" x14ac:dyDescent="0.25">
      <c r="A696" s="5">
        <v>691</v>
      </c>
      <c r="B696" s="42">
        <f t="shared" si="56"/>
        <v>-1</v>
      </c>
      <c r="C696" s="41">
        <f t="shared" si="57"/>
        <v>0</v>
      </c>
      <c r="D696" s="10" t="s">
        <v>3930</v>
      </c>
      <c r="E696" s="10" t="s">
        <v>3467</v>
      </c>
      <c r="F696" s="125">
        <v>42718</v>
      </c>
      <c r="G696" s="12"/>
      <c r="H696" s="125"/>
      <c r="I696" s="16">
        <v>42719</v>
      </c>
      <c r="J696" s="2" t="str">
        <f t="shared" si="54"/>
        <v>Terminada</v>
      </c>
      <c r="K696" s="35">
        <f t="shared" si="55"/>
        <v>2</v>
      </c>
      <c r="L696" s="17" t="s">
        <v>3931</v>
      </c>
      <c r="M696" s="49" t="s">
        <v>3201</v>
      </c>
      <c r="N696" s="48" t="s">
        <v>3932</v>
      </c>
      <c r="O696" s="17" t="s">
        <v>86</v>
      </c>
      <c r="P696" s="152" t="s">
        <v>3933</v>
      </c>
      <c r="Q696" s="17" t="s">
        <v>1638</v>
      </c>
      <c r="R696" s="89" t="s">
        <v>1623</v>
      </c>
      <c r="S696" s="89" t="s">
        <v>2120</v>
      </c>
      <c r="T696" s="89">
        <v>0</v>
      </c>
      <c r="U696" s="89">
        <v>0</v>
      </c>
      <c r="V696" s="15" t="s">
        <v>76</v>
      </c>
      <c r="W696" s="15" t="s">
        <v>16</v>
      </c>
      <c r="X696" s="19"/>
      <c r="Y696" s="11">
        <v>42719</v>
      </c>
      <c r="Z696" s="15" t="s">
        <v>106</v>
      </c>
      <c r="AA696" s="15" t="s">
        <v>106</v>
      </c>
      <c r="AB696" s="15" t="s">
        <v>3934</v>
      </c>
      <c r="AC696" s="15" t="s">
        <v>91</v>
      </c>
      <c r="AD696" s="15" t="s">
        <v>106</v>
      </c>
      <c r="AE696" s="15" t="s">
        <v>106</v>
      </c>
      <c r="AF696" s="19"/>
    </row>
    <row r="697" spans="1:32" ht="105" x14ac:dyDescent="0.25">
      <c r="A697" s="5">
        <v>692</v>
      </c>
      <c r="B697" s="42">
        <f t="shared" si="56"/>
        <v>-1</v>
      </c>
      <c r="C697" s="41">
        <f t="shared" si="57"/>
        <v>0</v>
      </c>
      <c r="D697" s="10" t="s">
        <v>3935</v>
      </c>
      <c r="E697" s="10" t="s">
        <v>3467</v>
      </c>
      <c r="F697" s="125">
        <v>42719</v>
      </c>
      <c r="G697" s="12"/>
      <c r="H697" s="125"/>
      <c r="I697" s="16">
        <v>42738</v>
      </c>
      <c r="J697" s="2" t="str">
        <f t="shared" si="54"/>
        <v>Terminada</v>
      </c>
      <c r="K697" s="35">
        <f t="shared" si="55"/>
        <v>14</v>
      </c>
      <c r="L697" s="17" t="s">
        <v>2550</v>
      </c>
      <c r="M697" s="49" t="s">
        <v>2637</v>
      </c>
      <c r="N697" s="55"/>
      <c r="O697" s="17" t="s">
        <v>86</v>
      </c>
      <c r="P697" s="148" t="s">
        <v>3936</v>
      </c>
      <c r="Q697" s="17" t="s">
        <v>1630</v>
      </c>
      <c r="R697" s="89" t="s">
        <v>1584</v>
      </c>
      <c r="S697" s="89" t="s">
        <v>2120</v>
      </c>
      <c r="T697" s="89">
        <v>0</v>
      </c>
      <c r="U697" s="89">
        <v>0</v>
      </c>
      <c r="V697" s="15" t="s">
        <v>71</v>
      </c>
      <c r="W697" s="15" t="s">
        <v>44</v>
      </c>
      <c r="X697" s="19"/>
      <c r="Y697" s="11">
        <v>42719</v>
      </c>
      <c r="Z697" s="15" t="s">
        <v>3937</v>
      </c>
      <c r="AA697" s="15" t="s">
        <v>3938</v>
      </c>
      <c r="AB697" s="15" t="s">
        <v>90</v>
      </c>
      <c r="AC697" s="15" t="s">
        <v>91</v>
      </c>
      <c r="AD697" s="15" t="s">
        <v>106</v>
      </c>
      <c r="AE697" s="15" t="s">
        <v>106</v>
      </c>
      <c r="AF697" s="19"/>
    </row>
    <row r="698" spans="1:32" ht="135" x14ac:dyDescent="0.25">
      <c r="A698" s="5">
        <v>693</v>
      </c>
      <c r="B698" s="42">
        <f t="shared" si="56"/>
        <v>-1</v>
      </c>
      <c r="C698" s="41">
        <f t="shared" si="57"/>
        <v>0</v>
      </c>
      <c r="D698" s="10" t="s">
        <v>3939</v>
      </c>
      <c r="E698" s="10" t="s">
        <v>3467</v>
      </c>
      <c r="F698" s="125">
        <v>42719</v>
      </c>
      <c r="G698" s="12"/>
      <c r="H698" s="125"/>
      <c r="I698" s="16">
        <v>42761</v>
      </c>
      <c r="J698" s="2" t="str">
        <f t="shared" si="54"/>
        <v>Terminada</v>
      </c>
      <c r="K698" s="35">
        <f t="shared" si="55"/>
        <v>31</v>
      </c>
      <c r="L698" s="15" t="s">
        <v>203</v>
      </c>
      <c r="M698" s="49" t="s">
        <v>204</v>
      </c>
      <c r="N698" s="87" t="s">
        <v>205</v>
      </c>
      <c r="O698" s="17" t="s">
        <v>86</v>
      </c>
      <c r="P698" s="48" t="s">
        <v>3940</v>
      </c>
      <c r="Q698" s="17" t="s">
        <v>1630</v>
      </c>
      <c r="R698" s="89" t="s">
        <v>1584</v>
      </c>
      <c r="S698" s="89" t="s">
        <v>2119</v>
      </c>
      <c r="T698" s="89">
        <v>1</v>
      </c>
      <c r="U698" s="89">
        <v>0</v>
      </c>
      <c r="V698" s="15" t="s">
        <v>71</v>
      </c>
      <c r="W698" s="15" t="s">
        <v>51</v>
      </c>
      <c r="X698" s="19"/>
      <c r="Y698" s="11">
        <v>42719</v>
      </c>
      <c r="Z698" s="15" t="s">
        <v>3941</v>
      </c>
      <c r="AA698" s="19"/>
      <c r="AB698" s="15" t="s">
        <v>90</v>
      </c>
      <c r="AC698" s="15" t="s">
        <v>91</v>
      </c>
      <c r="AD698" s="15" t="s">
        <v>106</v>
      </c>
      <c r="AE698" s="15" t="s">
        <v>106</v>
      </c>
      <c r="AF698" s="19"/>
    </row>
    <row r="699" spans="1:32" ht="135" x14ac:dyDescent="0.25">
      <c r="A699" s="5">
        <v>694</v>
      </c>
      <c r="B699" s="42">
        <f t="shared" si="56"/>
        <v>-1</v>
      </c>
      <c r="C699" s="41">
        <f t="shared" si="57"/>
        <v>0</v>
      </c>
      <c r="D699" s="10" t="s">
        <v>3942</v>
      </c>
      <c r="E699" s="10" t="s">
        <v>3467</v>
      </c>
      <c r="F699" s="125">
        <v>42719</v>
      </c>
      <c r="G699" s="12"/>
      <c r="H699" s="125"/>
      <c r="I699" s="16">
        <v>42761</v>
      </c>
      <c r="J699" s="2" t="str">
        <f t="shared" si="54"/>
        <v>Terminada</v>
      </c>
      <c r="K699" s="35">
        <f t="shared" si="55"/>
        <v>31</v>
      </c>
      <c r="L699" s="17" t="s">
        <v>3948</v>
      </c>
      <c r="M699" s="49" t="s">
        <v>3949</v>
      </c>
      <c r="N699" s="48" t="s">
        <v>3950</v>
      </c>
      <c r="O699" s="17" t="s">
        <v>86</v>
      </c>
      <c r="P699" s="48" t="s">
        <v>3951</v>
      </c>
      <c r="Q699" s="17" t="s">
        <v>1630</v>
      </c>
      <c r="R699" s="89" t="s">
        <v>1584</v>
      </c>
      <c r="S699" s="89" t="s">
        <v>2120</v>
      </c>
      <c r="T699" s="89">
        <v>0</v>
      </c>
      <c r="U699" s="89">
        <v>0</v>
      </c>
      <c r="V699" s="15" t="s">
        <v>71</v>
      </c>
      <c r="W699" s="15" t="s">
        <v>51</v>
      </c>
      <c r="X699" s="19"/>
      <c r="Y699" s="11">
        <v>42724</v>
      </c>
      <c r="Z699" s="15" t="s">
        <v>3952</v>
      </c>
      <c r="AA699" s="19"/>
      <c r="AB699" s="19"/>
      <c r="AC699" s="15" t="s">
        <v>91</v>
      </c>
      <c r="AD699" s="15" t="s">
        <v>106</v>
      </c>
      <c r="AE699" s="15" t="s">
        <v>106</v>
      </c>
      <c r="AF699" s="19"/>
    </row>
    <row r="700" spans="1:32" ht="135" x14ac:dyDescent="0.25">
      <c r="A700" s="5">
        <v>695</v>
      </c>
      <c r="B700" s="42">
        <f t="shared" si="56"/>
        <v>-1</v>
      </c>
      <c r="C700" s="41">
        <f t="shared" si="57"/>
        <v>0</v>
      </c>
      <c r="D700" s="10" t="s">
        <v>3943</v>
      </c>
      <c r="E700" s="10" t="s">
        <v>3467</v>
      </c>
      <c r="F700" s="125">
        <v>42719</v>
      </c>
      <c r="G700" s="12"/>
      <c r="H700" s="125"/>
      <c r="I700" s="16">
        <v>42761</v>
      </c>
      <c r="J700" s="2" t="str">
        <f t="shared" si="54"/>
        <v>Terminada</v>
      </c>
      <c r="K700" s="35">
        <f t="shared" si="55"/>
        <v>31</v>
      </c>
      <c r="L700" s="17" t="s">
        <v>3948</v>
      </c>
      <c r="M700" s="49" t="s">
        <v>3953</v>
      </c>
      <c r="N700" s="48" t="s">
        <v>3950</v>
      </c>
      <c r="O700" s="17" t="s">
        <v>86</v>
      </c>
      <c r="P700" s="48" t="s">
        <v>3951</v>
      </c>
      <c r="Q700" s="17" t="s">
        <v>1630</v>
      </c>
      <c r="R700" s="89" t="s">
        <v>1584</v>
      </c>
      <c r="S700" s="89" t="s">
        <v>2120</v>
      </c>
      <c r="T700" s="89">
        <v>0</v>
      </c>
      <c r="U700" s="89">
        <v>0</v>
      </c>
      <c r="V700" s="15" t="s">
        <v>71</v>
      </c>
      <c r="W700" s="15" t="s">
        <v>51</v>
      </c>
      <c r="X700" s="19"/>
      <c r="Y700" s="11">
        <v>42724</v>
      </c>
      <c r="Z700" s="15" t="s">
        <v>3952</v>
      </c>
      <c r="AA700" s="19"/>
      <c r="AB700" s="19"/>
      <c r="AC700" s="15" t="s">
        <v>91</v>
      </c>
      <c r="AD700" s="15" t="s">
        <v>106</v>
      </c>
      <c r="AE700" s="15" t="s">
        <v>106</v>
      </c>
      <c r="AF700" s="19"/>
    </row>
    <row r="701" spans="1:32" ht="135" x14ac:dyDescent="0.25">
      <c r="A701" s="5">
        <v>696</v>
      </c>
      <c r="B701" s="42">
        <f t="shared" si="56"/>
        <v>-1</v>
      </c>
      <c r="C701" s="41">
        <f t="shared" si="57"/>
        <v>0</v>
      </c>
      <c r="D701" s="10" t="s">
        <v>3944</v>
      </c>
      <c r="E701" s="10" t="s">
        <v>3467</v>
      </c>
      <c r="F701" s="125">
        <v>42719</v>
      </c>
      <c r="G701" s="12"/>
      <c r="H701" s="125"/>
      <c r="I701" s="16">
        <v>42761</v>
      </c>
      <c r="J701" s="2" t="str">
        <f t="shared" si="54"/>
        <v>Terminada</v>
      </c>
      <c r="K701" s="35">
        <f t="shared" si="55"/>
        <v>31</v>
      </c>
      <c r="L701" s="17" t="s">
        <v>3948</v>
      </c>
      <c r="M701" s="49" t="s">
        <v>3954</v>
      </c>
      <c r="N701" s="48" t="s">
        <v>3950</v>
      </c>
      <c r="O701" s="17" t="s">
        <v>86</v>
      </c>
      <c r="P701" s="48" t="s">
        <v>3951</v>
      </c>
      <c r="Q701" s="17" t="s">
        <v>1630</v>
      </c>
      <c r="R701" s="89" t="s">
        <v>1584</v>
      </c>
      <c r="S701" s="89" t="s">
        <v>2120</v>
      </c>
      <c r="T701" s="89">
        <v>0</v>
      </c>
      <c r="U701" s="89">
        <v>0</v>
      </c>
      <c r="V701" s="15" t="s">
        <v>71</v>
      </c>
      <c r="W701" s="15" t="s">
        <v>51</v>
      </c>
      <c r="X701" s="19"/>
      <c r="Y701" s="11">
        <v>42724</v>
      </c>
      <c r="Z701" s="15" t="s">
        <v>3952</v>
      </c>
      <c r="AA701" s="19"/>
      <c r="AB701" s="19"/>
      <c r="AC701" s="15" t="s">
        <v>91</v>
      </c>
      <c r="AD701" s="15" t="s">
        <v>106</v>
      </c>
      <c r="AE701" s="15" t="s">
        <v>106</v>
      </c>
      <c r="AF701" s="19"/>
    </row>
    <row r="702" spans="1:32" ht="135" x14ac:dyDescent="0.25">
      <c r="A702" s="5">
        <v>697</v>
      </c>
      <c r="B702" s="42">
        <f t="shared" si="56"/>
        <v>-1</v>
      </c>
      <c r="C702" s="41">
        <f t="shared" si="57"/>
        <v>0</v>
      </c>
      <c r="D702" s="10" t="s">
        <v>3945</v>
      </c>
      <c r="E702" s="10" t="s">
        <v>3467</v>
      </c>
      <c r="F702" s="125">
        <v>42719</v>
      </c>
      <c r="G702" s="12"/>
      <c r="H702" s="125"/>
      <c r="I702" s="16">
        <v>42761</v>
      </c>
      <c r="J702" s="2" t="str">
        <f t="shared" si="54"/>
        <v>Terminada</v>
      </c>
      <c r="K702" s="35">
        <f t="shared" si="55"/>
        <v>31</v>
      </c>
      <c r="L702" s="17" t="s">
        <v>3948</v>
      </c>
      <c r="M702" s="49" t="s">
        <v>3955</v>
      </c>
      <c r="N702" s="48" t="s">
        <v>3950</v>
      </c>
      <c r="O702" s="17" t="s">
        <v>86</v>
      </c>
      <c r="P702" s="48" t="s">
        <v>3951</v>
      </c>
      <c r="Q702" s="17" t="s">
        <v>1630</v>
      </c>
      <c r="R702" s="89" t="s">
        <v>1584</v>
      </c>
      <c r="S702" s="89" t="s">
        <v>2120</v>
      </c>
      <c r="T702" s="89">
        <v>0</v>
      </c>
      <c r="U702" s="89">
        <v>0</v>
      </c>
      <c r="V702" s="15" t="s">
        <v>71</v>
      </c>
      <c r="W702" s="17" t="s">
        <v>51</v>
      </c>
      <c r="X702" s="19"/>
      <c r="Y702" s="11">
        <v>42724</v>
      </c>
      <c r="Z702" s="15" t="s">
        <v>3952</v>
      </c>
      <c r="AA702" s="19"/>
      <c r="AB702" s="19"/>
      <c r="AC702" s="15" t="s">
        <v>91</v>
      </c>
      <c r="AD702" s="15" t="s">
        <v>106</v>
      </c>
      <c r="AE702" s="15" t="s">
        <v>106</v>
      </c>
      <c r="AF702" s="19"/>
    </row>
    <row r="703" spans="1:32" ht="135" x14ac:dyDescent="0.25">
      <c r="A703" s="5">
        <v>698</v>
      </c>
      <c r="B703" s="42">
        <f t="shared" si="56"/>
        <v>-1</v>
      </c>
      <c r="C703" s="41">
        <f t="shared" si="57"/>
        <v>0</v>
      </c>
      <c r="D703" s="10" t="s">
        <v>3946</v>
      </c>
      <c r="E703" s="10" t="s">
        <v>3467</v>
      </c>
      <c r="F703" s="125">
        <v>42719</v>
      </c>
      <c r="G703" s="12"/>
      <c r="H703" s="125"/>
      <c r="I703" s="16">
        <v>42761</v>
      </c>
      <c r="J703" s="2" t="str">
        <f t="shared" si="54"/>
        <v>Terminada</v>
      </c>
      <c r="K703" s="35">
        <f t="shared" si="55"/>
        <v>31</v>
      </c>
      <c r="L703" s="17" t="s">
        <v>3948</v>
      </c>
      <c r="M703" s="49" t="s">
        <v>3956</v>
      </c>
      <c r="N703" s="48" t="s">
        <v>3950</v>
      </c>
      <c r="O703" s="17" t="s">
        <v>86</v>
      </c>
      <c r="P703" s="48" t="s">
        <v>3951</v>
      </c>
      <c r="Q703" s="17" t="s">
        <v>1630</v>
      </c>
      <c r="R703" s="89" t="s">
        <v>1584</v>
      </c>
      <c r="S703" s="89" t="s">
        <v>2120</v>
      </c>
      <c r="T703" s="89">
        <v>0</v>
      </c>
      <c r="U703" s="89">
        <v>0</v>
      </c>
      <c r="V703" s="15" t="s">
        <v>71</v>
      </c>
      <c r="W703" s="15" t="s">
        <v>51</v>
      </c>
      <c r="X703" s="19"/>
      <c r="Y703" s="11">
        <v>42724</v>
      </c>
      <c r="Z703" s="15" t="s">
        <v>3952</v>
      </c>
      <c r="AA703" s="19"/>
      <c r="AB703" s="19"/>
      <c r="AC703" s="15" t="s">
        <v>91</v>
      </c>
      <c r="AD703" s="15" t="s">
        <v>106</v>
      </c>
      <c r="AE703" s="15" t="s">
        <v>106</v>
      </c>
      <c r="AF703" s="19"/>
    </row>
    <row r="704" spans="1:32" ht="135" x14ac:dyDescent="0.25">
      <c r="A704" s="5">
        <v>699</v>
      </c>
      <c r="B704" s="42">
        <f t="shared" si="56"/>
        <v>-1</v>
      </c>
      <c r="C704" s="41">
        <f t="shared" si="57"/>
        <v>0</v>
      </c>
      <c r="D704" s="10" t="s">
        <v>3947</v>
      </c>
      <c r="E704" s="10" t="s">
        <v>3467</v>
      </c>
      <c r="F704" s="125">
        <v>42719</v>
      </c>
      <c r="G704" s="12"/>
      <c r="H704" s="125"/>
      <c r="I704" s="16">
        <v>42761</v>
      </c>
      <c r="J704" s="2" t="str">
        <f t="shared" si="54"/>
        <v>Terminada</v>
      </c>
      <c r="K704" s="35">
        <f t="shared" si="55"/>
        <v>31</v>
      </c>
      <c r="L704" s="17" t="s">
        <v>3948</v>
      </c>
      <c r="M704" s="49" t="s">
        <v>3957</v>
      </c>
      <c r="N704" s="55" t="s">
        <v>3950</v>
      </c>
      <c r="O704" s="17" t="s">
        <v>86</v>
      </c>
      <c r="P704" s="48" t="s">
        <v>3951</v>
      </c>
      <c r="Q704" s="17" t="s">
        <v>1630</v>
      </c>
      <c r="R704" s="89" t="s">
        <v>1584</v>
      </c>
      <c r="S704" s="89" t="s">
        <v>2120</v>
      </c>
      <c r="T704" s="89">
        <v>0</v>
      </c>
      <c r="U704" s="89">
        <v>0</v>
      </c>
      <c r="V704" s="15" t="s">
        <v>71</v>
      </c>
      <c r="W704" s="17" t="s">
        <v>51</v>
      </c>
      <c r="X704" s="17"/>
      <c r="Y704" s="11">
        <v>42724</v>
      </c>
      <c r="Z704" s="15" t="s">
        <v>3952</v>
      </c>
      <c r="AA704" s="17"/>
      <c r="AB704" s="15"/>
      <c r="AC704" s="15" t="s">
        <v>91</v>
      </c>
      <c r="AD704" s="15" t="s">
        <v>106</v>
      </c>
      <c r="AE704" s="15" t="s">
        <v>106</v>
      </c>
      <c r="AF704" s="19"/>
    </row>
    <row r="705" spans="1:32" ht="135" x14ac:dyDescent="0.25">
      <c r="A705" s="5">
        <v>700</v>
      </c>
      <c r="B705" s="42">
        <f t="shared" si="56"/>
        <v>-1</v>
      </c>
      <c r="C705" s="41">
        <f t="shared" si="57"/>
        <v>0</v>
      </c>
      <c r="D705" s="10" t="s">
        <v>3803</v>
      </c>
      <c r="E705" s="10" t="s">
        <v>3467</v>
      </c>
      <c r="F705" s="125">
        <v>42719</v>
      </c>
      <c r="G705" s="12"/>
      <c r="H705" s="125"/>
      <c r="I705" s="16">
        <v>42761</v>
      </c>
      <c r="J705" s="2" t="str">
        <f t="shared" si="54"/>
        <v>Terminada</v>
      </c>
      <c r="K705" s="35">
        <f t="shared" si="55"/>
        <v>31</v>
      </c>
      <c r="L705" s="17" t="s">
        <v>3948</v>
      </c>
      <c r="M705" s="49" t="s">
        <v>3958</v>
      </c>
      <c r="N705" s="48" t="s">
        <v>3950</v>
      </c>
      <c r="O705" s="17" t="s">
        <v>86</v>
      </c>
      <c r="P705" s="55" t="s">
        <v>3951</v>
      </c>
      <c r="Q705" s="55" t="s">
        <v>1630</v>
      </c>
      <c r="R705" s="89" t="s">
        <v>1584</v>
      </c>
      <c r="S705" s="89" t="s">
        <v>2120</v>
      </c>
      <c r="T705" s="89">
        <v>0</v>
      </c>
      <c r="U705" s="89">
        <v>0</v>
      </c>
      <c r="V705" s="15" t="s">
        <v>71</v>
      </c>
      <c r="W705" s="15" t="s">
        <v>51</v>
      </c>
      <c r="X705" s="19"/>
      <c r="Y705" s="11">
        <v>42724</v>
      </c>
      <c r="Z705" s="15" t="s">
        <v>3952</v>
      </c>
      <c r="AA705" s="19"/>
      <c r="AB705" s="19"/>
      <c r="AC705" s="15" t="s">
        <v>91</v>
      </c>
      <c r="AD705" s="15" t="s">
        <v>106</v>
      </c>
      <c r="AE705" s="15" t="s">
        <v>106</v>
      </c>
      <c r="AF705" s="19"/>
    </row>
    <row r="706" spans="1:32" ht="16.5" x14ac:dyDescent="0.25">
      <c r="A706" s="5">
        <v>701</v>
      </c>
      <c r="B706" s="42">
        <f t="shared" si="56"/>
        <v>0</v>
      </c>
      <c r="C706" s="41">
        <f t="shared" si="57"/>
        <v>1</v>
      </c>
      <c r="D706" s="10"/>
      <c r="E706" s="10"/>
      <c r="F706" s="125"/>
      <c r="G706" s="12"/>
      <c r="H706" s="125"/>
      <c r="I706" s="16"/>
      <c r="J706" s="2" t="str">
        <f t="shared" si="54"/>
        <v>Pendiente</v>
      </c>
      <c r="K706" s="35">
        <f t="shared" si="55"/>
        <v>0</v>
      </c>
      <c r="L706" s="36"/>
      <c r="M706" s="49"/>
      <c r="N706" s="19"/>
      <c r="O706" s="17"/>
      <c r="P706" s="152"/>
      <c r="Q706" s="17"/>
      <c r="R706" s="89"/>
      <c r="S706" s="89"/>
      <c r="T706" s="89"/>
      <c r="U706" s="89"/>
      <c r="V706" s="15"/>
      <c r="W706" s="19"/>
      <c r="X706" s="19"/>
      <c r="Y706" s="19"/>
      <c r="Z706" s="19"/>
      <c r="AA706" s="19"/>
      <c r="AB706" s="19"/>
      <c r="AC706" s="15"/>
      <c r="AD706" s="15"/>
      <c r="AE706" s="15"/>
      <c r="AF706" s="19"/>
    </row>
    <row r="707" spans="1:32" ht="16.5" x14ac:dyDescent="0.25">
      <c r="A707" s="5">
        <v>702</v>
      </c>
      <c r="B707" s="42">
        <f t="shared" si="56"/>
        <v>0</v>
      </c>
      <c r="C707" s="41">
        <f t="shared" si="57"/>
        <v>1</v>
      </c>
      <c r="D707" s="10"/>
      <c r="E707" s="10"/>
      <c r="F707" s="125"/>
      <c r="G707" s="12"/>
      <c r="H707" s="125"/>
      <c r="I707" s="16"/>
      <c r="J707" s="2" t="str">
        <f t="shared" si="54"/>
        <v>Pendiente</v>
      </c>
      <c r="K707" s="35">
        <f t="shared" si="55"/>
        <v>0</v>
      </c>
      <c r="L707" s="45"/>
      <c r="M707" s="49"/>
      <c r="N707" s="48"/>
      <c r="O707" s="17"/>
      <c r="P707" s="152"/>
      <c r="Q707" s="17"/>
      <c r="R707" s="89"/>
      <c r="S707" s="89"/>
      <c r="T707" s="89"/>
      <c r="U707" s="89"/>
      <c r="V707" s="15"/>
      <c r="W707" s="15"/>
      <c r="X707" s="15"/>
      <c r="Y707" s="16"/>
      <c r="Z707" s="15"/>
      <c r="AA707" s="15"/>
      <c r="AB707" s="15"/>
      <c r="AC707" s="15"/>
      <c r="AD707" s="15"/>
      <c r="AE707" s="15"/>
      <c r="AF707" s="19"/>
    </row>
    <row r="708" spans="1:32" ht="16.5" x14ac:dyDescent="0.25">
      <c r="A708" s="5">
        <v>703</v>
      </c>
      <c r="B708" s="42">
        <f t="shared" si="56"/>
        <v>0</v>
      </c>
      <c r="C708" s="41">
        <f t="shared" si="57"/>
        <v>1</v>
      </c>
      <c r="D708" s="10"/>
      <c r="E708" s="10"/>
      <c r="F708" s="125"/>
      <c r="G708" s="12"/>
      <c r="H708" s="125"/>
      <c r="I708" s="16"/>
      <c r="J708" s="2" t="str">
        <f t="shared" si="54"/>
        <v>Pendiente</v>
      </c>
      <c r="K708" s="35">
        <f t="shared" si="55"/>
        <v>0</v>
      </c>
      <c r="L708" s="36"/>
      <c r="M708" s="49"/>
      <c r="N708" s="19"/>
      <c r="O708" s="17"/>
      <c r="P708" s="152"/>
      <c r="Q708" s="17"/>
      <c r="R708" s="89"/>
      <c r="S708" s="89"/>
      <c r="T708" s="89"/>
      <c r="U708" s="89"/>
      <c r="V708" s="15"/>
      <c r="W708" s="15"/>
      <c r="X708" s="15"/>
      <c r="Y708" s="11"/>
      <c r="Z708" s="15"/>
      <c r="AA708" s="19"/>
      <c r="AB708" s="19"/>
      <c r="AC708" s="15"/>
      <c r="AD708" s="15"/>
      <c r="AE708" s="15"/>
      <c r="AF708" s="19"/>
    </row>
    <row r="709" spans="1:32" ht="16.5" x14ac:dyDescent="0.25">
      <c r="A709" s="5">
        <v>704</v>
      </c>
      <c r="B709" s="42">
        <f t="shared" si="56"/>
        <v>0</v>
      </c>
      <c r="C709" s="41">
        <f t="shared" si="57"/>
        <v>1</v>
      </c>
      <c r="D709" s="10"/>
      <c r="E709" s="10"/>
      <c r="F709" s="125"/>
      <c r="G709" s="12"/>
      <c r="H709" s="125"/>
      <c r="I709" s="16"/>
      <c r="J709" s="2" t="str">
        <f t="shared" si="54"/>
        <v>Pendiente</v>
      </c>
      <c r="K709" s="35">
        <f t="shared" si="55"/>
        <v>0</v>
      </c>
      <c r="L709" s="36"/>
      <c r="M709" s="49"/>
      <c r="N709" s="19"/>
      <c r="O709" s="17"/>
      <c r="P709" s="152"/>
      <c r="Q709" s="17"/>
      <c r="R709" s="89"/>
      <c r="S709" s="89"/>
      <c r="T709" s="89"/>
      <c r="U709" s="89"/>
      <c r="V709" s="15"/>
      <c r="W709" s="19"/>
      <c r="X709" s="19"/>
      <c r="Y709" s="19"/>
      <c r="Z709" s="19"/>
      <c r="AA709" s="19"/>
      <c r="AB709" s="19"/>
      <c r="AC709" s="15"/>
      <c r="AD709" s="15"/>
      <c r="AE709" s="15"/>
      <c r="AF709" s="19"/>
    </row>
    <row r="710" spans="1:32" ht="16.5" x14ac:dyDescent="0.25">
      <c r="A710" s="5">
        <v>705</v>
      </c>
      <c r="B710" s="42">
        <f t="shared" si="56"/>
        <v>0</v>
      </c>
      <c r="C710" s="41">
        <f t="shared" si="57"/>
        <v>1</v>
      </c>
      <c r="D710" s="10"/>
      <c r="E710" s="10"/>
      <c r="F710" s="125"/>
      <c r="G710" s="12"/>
      <c r="H710" s="125"/>
      <c r="I710" s="16"/>
      <c r="J710" s="2" t="str">
        <f t="shared" si="54"/>
        <v>Pendiente</v>
      </c>
      <c r="K710" s="35">
        <f t="shared" si="55"/>
        <v>0</v>
      </c>
      <c r="L710" s="36"/>
      <c r="M710" s="49"/>
      <c r="N710" s="19"/>
      <c r="O710" s="17"/>
      <c r="P710" s="152"/>
      <c r="Q710" s="17"/>
      <c r="R710" s="89"/>
      <c r="S710" s="89"/>
      <c r="T710" s="89"/>
      <c r="U710" s="89"/>
      <c r="V710" s="15"/>
      <c r="W710" s="19"/>
      <c r="X710" s="19"/>
      <c r="Y710" s="19"/>
      <c r="Z710" s="19"/>
      <c r="AA710" s="19"/>
      <c r="AB710" s="19"/>
      <c r="AC710" s="15"/>
      <c r="AD710" s="15"/>
      <c r="AE710" s="15"/>
      <c r="AF710" s="19"/>
    </row>
    <row r="711" spans="1:32" ht="16.5" x14ac:dyDescent="0.25">
      <c r="A711" s="5">
        <v>706</v>
      </c>
      <c r="B711" s="42">
        <f t="shared" si="56"/>
        <v>0</v>
      </c>
      <c r="C711" s="41">
        <f t="shared" si="57"/>
        <v>1</v>
      </c>
      <c r="D711" s="10"/>
      <c r="E711" s="10"/>
      <c r="F711" s="125"/>
      <c r="G711" s="12"/>
      <c r="H711" s="125"/>
      <c r="I711" s="16"/>
      <c r="J711" s="2" t="str">
        <f t="shared" ref="J711:J774" si="58">IF(I711&lt;&gt;"","Terminada","Pendiente")</f>
        <v>Pendiente</v>
      </c>
      <c r="K711" s="35">
        <f t="shared" si="55"/>
        <v>0</v>
      </c>
      <c r="L711" s="36"/>
      <c r="M711" s="49"/>
      <c r="N711" s="19"/>
      <c r="O711" s="17"/>
      <c r="P711" s="152"/>
      <c r="Q711" s="17"/>
      <c r="R711" s="89"/>
      <c r="S711" s="89"/>
      <c r="T711" s="89"/>
      <c r="U711" s="89"/>
      <c r="V711" s="15"/>
      <c r="W711" s="15"/>
      <c r="X711" s="15"/>
      <c r="Y711" s="122"/>
      <c r="Z711" s="15"/>
      <c r="AA711" s="19"/>
      <c r="AB711" s="19"/>
      <c r="AC711" s="15"/>
      <c r="AD711" s="15"/>
      <c r="AE711" s="15"/>
      <c r="AF711" s="19"/>
    </row>
    <row r="712" spans="1:32" ht="16.5" x14ac:dyDescent="0.25">
      <c r="A712" s="5">
        <v>707</v>
      </c>
      <c r="B712" s="42">
        <f t="shared" si="56"/>
        <v>0</v>
      </c>
      <c r="C712" s="41">
        <f t="shared" si="57"/>
        <v>1</v>
      </c>
      <c r="D712" s="10"/>
      <c r="E712" s="10"/>
      <c r="F712" s="125"/>
      <c r="G712" s="12"/>
      <c r="H712" s="125"/>
      <c r="I712" s="16"/>
      <c r="J712" s="2" t="str">
        <f t="shared" si="58"/>
        <v>Pendiente</v>
      </c>
      <c r="K712" s="35">
        <f t="shared" si="55"/>
        <v>0</v>
      </c>
      <c r="L712" s="36"/>
      <c r="M712" s="49"/>
      <c r="N712" s="19"/>
      <c r="O712" s="17"/>
      <c r="P712" s="152"/>
      <c r="Q712" s="17"/>
      <c r="R712" s="89"/>
      <c r="S712" s="89"/>
      <c r="T712" s="89"/>
      <c r="U712" s="89"/>
      <c r="V712" s="15"/>
      <c r="W712" s="19"/>
      <c r="X712" s="19"/>
      <c r="Y712" s="19"/>
      <c r="Z712" s="19"/>
      <c r="AA712" s="19"/>
      <c r="AB712" s="19"/>
      <c r="AC712" s="15"/>
      <c r="AD712" s="15"/>
      <c r="AE712" s="15"/>
      <c r="AF712" s="19"/>
    </row>
    <row r="713" spans="1:32" ht="16.5" x14ac:dyDescent="0.25">
      <c r="A713" s="5">
        <v>708</v>
      </c>
      <c r="B713" s="42">
        <f t="shared" si="56"/>
        <v>0</v>
      </c>
      <c r="C713" s="41">
        <f t="shared" si="57"/>
        <v>1</v>
      </c>
      <c r="D713" s="10"/>
      <c r="E713" s="10"/>
      <c r="F713" s="125"/>
      <c r="G713" s="12"/>
      <c r="H713" s="125"/>
      <c r="I713" s="16"/>
      <c r="J713" s="2" t="str">
        <f t="shared" si="58"/>
        <v>Pendiente</v>
      </c>
      <c r="K713" s="35">
        <f t="shared" si="55"/>
        <v>0</v>
      </c>
      <c r="L713" s="45"/>
      <c r="M713" s="49"/>
      <c r="N713" s="87"/>
      <c r="O713" s="17"/>
      <c r="P713" s="152"/>
      <c r="Q713" s="17"/>
      <c r="R713" s="89"/>
      <c r="S713" s="89"/>
      <c r="T713" s="89"/>
      <c r="U713" s="89"/>
      <c r="V713" s="15"/>
      <c r="W713" s="15"/>
      <c r="X713" s="15"/>
      <c r="Y713" s="11"/>
      <c r="Z713" s="15"/>
      <c r="AA713" s="17"/>
      <c r="AB713" s="15"/>
      <c r="AC713" s="15"/>
      <c r="AD713" s="15"/>
      <c r="AE713" s="15"/>
      <c r="AF713" s="19"/>
    </row>
    <row r="714" spans="1:32" ht="16.5" x14ac:dyDescent="0.25">
      <c r="A714" s="5">
        <v>709</v>
      </c>
      <c r="B714" s="42">
        <f t="shared" si="56"/>
        <v>0</v>
      </c>
      <c r="C714" s="41">
        <f t="shared" si="57"/>
        <v>1</v>
      </c>
      <c r="D714" s="10"/>
      <c r="E714" s="10"/>
      <c r="F714" s="125"/>
      <c r="G714" s="12"/>
      <c r="H714" s="125"/>
      <c r="I714" s="16"/>
      <c r="J714" s="2" t="str">
        <f t="shared" si="58"/>
        <v>Pendiente</v>
      </c>
      <c r="K714" s="35">
        <f t="shared" si="55"/>
        <v>0</v>
      </c>
      <c r="L714" s="36"/>
      <c r="M714" s="49"/>
      <c r="N714" s="19"/>
      <c r="O714" s="17"/>
      <c r="P714" s="152"/>
      <c r="Q714" s="17"/>
      <c r="R714" s="89"/>
      <c r="S714" s="89"/>
      <c r="T714" s="89"/>
      <c r="U714" s="89"/>
      <c r="V714" s="15"/>
      <c r="W714" s="19"/>
      <c r="X714" s="19"/>
      <c r="Y714" s="19"/>
      <c r="Z714" s="19"/>
      <c r="AA714" s="19"/>
      <c r="AB714" s="19"/>
      <c r="AC714" s="15"/>
      <c r="AD714" s="15"/>
      <c r="AE714" s="15"/>
      <c r="AF714" s="19"/>
    </row>
    <row r="715" spans="1:32" ht="16.5" x14ac:dyDescent="0.25">
      <c r="A715" s="5">
        <v>710</v>
      </c>
      <c r="B715" s="42">
        <f t="shared" si="56"/>
        <v>0</v>
      </c>
      <c r="C715" s="41">
        <f t="shared" si="57"/>
        <v>1</v>
      </c>
      <c r="D715" s="10"/>
      <c r="E715" s="10"/>
      <c r="F715" s="125"/>
      <c r="G715" s="12"/>
      <c r="H715" s="125"/>
      <c r="I715" s="16"/>
      <c r="J715" s="2" t="str">
        <f t="shared" si="58"/>
        <v>Pendiente</v>
      </c>
      <c r="K715" s="35">
        <f t="shared" si="55"/>
        <v>0</v>
      </c>
      <c r="L715" s="36"/>
      <c r="M715" s="49"/>
      <c r="N715" s="19"/>
      <c r="O715" s="17"/>
      <c r="P715" s="152"/>
      <c r="Q715" s="17"/>
      <c r="R715" s="89"/>
      <c r="S715" s="89"/>
      <c r="T715" s="89"/>
      <c r="U715" s="89"/>
      <c r="V715" s="15"/>
      <c r="W715" s="19"/>
      <c r="X715" s="19"/>
      <c r="Y715" s="19"/>
      <c r="Z715" s="19"/>
      <c r="AA715" s="19"/>
      <c r="AB715" s="19"/>
      <c r="AC715" s="15"/>
      <c r="AD715" s="15"/>
      <c r="AE715" s="15"/>
      <c r="AF715" s="19"/>
    </row>
    <row r="716" spans="1:32" ht="16.5" x14ac:dyDescent="0.25">
      <c r="A716" s="5">
        <v>711</v>
      </c>
      <c r="B716" s="42">
        <f t="shared" si="56"/>
        <v>0</v>
      </c>
      <c r="C716" s="41">
        <f t="shared" si="57"/>
        <v>1</v>
      </c>
      <c r="D716" s="10"/>
      <c r="E716" s="10"/>
      <c r="F716" s="125"/>
      <c r="G716" s="12"/>
      <c r="H716" s="125"/>
      <c r="I716" s="16"/>
      <c r="J716" s="2" t="str">
        <f t="shared" si="58"/>
        <v>Pendiente</v>
      </c>
      <c r="K716" s="35">
        <f t="shared" si="55"/>
        <v>0</v>
      </c>
      <c r="L716" s="36"/>
      <c r="M716" s="49"/>
      <c r="N716" s="19"/>
      <c r="O716" s="17"/>
      <c r="P716" s="152"/>
      <c r="Q716" s="17"/>
      <c r="R716" s="89"/>
      <c r="S716" s="89"/>
      <c r="T716" s="89"/>
      <c r="U716" s="89"/>
      <c r="V716" s="15"/>
      <c r="W716" s="19"/>
      <c r="X716" s="19"/>
      <c r="Y716" s="19"/>
      <c r="Z716" s="19"/>
      <c r="AA716" s="19"/>
      <c r="AB716" s="19"/>
      <c r="AC716" s="15"/>
      <c r="AD716" s="15"/>
      <c r="AE716" s="15"/>
      <c r="AF716" s="19"/>
    </row>
    <row r="717" spans="1:32" ht="16.5" x14ac:dyDescent="0.25">
      <c r="A717" s="5">
        <v>712</v>
      </c>
      <c r="B717" s="42">
        <f t="shared" si="56"/>
        <v>0</v>
      </c>
      <c r="C717" s="41">
        <f t="shared" si="57"/>
        <v>1</v>
      </c>
      <c r="D717" s="10"/>
      <c r="E717" s="10"/>
      <c r="F717" s="125"/>
      <c r="G717" s="12"/>
      <c r="H717" s="125"/>
      <c r="I717" s="16"/>
      <c r="J717" s="2" t="str">
        <f t="shared" si="58"/>
        <v>Pendiente</v>
      </c>
      <c r="K717" s="35">
        <f t="shared" si="55"/>
        <v>0</v>
      </c>
      <c r="L717" s="36"/>
      <c r="M717" s="49"/>
      <c r="N717" s="19"/>
      <c r="O717" s="17"/>
      <c r="P717" s="152"/>
      <c r="Q717" s="17"/>
      <c r="R717" s="89"/>
      <c r="S717" s="89"/>
      <c r="T717" s="89"/>
      <c r="U717" s="89"/>
      <c r="V717" s="15"/>
      <c r="W717" s="19"/>
      <c r="X717" s="19"/>
      <c r="Y717" s="19"/>
      <c r="Z717" s="19"/>
      <c r="AA717" s="19"/>
      <c r="AB717" s="19"/>
      <c r="AC717" s="15"/>
      <c r="AD717" s="15"/>
      <c r="AE717" s="15"/>
      <c r="AF717" s="19"/>
    </row>
    <row r="718" spans="1:32" ht="16.5" x14ac:dyDescent="0.25">
      <c r="A718" s="5">
        <v>713</v>
      </c>
      <c r="B718" s="42">
        <f t="shared" si="56"/>
        <v>0</v>
      </c>
      <c r="C718" s="41">
        <f t="shared" si="57"/>
        <v>1</v>
      </c>
      <c r="D718" s="10"/>
      <c r="E718" s="10"/>
      <c r="F718" s="125"/>
      <c r="G718" s="12"/>
      <c r="H718" s="125"/>
      <c r="I718" s="16"/>
      <c r="J718" s="2" t="str">
        <f t="shared" si="58"/>
        <v>Pendiente</v>
      </c>
      <c r="K718" s="35">
        <f t="shared" si="55"/>
        <v>0</v>
      </c>
      <c r="L718" s="45"/>
      <c r="M718" s="49"/>
      <c r="N718" s="48"/>
      <c r="O718" s="17"/>
      <c r="P718" s="152"/>
      <c r="Q718" s="17"/>
      <c r="R718" s="89"/>
      <c r="S718" s="89"/>
      <c r="T718" s="89"/>
      <c r="U718" s="89"/>
      <c r="V718" s="15"/>
      <c r="W718" s="15"/>
      <c r="X718" s="15"/>
      <c r="Y718" s="11"/>
      <c r="Z718" s="15"/>
      <c r="AA718" s="15"/>
      <c r="AB718" s="15"/>
      <c r="AC718" s="15"/>
      <c r="AD718" s="15"/>
      <c r="AE718" s="15"/>
      <c r="AF718" s="19"/>
    </row>
    <row r="719" spans="1:32" ht="16.5" x14ac:dyDescent="0.25">
      <c r="A719" s="5">
        <v>714</v>
      </c>
      <c r="B719" s="42">
        <f t="shared" si="56"/>
        <v>0</v>
      </c>
      <c r="C719" s="41">
        <f t="shared" si="57"/>
        <v>1</v>
      </c>
      <c r="D719" s="10"/>
      <c r="E719" s="10"/>
      <c r="F719" s="125"/>
      <c r="G719" s="12"/>
      <c r="H719" s="125"/>
      <c r="I719" s="16"/>
      <c r="J719" s="2" t="str">
        <f t="shared" si="58"/>
        <v>Pendiente</v>
      </c>
      <c r="K719" s="35">
        <f t="shared" si="55"/>
        <v>0</v>
      </c>
      <c r="L719" s="36"/>
      <c r="M719" s="37"/>
      <c r="N719" s="19"/>
      <c r="O719" s="17"/>
      <c r="P719" s="152"/>
      <c r="Q719" s="17"/>
      <c r="R719" s="89"/>
      <c r="S719" s="89"/>
      <c r="T719" s="89"/>
      <c r="U719" s="89"/>
      <c r="V719" s="15"/>
      <c r="W719" s="19"/>
      <c r="X719" s="19"/>
      <c r="Y719" s="19"/>
      <c r="Z719" s="19"/>
      <c r="AA719" s="19"/>
      <c r="AB719" s="19"/>
      <c r="AC719" s="19"/>
      <c r="AD719" s="19"/>
      <c r="AE719" s="19"/>
      <c r="AF719" s="19"/>
    </row>
    <row r="720" spans="1:32" ht="16.5" x14ac:dyDescent="0.25">
      <c r="A720" s="5">
        <v>715</v>
      </c>
      <c r="B720" s="42">
        <f t="shared" si="56"/>
        <v>0</v>
      </c>
      <c r="C720" s="41">
        <f t="shared" si="57"/>
        <v>1</v>
      </c>
      <c r="D720" s="10"/>
      <c r="E720" s="10"/>
      <c r="F720" s="125"/>
      <c r="G720" s="12"/>
      <c r="H720" s="125"/>
      <c r="I720" s="16"/>
      <c r="J720" s="2" t="str">
        <f t="shared" si="58"/>
        <v>Pendiente</v>
      </c>
      <c r="K720" s="35">
        <f t="shared" si="55"/>
        <v>0</v>
      </c>
      <c r="L720" s="36"/>
      <c r="M720" s="37"/>
      <c r="N720" s="19"/>
      <c r="O720" s="17"/>
      <c r="P720" s="152"/>
      <c r="Q720" s="17"/>
      <c r="R720" s="89"/>
      <c r="S720" s="89"/>
      <c r="T720" s="89"/>
      <c r="U720" s="89"/>
      <c r="V720" s="15"/>
      <c r="W720" s="19"/>
      <c r="X720" s="19"/>
      <c r="Y720" s="19"/>
      <c r="Z720" s="19"/>
      <c r="AA720" s="19"/>
      <c r="AB720" s="19"/>
      <c r="AC720" s="19"/>
      <c r="AD720" s="19"/>
      <c r="AE720" s="19"/>
      <c r="AF720" s="19"/>
    </row>
    <row r="721" spans="1:32" ht="16.5" x14ac:dyDescent="0.25">
      <c r="A721" s="5">
        <v>716</v>
      </c>
      <c r="B721" s="42">
        <f t="shared" si="56"/>
        <v>0</v>
      </c>
      <c r="C721" s="41">
        <f t="shared" si="57"/>
        <v>1</v>
      </c>
      <c r="D721" s="10"/>
      <c r="E721" s="10"/>
      <c r="F721" s="125"/>
      <c r="G721" s="12"/>
      <c r="H721" s="125"/>
      <c r="I721" s="16"/>
      <c r="J721" s="2" t="str">
        <f t="shared" si="58"/>
        <v>Pendiente</v>
      </c>
      <c r="K721" s="35">
        <f t="shared" si="55"/>
        <v>0</v>
      </c>
      <c r="L721" s="36"/>
      <c r="M721" s="37"/>
      <c r="N721" s="19"/>
      <c r="O721" s="17"/>
      <c r="P721" s="152"/>
      <c r="Q721" s="17"/>
      <c r="R721" s="89"/>
      <c r="S721" s="89"/>
      <c r="T721" s="89"/>
      <c r="U721" s="89"/>
      <c r="V721" s="15"/>
      <c r="W721" s="19"/>
      <c r="X721" s="19"/>
      <c r="Y721" s="19"/>
      <c r="Z721" s="19"/>
      <c r="AA721" s="19"/>
      <c r="AB721" s="19"/>
      <c r="AC721" s="19"/>
      <c r="AD721" s="19"/>
      <c r="AE721" s="19"/>
      <c r="AF721" s="19"/>
    </row>
    <row r="722" spans="1:32" ht="16.5" x14ac:dyDescent="0.25">
      <c r="A722" s="5">
        <v>717</v>
      </c>
      <c r="B722" s="42">
        <f t="shared" si="56"/>
        <v>0</v>
      </c>
      <c r="C722" s="41">
        <f t="shared" si="57"/>
        <v>1</v>
      </c>
      <c r="D722" s="10"/>
      <c r="E722" s="10"/>
      <c r="F722" s="125"/>
      <c r="G722" s="12"/>
      <c r="H722" s="125"/>
      <c r="I722" s="16"/>
      <c r="J722" s="2" t="str">
        <f t="shared" si="58"/>
        <v>Pendiente</v>
      </c>
      <c r="K722" s="35">
        <f t="shared" si="55"/>
        <v>0</v>
      </c>
      <c r="L722" s="36"/>
      <c r="M722" s="37"/>
      <c r="N722" s="19"/>
      <c r="O722" s="17"/>
      <c r="P722" s="152"/>
      <c r="Q722" s="17"/>
      <c r="R722" s="89"/>
      <c r="S722" s="89"/>
      <c r="T722" s="89"/>
      <c r="U722" s="89"/>
      <c r="V722" s="15"/>
      <c r="W722" s="19"/>
      <c r="X722" s="19"/>
      <c r="Y722" s="19"/>
      <c r="Z722" s="19"/>
      <c r="AA722" s="19"/>
      <c r="AB722" s="19"/>
      <c r="AC722" s="19"/>
      <c r="AD722" s="19"/>
      <c r="AE722" s="19"/>
      <c r="AF722" s="19"/>
    </row>
    <row r="723" spans="1:32" ht="16.5" x14ac:dyDescent="0.25">
      <c r="A723" s="5">
        <v>718</v>
      </c>
      <c r="B723" s="42">
        <f t="shared" si="56"/>
        <v>0</v>
      </c>
      <c r="C723" s="41">
        <f t="shared" si="57"/>
        <v>1</v>
      </c>
      <c r="D723" s="10"/>
      <c r="E723" s="10"/>
      <c r="F723" s="125"/>
      <c r="G723" s="12"/>
      <c r="H723" s="125"/>
      <c r="I723" s="16"/>
      <c r="J723" s="2" t="str">
        <f t="shared" si="58"/>
        <v>Pendiente</v>
      </c>
      <c r="K723" s="35">
        <f t="shared" si="55"/>
        <v>0</v>
      </c>
      <c r="L723" s="36"/>
      <c r="M723" s="37"/>
      <c r="N723" s="19"/>
      <c r="O723" s="19"/>
      <c r="P723" s="152"/>
      <c r="Q723" s="17"/>
      <c r="R723" s="89"/>
      <c r="S723" s="89"/>
      <c r="T723" s="89"/>
      <c r="U723" s="89"/>
      <c r="V723" s="15"/>
      <c r="W723" s="19"/>
      <c r="X723" s="19"/>
      <c r="Y723" s="19"/>
      <c r="Z723" s="19"/>
      <c r="AA723" s="19"/>
      <c r="AB723" s="19"/>
      <c r="AC723" s="19"/>
      <c r="AD723" s="19"/>
      <c r="AE723" s="19"/>
      <c r="AF723" s="19"/>
    </row>
    <row r="724" spans="1:32" ht="16.5" x14ac:dyDescent="0.25">
      <c r="A724" s="5">
        <v>719</v>
      </c>
      <c r="B724" s="42">
        <f t="shared" si="56"/>
        <v>0</v>
      </c>
      <c r="C724" s="41">
        <f t="shared" si="57"/>
        <v>1</v>
      </c>
      <c r="D724" s="10"/>
      <c r="E724" s="10"/>
      <c r="F724" s="125"/>
      <c r="G724" s="12"/>
      <c r="H724" s="125"/>
      <c r="I724" s="16"/>
      <c r="J724" s="2" t="str">
        <f t="shared" si="58"/>
        <v>Pendiente</v>
      </c>
      <c r="K724" s="35">
        <f t="shared" ref="K724:K787" si="59">IF(I724&lt;&gt;"",(NETWORKDAYS(F724,I724)),0)</f>
        <v>0</v>
      </c>
      <c r="L724" s="36"/>
      <c r="M724" s="37"/>
      <c r="N724" s="19"/>
      <c r="O724" s="19"/>
      <c r="P724" s="152"/>
      <c r="Q724" s="17"/>
      <c r="R724" s="89"/>
      <c r="S724" s="89"/>
      <c r="T724" s="89"/>
      <c r="U724" s="89"/>
      <c r="V724" s="15"/>
      <c r="W724" s="19"/>
      <c r="X724" s="19"/>
      <c r="Y724" s="19"/>
      <c r="Z724" s="19"/>
      <c r="AA724" s="19"/>
      <c r="AB724" s="19"/>
      <c r="AC724" s="19"/>
      <c r="AD724" s="19"/>
      <c r="AE724" s="19"/>
      <c r="AF724" s="19"/>
    </row>
    <row r="725" spans="1:32" ht="16.5" x14ac:dyDescent="0.25">
      <c r="A725" s="5">
        <v>720</v>
      </c>
      <c r="B725" s="42">
        <f t="shared" si="56"/>
        <v>0</v>
      </c>
      <c r="C725" s="41">
        <f t="shared" si="57"/>
        <v>1</v>
      </c>
      <c r="D725" s="10"/>
      <c r="E725" s="10"/>
      <c r="F725" s="125"/>
      <c r="G725" s="12"/>
      <c r="H725" s="125"/>
      <c r="I725" s="16"/>
      <c r="J725" s="2" t="str">
        <f t="shared" si="58"/>
        <v>Pendiente</v>
      </c>
      <c r="K725" s="35">
        <f t="shared" si="59"/>
        <v>0</v>
      </c>
      <c r="L725" s="36"/>
      <c r="M725" s="37"/>
      <c r="N725" s="19"/>
      <c r="O725" s="19"/>
      <c r="P725" s="152"/>
      <c r="Q725" s="17"/>
      <c r="R725" s="89"/>
      <c r="S725" s="89"/>
      <c r="T725" s="89"/>
      <c r="U725" s="89"/>
      <c r="V725" s="15"/>
      <c r="W725" s="19"/>
      <c r="X725" s="19"/>
      <c r="Y725" s="19"/>
      <c r="Z725" s="19"/>
      <c r="AA725" s="19"/>
      <c r="AB725" s="19"/>
      <c r="AC725" s="19"/>
      <c r="AD725" s="19"/>
      <c r="AE725" s="19"/>
      <c r="AF725" s="19"/>
    </row>
    <row r="726" spans="1:32" ht="16.5" x14ac:dyDescent="0.25">
      <c r="A726" s="5">
        <v>721</v>
      </c>
      <c r="B726" s="42">
        <f t="shared" si="56"/>
        <v>0</v>
      </c>
      <c r="C726" s="41">
        <f t="shared" si="57"/>
        <v>1</v>
      </c>
      <c r="D726" s="10"/>
      <c r="E726" s="10"/>
      <c r="F726" s="125"/>
      <c r="G726" s="12"/>
      <c r="H726" s="125"/>
      <c r="I726" s="16"/>
      <c r="J726" s="2" t="str">
        <f t="shared" si="58"/>
        <v>Pendiente</v>
      </c>
      <c r="K726" s="35">
        <f t="shared" si="59"/>
        <v>0</v>
      </c>
      <c r="L726" s="36"/>
      <c r="M726" s="37"/>
      <c r="N726" s="19"/>
      <c r="O726" s="19"/>
      <c r="P726" s="152"/>
      <c r="Q726" s="17"/>
      <c r="R726" s="89"/>
      <c r="S726" s="89"/>
      <c r="T726" s="89"/>
      <c r="U726" s="89"/>
      <c r="V726" s="15"/>
      <c r="W726" s="19"/>
      <c r="X726" s="19"/>
      <c r="Y726" s="19"/>
      <c r="Z726" s="19"/>
      <c r="AA726" s="19"/>
      <c r="AB726" s="19"/>
      <c r="AC726" s="19"/>
      <c r="AD726" s="19"/>
      <c r="AE726" s="19"/>
      <c r="AF726" s="19"/>
    </row>
    <row r="727" spans="1:32" ht="16.5" x14ac:dyDescent="0.25">
      <c r="A727" s="5">
        <v>722</v>
      </c>
      <c r="B727" s="42">
        <f t="shared" si="56"/>
        <v>0</v>
      </c>
      <c r="C727" s="41">
        <f t="shared" si="57"/>
        <v>1</v>
      </c>
      <c r="D727" s="10"/>
      <c r="E727" s="10"/>
      <c r="F727" s="125"/>
      <c r="G727" s="12"/>
      <c r="H727" s="125"/>
      <c r="I727" s="16"/>
      <c r="J727" s="2" t="str">
        <f t="shared" si="58"/>
        <v>Pendiente</v>
      </c>
      <c r="K727" s="35">
        <f t="shared" si="59"/>
        <v>0</v>
      </c>
      <c r="L727" s="36"/>
      <c r="M727" s="37"/>
      <c r="N727" s="19"/>
      <c r="O727" s="19"/>
      <c r="P727" s="152"/>
      <c r="Q727" s="17"/>
      <c r="R727" s="89"/>
      <c r="S727" s="89"/>
      <c r="T727" s="89"/>
      <c r="U727" s="89"/>
      <c r="V727" s="15"/>
      <c r="W727" s="19"/>
      <c r="X727" s="19"/>
      <c r="Y727" s="19"/>
      <c r="Z727" s="19"/>
      <c r="AA727" s="19"/>
      <c r="AB727" s="19"/>
      <c r="AC727" s="19"/>
      <c r="AD727" s="19"/>
      <c r="AE727" s="19"/>
      <c r="AF727" s="19"/>
    </row>
    <row r="728" spans="1:32" ht="16.5" x14ac:dyDescent="0.25">
      <c r="A728" s="5">
        <v>723</v>
      </c>
      <c r="B728" s="42">
        <f t="shared" si="56"/>
        <v>0</v>
      </c>
      <c r="C728" s="41">
        <f t="shared" si="57"/>
        <v>1</v>
      </c>
      <c r="D728" s="10"/>
      <c r="E728" s="10"/>
      <c r="F728" s="125"/>
      <c r="G728" s="12"/>
      <c r="H728" s="125"/>
      <c r="I728" s="16"/>
      <c r="J728" s="2" t="str">
        <f t="shared" si="58"/>
        <v>Pendiente</v>
      </c>
      <c r="K728" s="35">
        <f t="shared" si="59"/>
        <v>0</v>
      </c>
      <c r="L728" s="36"/>
      <c r="M728" s="37"/>
      <c r="N728" s="19"/>
      <c r="O728" s="19"/>
      <c r="P728" s="152"/>
      <c r="Q728" s="17"/>
      <c r="R728" s="89"/>
      <c r="S728" s="89"/>
      <c r="T728" s="89"/>
      <c r="U728" s="89"/>
      <c r="V728" s="15"/>
      <c r="W728" s="19"/>
      <c r="X728" s="19"/>
      <c r="Y728" s="19"/>
      <c r="Z728" s="19"/>
      <c r="AA728" s="19"/>
      <c r="AB728" s="19"/>
      <c r="AC728" s="19"/>
      <c r="AD728" s="19"/>
      <c r="AE728" s="19"/>
      <c r="AF728" s="19"/>
    </row>
    <row r="729" spans="1:32" ht="16.5" x14ac:dyDescent="0.25">
      <c r="A729" s="5">
        <v>724</v>
      </c>
      <c r="B729" s="42">
        <f t="shared" si="56"/>
        <v>0</v>
      </c>
      <c r="C729" s="41">
        <f t="shared" si="57"/>
        <v>1</v>
      </c>
      <c r="D729" s="10"/>
      <c r="E729" s="10"/>
      <c r="F729" s="125"/>
      <c r="G729" s="12"/>
      <c r="H729" s="125"/>
      <c r="I729" s="16"/>
      <c r="J729" s="2" t="str">
        <f t="shared" si="58"/>
        <v>Pendiente</v>
      </c>
      <c r="K729" s="35">
        <f t="shared" si="59"/>
        <v>0</v>
      </c>
      <c r="L729" s="36"/>
      <c r="M729" s="37"/>
      <c r="N729" s="19"/>
      <c r="O729" s="19"/>
      <c r="P729" s="152"/>
      <c r="Q729" s="17"/>
      <c r="R729" s="89"/>
      <c r="S729" s="89"/>
      <c r="T729" s="89"/>
      <c r="U729" s="89"/>
      <c r="V729" s="15"/>
      <c r="W729" s="19"/>
      <c r="X729" s="19"/>
      <c r="Y729" s="19"/>
      <c r="Z729" s="19"/>
      <c r="AA729" s="19"/>
      <c r="AB729" s="19"/>
      <c r="AC729" s="19"/>
      <c r="AD729" s="19"/>
      <c r="AE729" s="19"/>
      <c r="AF729" s="19"/>
    </row>
    <row r="730" spans="1:32" ht="16.5" x14ac:dyDescent="0.25">
      <c r="A730" s="5">
        <v>725</v>
      </c>
      <c r="B730" s="42">
        <f t="shared" si="56"/>
        <v>0</v>
      </c>
      <c r="C730" s="41">
        <f t="shared" si="57"/>
        <v>1</v>
      </c>
      <c r="D730" s="10"/>
      <c r="E730" s="10"/>
      <c r="F730" s="125"/>
      <c r="G730" s="12"/>
      <c r="H730" s="125"/>
      <c r="I730" s="16"/>
      <c r="J730" s="2" t="str">
        <f t="shared" si="58"/>
        <v>Pendiente</v>
      </c>
      <c r="K730" s="35">
        <f t="shared" si="59"/>
        <v>0</v>
      </c>
      <c r="L730" s="36"/>
      <c r="M730" s="37"/>
      <c r="N730" s="19"/>
      <c r="O730" s="19"/>
      <c r="P730" s="152"/>
      <c r="Q730" s="17"/>
      <c r="R730" s="89"/>
      <c r="S730" s="89"/>
      <c r="T730" s="89"/>
      <c r="U730" s="89"/>
      <c r="V730" s="15"/>
      <c r="W730" s="19"/>
      <c r="X730" s="19"/>
      <c r="Y730" s="19"/>
      <c r="Z730" s="19"/>
      <c r="AA730" s="19"/>
      <c r="AB730" s="19"/>
      <c r="AC730" s="19"/>
      <c r="AD730" s="19"/>
      <c r="AE730" s="19"/>
      <c r="AF730" s="19"/>
    </row>
    <row r="731" spans="1:32" ht="16.5" x14ac:dyDescent="0.25">
      <c r="A731" s="5">
        <v>726</v>
      </c>
      <c r="B731" s="42">
        <f t="shared" si="56"/>
        <v>0</v>
      </c>
      <c r="C731" s="41">
        <f t="shared" si="57"/>
        <v>1</v>
      </c>
      <c r="D731" s="10"/>
      <c r="E731" s="10"/>
      <c r="F731" s="125"/>
      <c r="G731" s="12"/>
      <c r="H731" s="125"/>
      <c r="I731" s="16"/>
      <c r="J731" s="2" t="str">
        <f t="shared" si="58"/>
        <v>Pendiente</v>
      </c>
      <c r="K731" s="35">
        <f t="shared" si="59"/>
        <v>0</v>
      </c>
      <c r="L731" s="36"/>
      <c r="M731" s="37"/>
      <c r="N731" s="19"/>
      <c r="O731" s="19"/>
      <c r="P731" s="152"/>
      <c r="Q731" s="17"/>
      <c r="R731" s="89"/>
      <c r="S731" s="89"/>
      <c r="T731" s="89"/>
      <c r="U731" s="89"/>
      <c r="V731" s="15"/>
      <c r="W731" s="19"/>
      <c r="X731" s="19"/>
      <c r="Y731" s="19"/>
      <c r="Z731" s="19"/>
      <c r="AA731" s="19"/>
      <c r="AB731" s="19"/>
      <c r="AC731" s="19"/>
      <c r="AD731" s="19"/>
      <c r="AE731" s="19"/>
      <c r="AF731" s="19"/>
    </row>
    <row r="732" spans="1:32" ht="16.5" x14ac:dyDescent="0.25">
      <c r="A732" s="5">
        <v>727</v>
      </c>
      <c r="B732" s="42">
        <f t="shared" si="56"/>
        <v>0</v>
      </c>
      <c r="C732" s="41">
        <f t="shared" si="57"/>
        <v>1</v>
      </c>
      <c r="D732" s="10"/>
      <c r="E732" s="10"/>
      <c r="F732" s="125"/>
      <c r="G732" s="12"/>
      <c r="H732" s="125"/>
      <c r="I732" s="16"/>
      <c r="J732" s="2" t="str">
        <f t="shared" si="58"/>
        <v>Pendiente</v>
      </c>
      <c r="K732" s="35">
        <f t="shared" si="59"/>
        <v>0</v>
      </c>
      <c r="L732" s="36"/>
      <c r="M732" s="37"/>
      <c r="N732" s="19"/>
      <c r="O732" s="19"/>
      <c r="P732" s="152"/>
      <c r="Q732" s="17"/>
      <c r="R732" s="89"/>
      <c r="S732" s="89"/>
      <c r="T732" s="89"/>
      <c r="U732" s="89"/>
      <c r="V732" s="15"/>
      <c r="W732" s="19"/>
      <c r="X732" s="19"/>
      <c r="Y732" s="19"/>
      <c r="Z732" s="19"/>
      <c r="AA732" s="19"/>
      <c r="AB732" s="19"/>
      <c r="AC732" s="19"/>
      <c r="AD732" s="19"/>
      <c r="AE732" s="19"/>
      <c r="AF732" s="19"/>
    </row>
    <row r="733" spans="1:32" ht="16.5" x14ac:dyDescent="0.25">
      <c r="A733" s="5">
        <v>728</v>
      </c>
      <c r="B733" s="42">
        <f t="shared" ref="B733:B796" si="60">IF(D733="",0,IF(I733&lt;&gt;"",-1,IF(H733&lt;$AH$5,100,0)))</f>
        <v>0</v>
      </c>
      <c r="C733" s="41">
        <f t="shared" ref="C733:C796" si="61">IF(D733="",1,IF(I733&lt;&gt;"",0,IF((H733-18)&lt;=$AH$5,100,1)))</f>
        <v>1</v>
      </c>
      <c r="D733" s="10"/>
      <c r="E733" s="10"/>
      <c r="F733" s="125"/>
      <c r="G733" s="12"/>
      <c r="H733" s="125"/>
      <c r="I733" s="16"/>
      <c r="J733" s="2" t="str">
        <f t="shared" si="58"/>
        <v>Pendiente</v>
      </c>
      <c r="K733" s="35">
        <f t="shared" si="59"/>
        <v>0</v>
      </c>
      <c r="L733" s="36"/>
      <c r="M733" s="37"/>
      <c r="N733" s="19"/>
      <c r="O733" s="19"/>
      <c r="P733" s="152"/>
      <c r="Q733" s="17"/>
      <c r="R733" s="89"/>
      <c r="S733" s="89"/>
      <c r="T733" s="89"/>
      <c r="U733" s="89"/>
      <c r="V733" s="15"/>
      <c r="W733" s="19"/>
      <c r="X733" s="19"/>
      <c r="Y733" s="19"/>
      <c r="Z733" s="19"/>
      <c r="AA733" s="19"/>
      <c r="AB733" s="19"/>
      <c r="AC733" s="19"/>
      <c r="AD733" s="19"/>
      <c r="AE733" s="19"/>
      <c r="AF733" s="19"/>
    </row>
    <row r="734" spans="1:32" ht="16.5" x14ac:dyDescent="0.25">
      <c r="A734" s="5">
        <v>729</v>
      </c>
      <c r="B734" s="42">
        <f t="shared" si="60"/>
        <v>0</v>
      </c>
      <c r="C734" s="41">
        <f t="shared" si="61"/>
        <v>1</v>
      </c>
      <c r="D734" s="10"/>
      <c r="E734" s="10"/>
      <c r="F734" s="125"/>
      <c r="G734" s="12"/>
      <c r="H734" s="125"/>
      <c r="I734" s="16"/>
      <c r="J734" s="2" t="str">
        <f t="shared" si="58"/>
        <v>Pendiente</v>
      </c>
      <c r="K734" s="35">
        <f t="shared" si="59"/>
        <v>0</v>
      </c>
      <c r="L734" s="36"/>
      <c r="M734" s="37"/>
      <c r="N734" s="19"/>
      <c r="O734" s="19"/>
      <c r="P734" s="152"/>
      <c r="Q734" s="17"/>
      <c r="R734" s="89"/>
      <c r="S734" s="89"/>
      <c r="T734" s="89"/>
      <c r="U734" s="89"/>
      <c r="V734" s="15"/>
      <c r="W734" s="19"/>
      <c r="X734" s="19"/>
      <c r="Y734" s="19"/>
      <c r="Z734" s="19"/>
      <c r="AA734" s="19"/>
      <c r="AB734" s="19"/>
      <c r="AC734" s="19"/>
      <c r="AD734" s="19"/>
      <c r="AE734" s="19"/>
      <c r="AF734" s="19"/>
    </row>
    <row r="735" spans="1:32" ht="16.5" x14ac:dyDescent="0.25">
      <c r="A735" s="5">
        <v>730</v>
      </c>
      <c r="B735" s="42">
        <f t="shared" si="60"/>
        <v>0</v>
      </c>
      <c r="C735" s="41">
        <f t="shared" si="61"/>
        <v>1</v>
      </c>
      <c r="D735" s="10"/>
      <c r="E735" s="10"/>
      <c r="F735" s="125"/>
      <c r="G735" s="12"/>
      <c r="H735" s="125"/>
      <c r="I735" s="16"/>
      <c r="J735" s="2" t="str">
        <f t="shared" si="58"/>
        <v>Pendiente</v>
      </c>
      <c r="K735" s="35">
        <f t="shared" si="59"/>
        <v>0</v>
      </c>
      <c r="L735" s="36"/>
      <c r="M735" s="37"/>
      <c r="N735" s="19"/>
      <c r="O735" s="19"/>
      <c r="P735" s="152"/>
      <c r="Q735" s="17"/>
      <c r="R735" s="89"/>
      <c r="S735" s="89"/>
      <c r="T735" s="89"/>
      <c r="U735" s="89"/>
      <c r="V735" s="15"/>
      <c r="W735" s="19"/>
      <c r="X735" s="19"/>
      <c r="Y735" s="19"/>
      <c r="Z735" s="19"/>
      <c r="AA735" s="19"/>
      <c r="AB735" s="19"/>
      <c r="AC735" s="19"/>
      <c r="AD735" s="19"/>
      <c r="AE735" s="19"/>
      <c r="AF735" s="19"/>
    </row>
    <row r="736" spans="1:32" ht="16.5" x14ac:dyDescent="0.25">
      <c r="A736" s="5">
        <v>731</v>
      </c>
      <c r="B736" s="42">
        <f t="shared" si="60"/>
        <v>0</v>
      </c>
      <c r="C736" s="41">
        <f t="shared" si="61"/>
        <v>1</v>
      </c>
      <c r="D736" s="10"/>
      <c r="E736" s="10"/>
      <c r="F736" s="125"/>
      <c r="G736" s="12"/>
      <c r="H736" s="125"/>
      <c r="I736" s="16"/>
      <c r="J736" s="2" t="str">
        <f t="shared" si="58"/>
        <v>Pendiente</v>
      </c>
      <c r="K736" s="35">
        <f t="shared" si="59"/>
        <v>0</v>
      </c>
      <c r="L736" s="36"/>
      <c r="M736" s="37"/>
      <c r="N736" s="19"/>
      <c r="O736" s="19"/>
      <c r="P736" s="152"/>
      <c r="Q736" s="17"/>
      <c r="R736" s="89"/>
      <c r="S736" s="89"/>
      <c r="T736" s="89"/>
      <c r="U736" s="89"/>
      <c r="V736" s="15"/>
      <c r="W736" s="19"/>
      <c r="X736" s="19"/>
      <c r="Y736" s="19"/>
      <c r="Z736" s="19"/>
      <c r="AA736" s="19"/>
      <c r="AB736" s="19"/>
      <c r="AC736" s="19"/>
      <c r="AD736" s="19"/>
      <c r="AE736" s="19"/>
      <c r="AF736" s="19"/>
    </row>
    <row r="737" spans="1:32" ht="16.5" x14ac:dyDescent="0.25">
      <c r="A737" s="5">
        <v>732</v>
      </c>
      <c r="B737" s="42">
        <f t="shared" si="60"/>
        <v>0</v>
      </c>
      <c r="C737" s="41">
        <f t="shared" si="61"/>
        <v>1</v>
      </c>
      <c r="D737" s="10"/>
      <c r="E737" s="10"/>
      <c r="F737" s="125"/>
      <c r="G737" s="12"/>
      <c r="H737" s="125"/>
      <c r="I737" s="16"/>
      <c r="J737" s="2" t="str">
        <f t="shared" si="58"/>
        <v>Pendiente</v>
      </c>
      <c r="K737" s="35">
        <f t="shared" si="59"/>
        <v>0</v>
      </c>
      <c r="L737" s="36"/>
      <c r="M737" s="37"/>
      <c r="N737" s="19"/>
      <c r="O737" s="19"/>
      <c r="P737" s="152"/>
      <c r="Q737" s="17"/>
      <c r="R737" s="89"/>
      <c r="S737" s="89"/>
      <c r="T737" s="89"/>
      <c r="U737" s="89"/>
      <c r="V737" s="15"/>
      <c r="W737" s="19"/>
      <c r="X737" s="19"/>
      <c r="Y737" s="19"/>
      <c r="Z737" s="19"/>
      <c r="AA737" s="19"/>
      <c r="AB737" s="19"/>
      <c r="AC737" s="19"/>
      <c r="AD737" s="19"/>
      <c r="AE737" s="19"/>
      <c r="AF737" s="19"/>
    </row>
    <row r="738" spans="1:32" ht="16.5" x14ac:dyDescent="0.25">
      <c r="A738" s="5">
        <v>733</v>
      </c>
      <c r="B738" s="42">
        <f t="shared" si="60"/>
        <v>0</v>
      </c>
      <c r="C738" s="41">
        <f t="shared" si="61"/>
        <v>1</v>
      </c>
      <c r="D738" s="10"/>
      <c r="E738" s="10"/>
      <c r="F738" s="125"/>
      <c r="G738" s="12"/>
      <c r="H738" s="125"/>
      <c r="I738" s="16"/>
      <c r="J738" s="2" t="str">
        <f t="shared" si="58"/>
        <v>Pendiente</v>
      </c>
      <c r="K738" s="35">
        <f t="shared" si="59"/>
        <v>0</v>
      </c>
      <c r="L738" s="36"/>
      <c r="M738" s="37"/>
      <c r="N738" s="19"/>
      <c r="O738" s="19"/>
      <c r="P738" s="152"/>
      <c r="Q738" s="17"/>
      <c r="R738" s="89"/>
      <c r="S738" s="89"/>
      <c r="T738" s="89"/>
      <c r="U738" s="89"/>
      <c r="V738" s="15"/>
      <c r="W738" s="19"/>
      <c r="X738" s="19"/>
      <c r="Y738" s="19"/>
      <c r="Z738" s="19"/>
      <c r="AA738" s="19"/>
      <c r="AB738" s="19"/>
      <c r="AC738" s="19"/>
      <c r="AD738" s="19"/>
      <c r="AE738" s="19"/>
      <c r="AF738" s="19"/>
    </row>
    <row r="739" spans="1:32" ht="16.5" x14ac:dyDescent="0.25">
      <c r="A739" s="5">
        <v>734</v>
      </c>
      <c r="B739" s="42">
        <f t="shared" si="60"/>
        <v>0</v>
      </c>
      <c r="C739" s="41">
        <f t="shared" si="61"/>
        <v>1</v>
      </c>
      <c r="D739" s="10"/>
      <c r="E739" s="10"/>
      <c r="F739" s="125"/>
      <c r="G739" s="12"/>
      <c r="H739" s="125"/>
      <c r="I739" s="16"/>
      <c r="J739" s="2" t="str">
        <f t="shared" si="58"/>
        <v>Pendiente</v>
      </c>
      <c r="K739" s="35">
        <f t="shared" si="59"/>
        <v>0</v>
      </c>
      <c r="L739" s="36"/>
      <c r="M739" s="37"/>
      <c r="N739" s="19"/>
      <c r="O739" s="19"/>
      <c r="P739" s="152"/>
      <c r="Q739" s="17"/>
      <c r="R739" s="89"/>
      <c r="S739" s="89"/>
      <c r="T739" s="89"/>
      <c r="U739" s="89"/>
      <c r="V739" s="15"/>
      <c r="W739" s="19"/>
      <c r="X739" s="19"/>
      <c r="Y739" s="19"/>
      <c r="Z739" s="19"/>
      <c r="AA739" s="19"/>
      <c r="AB739" s="19"/>
      <c r="AC739" s="19"/>
      <c r="AD739" s="19"/>
      <c r="AE739" s="19"/>
      <c r="AF739" s="19"/>
    </row>
    <row r="740" spans="1:32" ht="16.5" x14ac:dyDescent="0.25">
      <c r="A740" s="5">
        <v>735</v>
      </c>
      <c r="B740" s="42">
        <f t="shared" si="60"/>
        <v>0</v>
      </c>
      <c r="C740" s="41">
        <f t="shared" si="61"/>
        <v>1</v>
      </c>
      <c r="D740" s="10"/>
      <c r="E740" s="10"/>
      <c r="F740" s="125"/>
      <c r="G740" s="12"/>
      <c r="H740" s="125"/>
      <c r="I740" s="16"/>
      <c r="J740" s="2" t="str">
        <f t="shared" si="58"/>
        <v>Pendiente</v>
      </c>
      <c r="K740" s="35">
        <f t="shared" si="59"/>
        <v>0</v>
      </c>
      <c r="L740" s="36"/>
      <c r="M740" s="37"/>
      <c r="N740" s="19"/>
      <c r="O740" s="19"/>
      <c r="P740" s="152"/>
      <c r="Q740" s="17"/>
      <c r="R740" s="89"/>
      <c r="S740" s="89"/>
      <c r="T740" s="89"/>
      <c r="U740" s="89"/>
      <c r="V740" s="15"/>
      <c r="W740" s="19"/>
      <c r="X740" s="19"/>
      <c r="Y740" s="19"/>
      <c r="Z740" s="19"/>
      <c r="AA740" s="19"/>
      <c r="AB740" s="19"/>
      <c r="AC740" s="19"/>
      <c r="AD740" s="19"/>
      <c r="AE740" s="19"/>
      <c r="AF740" s="19"/>
    </row>
    <row r="741" spans="1:32" ht="16.5" x14ac:dyDescent="0.25">
      <c r="A741" s="5">
        <v>736</v>
      </c>
      <c r="B741" s="42">
        <f t="shared" si="60"/>
        <v>0</v>
      </c>
      <c r="C741" s="41">
        <f t="shared" si="61"/>
        <v>1</v>
      </c>
      <c r="D741" s="10"/>
      <c r="E741" s="10"/>
      <c r="F741" s="125"/>
      <c r="G741" s="12"/>
      <c r="H741" s="125"/>
      <c r="I741" s="16"/>
      <c r="J741" s="2" t="str">
        <f t="shared" si="58"/>
        <v>Pendiente</v>
      </c>
      <c r="K741" s="35">
        <f t="shared" si="59"/>
        <v>0</v>
      </c>
      <c r="L741" s="36"/>
      <c r="M741" s="37"/>
      <c r="N741" s="19"/>
      <c r="O741" s="19"/>
      <c r="P741" s="152"/>
      <c r="Q741" s="17"/>
      <c r="R741" s="89"/>
      <c r="S741" s="89"/>
      <c r="T741" s="89"/>
      <c r="U741" s="89"/>
      <c r="V741" s="15"/>
      <c r="W741" s="19"/>
      <c r="X741" s="19"/>
      <c r="Y741" s="19"/>
      <c r="Z741" s="19"/>
      <c r="AA741" s="19"/>
      <c r="AB741" s="19"/>
      <c r="AC741" s="19"/>
      <c r="AD741" s="19"/>
      <c r="AE741" s="19"/>
      <c r="AF741" s="19"/>
    </row>
    <row r="742" spans="1:32" ht="16.5" x14ac:dyDescent="0.25">
      <c r="A742" s="5">
        <v>737</v>
      </c>
      <c r="B742" s="42">
        <f t="shared" si="60"/>
        <v>0</v>
      </c>
      <c r="C742" s="41">
        <f t="shared" si="61"/>
        <v>1</v>
      </c>
      <c r="D742" s="10"/>
      <c r="E742" s="10"/>
      <c r="F742" s="125"/>
      <c r="G742" s="12"/>
      <c r="H742" s="125"/>
      <c r="I742" s="16"/>
      <c r="J742" s="2" t="str">
        <f t="shared" si="58"/>
        <v>Pendiente</v>
      </c>
      <c r="K742" s="35">
        <f t="shared" si="59"/>
        <v>0</v>
      </c>
      <c r="L742" s="36"/>
      <c r="M742" s="37"/>
      <c r="N742" s="19"/>
      <c r="O742" s="19"/>
      <c r="P742" s="152"/>
      <c r="Q742" s="17"/>
      <c r="R742" s="89"/>
      <c r="S742" s="89"/>
      <c r="T742" s="89"/>
      <c r="U742" s="89"/>
      <c r="V742" s="15"/>
      <c r="W742" s="19"/>
      <c r="X742" s="19"/>
      <c r="Y742" s="19"/>
      <c r="Z742" s="19"/>
      <c r="AA742" s="19"/>
      <c r="AB742" s="19"/>
      <c r="AC742" s="19"/>
      <c r="AD742" s="19"/>
      <c r="AE742" s="19"/>
      <c r="AF742" s="19"/>
    </row>
    <row r="743" spans="1:32" ht="16.5" x14ac:dyDescent="0.25">
      <c r="A743" s="5">
        <v>738</v>
      </c>
      <c r="B743" s="42">
        <f t="shared" si="60"/>
        <v>0</v>
      </c>
      <c r="C743" s="41">
        <f t="shared" si="61"/>
        <v>1</v>
      </c>
      <c r="D743" s="10"/>
      <c r="E743" s="10"/>
      <c r="F743" s="125"/>
      <c r="G743" s="12"/>
      <c r="H743" s="125"/>
      <c r="I743" s="16"/>
      <c r="J743" s="2" t="str">
        <f t="shared" si="58"/>
        <v>Pendiente</v>
      </c>
      <c r="K743" s="35">
        <f t="shared" si="59"/>
        <v>0</v>
      </c>
      <c r="L743" s="36"/>
      <c r="M743" s="37"/>
      <c r="N743" s="19"/>
      <c r="O743" s="19"/>
      <c r="P743" s="152"/>
      <c r="Q743" s="17"/>
      <c r="R743" s="89"/>
      <c r="S743" s="89"/>
      <c r="T743" s="89"/>
      <c r="U743" s="89"/>
      <c r="V743" s="15"/>
      <c r="W743" s="19"/>
      <c r="X743" s="19"/>
      <c r="Y743" s="19"/>
      <c r="Z743" s="19"/>
      <c r="AA743" s="19"/>
      <c r="AB743" s="19"/>
      <c r="AC743" s="19"/>
      <c r="AD743" s="19"/>
      <c r="AE743" s="19"/>
      <c r="AF743" s="19"/>
    </row>
    <row r="744" spans="1:32" ht="16.5" x14ac:dyDescent="0.25">
      <c r="A744" s="5">
        <v>739</v>
      </c>
      <c r="B744" s="42">
        <f t="shared" si="60"/>
        <v>0</v>
      </c>
      <c r="C744" s="41">
        <f t="shared" si="61"/>
        <v>1</v>
      </c>
      <c r="D744" s="10"/>
      <c r="E744" s="10"/>
      <c r="F744" s="125"/>
      <c r="G744" s="12"/>
      <c r="H744" s="125"/>
      <c r="I744" s="16"/>
      <c r="J744" s="2" t="str">
        <f t="shared" si="58"/>
        <v>Pendiente</v>
      </c>
      <c r="K744" s="35">
        <f t="shared" si="59"/>
        <v>0</v>
      </c>
      <c r="L744" s="36"/>
      <c r="M744" s="37"/>
      <c r="N744" s="19"/>
      <c r="O744" s="19"/>
      <c r="P744" s="152"/>
      <c r="Q744" s="17"/>
      <c r="R744" s="89"/>
      <c r="S744" s="89"/>
      <c r="T744" s="89"/>
      <c r="U744" s="89"/>
      <c r="V744" s="15"/>
      <c r="W744" s="19"/>
      <c r="X744" s="19"/>
      <c r="Y744" s="19"/>
      <c r="Z744" s="19"/>
      <c r="AA744" s="19"/>
      <c r="AB744" s="19"/>
      <c r="AC744" s="19"/>
      <c r="AD744" s="19"/>
      <c r="AE744" s="19"/>
      <c r="AF744" s="19"/>
    </row>
    <row r="745" spans="1:32" ht="16.5" x14ac:dyDescent="0.25">
      <c r="A745" s="5">
        <v>740</v>
      </c>
      <c r="B745" s="42">
        <f t="shared" si="60"/>
        <v>0</v>
      </c>
      <c r="C745" s="41">
        <f t="shared" si="61"/>
        <v>1</v>
      </c>
      <c r="D745" s="10"/>
      <c r="E745" s="10"/>
      <c r="F745" s="125"/>
      <c r="G745" s="12"/>
      <c r="H745" s="125"/>
      <c r="I745" s="16"/>
      <c r="J745" s="2" t="str">
        <f t="shared" si="58"/>
        <v>Pendiente</v>
      </c>
      <c r="K745" s="35">
        <f t="shared" si="59"/>
        <v>0</v>
      </c>
      <c r="L745" s="36"/>
      <c r="M745" s="37"/>
      <c r="N745" s="19"/>
      <c r="O745" s="19"/>
      <c r="P745" s="152"/>
      <c r="Q745" s="17"/>
      <c r="R745" s="89"/>
      <c r="S745" s="89"/>
      <c r="T745" s="89"/>
      <c r="U745" s="89"/>
      <c r="V745" s="15"/>
      <c r="W745" s="19"/>
      <c r="X745" s="19"/>
      <c r="Y745" s="19"/>
      <c r="Z745" s="19"/>
      <c r="AA745" s="19"/>
      <c r="AB745" s="19"/>
      <c r="AC745" s="19"/>
      <c r="AD745" s="19"/>
      <c r="AE745" s="19"/>
      <c r="AF745" s="19"/>
    </row>
    <row r="746" spans="1:32" ht="16.5" x14ac:dyDescent="0.25">
      <c r="A746" s="5">
        <v>741</v>
      </c>
      <c r="B746" s="42">
        <f t="shared" si="60"/>
        <v>0</v>
      </c>
      <c r="C746" s="41">
        <f t="shared" si="61"/>
        <v>1</v>
      </c>
      <c r="D746" s="10"/>
      <c r="E746" s="10"/>
      <c r="F746" s="125"/>
      <c r="G746" s="12"/>
      <c r="H746" s="125"/>
      <c r="I746" s="16"/>
      <c r="J746" s="2" t="str">
        <f t="shared" si="58"/>
        <v>Pendiente</v>
      </c>
      <c r="K746" s="35">
        <f t="shared" si="59"/>
        <v>0</v>
      </c>
      <c r="L746" s="36"/>
      <c r="M746" s="37"/>
      <c r="N746" s="19"/>
      <c r="O746" s="19"/>
      <c r="P746" s="152"/>
      <c r="Q746" s="17"/>
      <c r="R746" s="89"/>
      <c r="S746" s="89"/>
      <c r="T746" s="89"/>
      <c r="U746" s="89"/>
      <c r="V746" s="15"/>
      <c r="W746" s="19"/>
      <c r="X746" s="19"/>
      <c r="Y746" s="19"/>
      <c r="Z746" s="19"/>
      <c r="AA746" s="19"/>
      <c r="AB746" s="19"/>
      <c r="AC746" s="19"/>
      <c r="AD746" s="19"/>
      <c r="AE746" s="19"/>
      <c r="AF746" s="19"/>
    </row>
    <row r="747" spans="1:32" ht="16.5" x14ac:dyDescent="0.25">
      <c r="A747" s="5">
        <v>742</v>
      </c>
      <c r="B747" s="42">
        <f t="shared" si="60"/>
        <v>0</v>
      </c>
      <c r="C747" s="41">
        <f t="shared" si="61"/>
        <v>1</v>
      </c>
      <c r="D747" s="10"/>
      <c r="E747" s="10"/>
      <c r="F747" s="125"/>
      <c r="G747" s="12"/>
      <c r="H747" s="125"/>
      <c r="I747" s="16"/>
      <c r="J747" s="2" t="str">
        <f t="shared" si="58"/>
        <v>Pendiente</v>
      </c>
      <c r="K747" s="35">
        <f t="shared" si="59"/>
        <v>0</v>
      </c>
      <c r="L747" s="36"/>
      <c r="M747" s="37"/>
      <c r="N747" s="19"/>
      <c r="O747" s="19"/>
      <c r="P747" s="152"/>
      <c r="Q747" s="17"/>
      <c r="R747" s="89"/>
      <c r="S747" s="89"/>
      <c r="T747" s="89"/>
      <c r="U747" s="89"/>
      <c r="V747" s="15"/>
      <c r="W747" s="19"/>
      <c r="X747" s="19"/>
      <c r="Y747" s="19"/>
      <c r="Z747" s="19"/>
      <c r="AA747" s="19"/>
      <c r="AB747" s="19"/>
      <c r="AC747" s="19"/>
      <c r="AD747" s="19"/>
      <c r="AE747" s="19"/>
      <c r="AF747" s="19"/>
    </row>
    <row r="748" spans="1:32" ht="16.5" x14ac:dyDescent="0.25">
      <c r="A748" s="5">
        <v>743</v>
      </c>
      <c r="B748" s="42">
        <f t="shared" si="60"/>
        <v>0</v>
      </c>
      <c r="C748" s="41">
        <f t="shared" si="61"/>
        <v>1</v>
      </c>
      <c r="D748" s="10"/>
      <c r="E748" s="10"/>
      <c r="F748" s="125"/>
      <c r="G748" s="12"/>
      <c r="H748" s="125"/>
      <c r="I748" s="16"/>
      <c r="J748" s="2" t="str">
        <f t="shared" si="58"/>
        <v>Pendiente</v>
      </c>
      <c r="K748" s="35">
        <f t="shared" si="59"/>
        <v>0</v>
      </c>
      <c r="L748" s="36"/>
      <c r="M748" s="37"/>
      <c r="N748" s="19"/>
      <c r="O748" s="19"/>
      <c r="P748" s="152"/>
      <c r="Q748" s="17"/>
      <c r="R748" s="89"/>
      <c r="S748" s="89"/>
      <c r="T748" s="89"/>
      <c r="U748" s="89"/>
      <c r="V748" s="15"/>
      <c r="W748" s="19"/>
      <c r="X748" s="19"/>
      <c r="Y748" s="19"/>
      <c r="Z748" s="19"/>
      <c r="AA748" s="19"/>
      <c r="AB748" s="19"/>
      <c r="AC748" s="19"/>
      <c r="AD748" s="19"/>
      <c r="AE748" s="19"/>
      <c r="AF748" s="19"/>
    </row>
    <row r="749" spans="1:32" ht="16.5" x14ac:dyDescent="0.25">
      <c r="A749" s="5">
        <v>744</v>
      </c>
      <c r="B749" s="42">
        <f t="shared" si="60"/>
        <v>0</v>
      </c>
      <c r="C749" s="41">
        <f t="shared" si="61"/>
        <v>1</v>
      </c>
      <c r="D749" s="10"/>
      <c r="E749" s="10"/>
      <c r="F749" s="125"/>
      <c r="G749" s="12"/>
      <c r="H749" s="125"/>
      <c r="I749" s="16"/>
      <c r="J749" s="2" t="str">
        <f t="shared" si="58"/>
        <v>Pendiente</v>
      </c>
      <c r="K749" s="35">
        <f t="shared" si="59"/>
        <v>0</v>
      </c>
      <c r="L749" s="36"/>
      <c r="M749" s="37"/>
      <c r="N749" s="19"/>
      <c r="O749" s="19"/>
      <c r="P749" s="152"/>
      <c r="Q749" s="17"/>
      <c r="R749" s="89"/>
      <c r="S749" s="89"/>
      <c r="T749" s="89"/>
      <c r="U749" s="89"/>
      <c r="V749" s="15"/>
      <c r="W749" s="19"/>
      <c r="X749" s="19"/>
      <c r="Y749" s="19"/>
      <c r="Z749" s="19"/>
      <c r="AA749" s="19"/>
      <c r="AB749" s="19"/>
      <c r="AC749" s="19"/>
      <c r="AD749" s="19"/>
      <c r="AE749" s="19"/>
      <c r="AF749" s="19"/>
    </row>
    <row r="750" spans="1:32" ht="16.5" x14ac:dyDescent="0.25">
      <c r="A750" s="5">
        <v>745</v>
      </c>
      <c r="B750" s="42">
        <f t="shared" si="60"/>
        <v>0</v>
      </c>
      <c r="C750" s="41">
        <f t="shared" si="61"/>
        <v>1</v>
      </c>
      <c r="D750" s="10"/>
      <c r="E750" s="10"/>
      <c r="F750" s="125"/>
      <c r="G750" s="12"/>
      <c r="H750" s="125"/>
      <c r="I750" s="16"/>
      <c r="J750" s="2" t="str">
        <f t="shared" si="58"/>
        <v>Pendiente</v>
      </c>
      <c r="K750" s="35">
        <f t="shared" si="59"/>
        <v>0</v>
      </c>
      <c r="L750" s="36"/>
      <c r="M750" s="37"/>
      <c r="N750" s="19"/>
      <c r="O750" s="19"/>
      <c r="P750" s="152"/>
      <c r="Q750" s="17"/>
      <c r="R750" s="89"/>
      <c r="S750" s="89"/>
      <c r="T750" s="89"/>
      <c r="U750" s="89"/>
      <c r="V750" s="15"/>
      <c r="W750" s="19"/>
      <c r="X750" s="19"/>
      <c r="Y750" s="19"/>
      <c r="Z750" s="19"/>
      <c r="AA750" s="19"/>
      <c r="AB750" s="19"/>
      <c r="AC750" s="19"/>
      <c r="AD750" s="19"/>
      <c r="AE750" s="19"/>
      <c r="AF750" s="19"/>
    </row>
    <row r="751" spans="1:32" ht="16.5" x14ac:dyDescent="0.25">
      <c r="A751" s="5">
        <v>746</v>
      </c>
      <c r="B751" s="42">
        <f t="shared" si="60"/>
        <v>0</v>
      </c>
      <c r="C751" s="41">
        <f t="shared" si="61"/>
        <v>1</v>
      </c>
      <c r="D751" s="10"/>
      <c r="E751" s="10"/>
      <c r="F751" s="125"/>
      <c r="G751" s="12"/>
      <c r="H751" s="125"/>
      <c r="I751" s="16"/>
      <c r="J751" s="2" t="str">
        <f t="shared" si="58"/>
        <v>Pendiente</v>
      </c>
      <c r="K751" s="35">
        <f t="shared" si="59"/>
        <v>0</v>
      </c>
      <c r="L751" s="36"/>
      <c r="M751" s="37"/>
      <c r="N751" s="19"/>
      <c r="O751" s="19"/>
      <c r="P751" s="152"/>
      <c r="Q751" s="17"/>
      <c r="R751" s="89"/>
      <c r="S751" s="89"/>
      <c r="T751" s="89"/>
      <c r="U751" s="89"/>
      <c r="V751" s="15"/>
      <c r="W751" s="19"/>
      <c r="X751" s="19"/>
      <c r="Y751" s="19"/>
      <c r="Z751" s="19"/>
      <c r="AA751" s="19"/>
      <c r="AB751" s="19"/>
      <c r="AC751" s="19"/>
      <c r="AD751" s="19"/>
      <c r="AE751" s="19"/>
      <c r="AF751" s="19"/>
    </row>
    <row r="752" spans="1:32" ht="16.5" x14ac:dyDescent="0.25">
      <c r="A752" s="5">
        <v>747</v>
      </c>
      <c r="B752" s="42">
        <f t="shared" si="60"/>
        <v>0</v>
      </c>
      <c r="C752" s="41">
        <f t="shared" si="61"/>
        <v>1</v>
      </c>
      <c r="D752" s="10"/>
      <c r="E752" s="10"/>
      <c r="F752" s="125"/>
      <c r="G752" s="12"/>
      <c r="H752" s="125"/>
      <c r="I752" s="16"/>
      <c r="J752" s="2" t="str">
        <f t="shared" si="58"/>
        <v>Pendiente</v>
      </c>
      <c r="K752" s="35">
        <f t="shared" si="59"/>
        <v>0</v>
      </c>
      <c r="L752" s="36"/>
      <c r="M752" s="37"/>
      <c r="N752" s="19"/>
      <c r="O752" s="19"/>
      <c r="P752" s="152"/>
      <c r="Q752" s="17"/>
      <c r="R752" s="89"/>
      <c r="S752" s="89"/>
      <c r="T752" s="89"/>
      <c r="U752" s="89"/>
      <c r="V752" s="15"/>
      <c r="W752" s="19"/>
      <c r="X752" s="19"/>
      <c r="Y752" s="19"/>
      <c r="Z752" s="19"/>
      <c r="AA752" s="19"/>
      <c r="AB752" s="19"/>
      <c r="AC752" s="19"/>
      <c r="AD752" s="19"/>
      <c r="AE752" s="19"/>
      <c r="AF752" s="19"/>
    </row>
    <row r="753" spans="1:32" ht="16.5" x14ac:dyDescent="0.25">
      <c r="A753" s="5">
        <v>748</v>
      </c>
      <c r="B753" s="42">
        <f t="shared" si="60"/>
        <v>0</v>
      </c>
      <c r="C753" s="41">
        <f t="shared" si="61"/>
        <v>1</v>
      </c>
      <c r="D753" s="10"/>
      <c r="E753" s="10"/>
      <c r="F753" s="125"/>
      <c r="G753" s="12"/>
      <c r="H753" s="125"/>
      <c r="I753" s="16"/>
      <c r="J753" s="2" t="str">
        <f t="shared" si="58"/>
        <v>Pendiente</v>
      </c>
      <c r="K753" s="35">
        <f t="shared" si="59"/>
        <v>0</v>
      </c>
      <c r="L753" s="36"/>
      <c r="M753" s="37"/>
      <c r="N753" s="19"/>
      <c r="O753" s="19"/>
      <c r="P753" s="152"/>
      <c r="Q753" s="17"/>
      <c r="R753" s="89"/>
      <c r="S753" s="89"/>
      <c r="T753" s="89"/>
      <c r="U753" s="89"/>
      <c r="V753" s="15"/>
      <c r="W753" s="19"/>
      <c r="X753" s="19"/>
      <c r="Y753" s="19"/>
      <c r="Z753" s="19"/>
      <c r="AA753" s="19"/>
      <c r="AB753" s="19"/>
      <c r="AC753" s="19"/>
      <c r="AD753" s="19"/>
      <c r="AE753" s="19"/>
      <c r="AF753" s="19"/>
    </row>
    <row r="754" spans="1:32" ht="16.5" x14ac:dyDescent="0.25">
      <c r="A754" s="5">
        <v>749</v>
      </c>
      <c r="B754" s="42">
        <f t="shared" si="60"/>
        <v>0</v>
      </c>
      <c r="C754" s="41">
        <f t="shared" si="61"/>
        <v>1</v>
      </c>
      <c r="D754" s="10"/>
      <c r="E754" s="10"/>
      <c r="F754" s="125"/>
      <c r="G754" s="12"/>
      <c r="H754" s="125"/>
      <c r="I754" s="16"/>
      <c r="J754" s="2" t="str">
        <f t="shared" si="58"/>
        <v>Pendiente</v>
      </c>
      <c r="K754" s="35">
        <f t="shared" si="59"/>
        <v>0</v>
      </c>
      <c r="L754" s="36"/>
      <c r="M754" s="37"/>
      <c r="N754" s="19"/>
      <c r="O754" s="19"/>
      <c r="P754" s="152"/>
      <c r="Q754" s="17"/>
      <c r="R754" s="89"/>
      <c r="S754" s="89"/>
      <c r="T754" s="89"/>
      <c r="U754" s="89"/>
      <c r="V754" s="15"/>
      <c r="W754" s="19"/>
      <c r="X754" s="19"/>
      <c r="Y754" s="19"/>
      <c r="Z754" s="19"/>
      <c r="AA754" s="19"/>
      <c r="AB754" s="19"/>
      <c r="AC754" s="19"/>
      <c r="AD754" s="19"/>
      <c r="AE754" s="19"/>
      <c r="AF754" s="19"/>
    </row>
    <row r="755" spans="1:32" ht="16.5" x14ac:dyDescent="0.25">
      <c r="A755" s="5">
        <v>750</v>
      </c>
      <c r="B755" s="42">
        <f t="shared" si="60"/>
        <v>0</v>
      </c>
      <c r="C755" s="41">
        <f t="shared" si="61"/>
        <v>1</v>
      </c>
      <c r="D755" s="10"/>
      <c r="E755" s="10"/>
      <c r="F755" s="125"/>
      <c r="G755" s="12"/>
      <c r="H755" s="125"/>
      <c r="I755" s="16"/>
      <c r="J755" s="2" t="str">
        <f t="shared" si="58"/>
        <v>Pendiente</v>
      </c>
      <c r="K755" s="35">
        <f t="shared" si="59"/>
        <v>0</v>
      </c>
      <c r="L755" s="36"/>
      <c r="M755" s="37"/>
      <c r="N755" s="19"/>
      <c r="O755" s="19"/>
      <c r="P755" s="152"/>
      <c r="Q755" s="17"/>
      <c r="R755" s="89"/>
      <c r="S755" s="89"/>
      <c r="T755" s="89"/>
      <c r="U755" s="89"/>
      <c r="V755" s="15"/>
      <c r="W755" s="19"/>
      <c r="X755" s="19"/>
      <c r="Y755" s="19"/>
      <c r="Z755" s="19"/>
      <c r="AA755" s="19"/>
      <c r="AB755" s="19"/>
      <c r="AC755" s="19"/>
      <c r="AD755" s="19"/>
      <c r="AE755" s="19"/>
      <c r="AF755" s="19"/>
    </row>
    <row r="756" spans="1:32" ht="16.5" x14ac:dyDescent="0.25">
      <c r="A756" s="5">
        <v>751</v>
      </c>
      <c r="B756" s="42">
        <f t="shared" si="60"/>
        <v>0</v>
      </c>
      <c r="C756" s="41">
        <f t="shared" si="61"/>
        <v>1</v>
      </c>
      <c r="D756" s="10"/>
      <c r="E756" s="10"/>
      <c r="F756" s="125"/>
      <c r="G756" s="12"/>
      <c r="H756" s="125"/>
      <c r="I756" s="16"/>
      <c r="J756" s="2" t="str">
        <f t="shared" si="58"/>
        <v>Pendiente</v>
      </c>
      <c r="K756" s="35">
        <f t="shared" si="59"/>
        <v>0</v>
      </c>
      <c r="L756" s="36"/>
      <c r="M756" s="37"/>
      <c r="N756" s="19"/>
      <c r="O756" s="19"/>
      <c r="P756" s="152"/>
      <c r="Q756" s="17"/>
      <c r="R756" s="89"/>
      <c r="S756" s="89"/>
      <c r="T756" s="89"/>
      <c r="U756" s="89"/>
      <c r="V756" s="15"/>
      <c r="W756" s="19"/>
      <c r="X756" s="19"/>
      <c r="Y756" s="19"/>
      <c r="Z756" s="19"/>
      <c r="AA756" s="19"/>
      <c r="AB756" s="19"/>
      <c r="AC756" s="19"/>
      <c r="AD756" s="19"/>
      <c r="AE756" s="19"/>
      <c r="AF756" s="19"/>
    </row>
    <row r="757" spans="1:32" ht="16.5" x14ac:dyDescent="0.25">
      <c r="A757" s="5">
        <v>752</v>
      </c>
      <c r="B757" s="42">
        <f t="shared" si="60"/>
        <v>0</v>
      </c>
      <c r="C757" s="41">
        <f t="shared" si="61"/>
        <v>1</v>
      </c>
      <c r="D757" s="10"/>
      <c r="E757" s="10"/>
      <c r="F757" s="125"/>
      <c r="G757" s="12"/>
      <c r="H757" s="125"/>
      <c r="I757" s="16"/>
      <c r="J757" s="2" t="str">
        <f t="shared" si="58"/>
        <v>Pendiente</v>
      </c>
      <c r="K757" s="35">
        <f t="shared" si="59"/>
        <v>0</v>
      </c>
      <c r="L757" s="36"/>
      <c r="M757" s="37"/>
      <c r="N757" s="19"/>
      <c r="O757" s="19"/>
      <c r="P757" s="152"/>
      <c r="Q757" s="17"/>
      <c r="R757" s="89"/>
      <c r="S757" s="89"/>
      <c r="T757" s="89"/>
      <c r="U757" s="89"/>
      <c r="V757" s="15"/>
      <c r="W757" s="19"/>
      <c r="X757" s="19"/>
      <c r="Y757" s="19"/>
      <c r="Z757" s="19"/>
      <c r="AA757" s="19"/>
      <c r="AB757" s="19"/>
      <c r="AC757" s="19"/>
      <c r="AD757" s="19"/>
      <c r="AE757" s="19"/>
      <c r="AF757" s="19"/>
    </row>
    <row r="758" spans="1:32" ht="16.5" x14ac:dyDescent="0.25">
      <c r="A758" s="5">
        <v>753</v>
      </c>
      <c r="B758" s="42">
        <f t="shared" si="60"/>
        <v>0</v>
      </c>
      <c r="C758" s="41">
        <f t="shared" si="61"/>
        <v>1</v>
      </c>
      <c r="D758" s="10"/>
      <c r="E758" s="10"/>
      <c r="F758" s="125"/>
      <c r="G758" s="12"/>
      <c r="H758" s="125"/>
      <c r="I758" s="16"/>
      <c r="J758" s="2" t="str">
        <f t="shared" si="58"/>
        <v>Pendiente</v>
      </c>
      <c r="K758" s="35">
        <f t="shared" si="59"/>
        <v>0</v>
      </c>
      <c r="L758" s="36"/>
      <c r="M758" s="37"/>
      <c r="N758" s="19"/>
      <c r="O758" s="19"/>
      <c r="P758" s="152"/>
      <c r="Q758" s="17"/>
      <c r="R758" s="89"/>
      <c r="S758" s="89"/>
      <c r="T758" s="89"/>
      <c r="U758" s="89"/>
      <c r="V758" s="15"/>
      <c r="W758" s="19"/>
      <c r="X758" s="19"/>
      <c r="Y758" s="19"/>
      <c r="Z758" s="19"/>
      <c r="AA758" s="19"/>
      <c r="AB758" s="19"/>
      <c r="AC758" s="19"/>
      <c r="AD758" s="19"/>
      <c r="AE758" s="19"/>
      <c r="AF758" s="19"/>
    </row>
    <row r="759" spans="1:32" ht="16.5" x14ac:dyDescent="0.25">
      <c r="A759" s="5">
        <v>754</v>
      </c>
      <c r="B759" s="42">
        <f t="shared" si="60"/>
        <v>0</v>
      </c>
      <c r="C759" s="41">
        <f t="shared" si="61"/>
        <v>1</v>
      </c>
      <c r="D759" s="10"/>
      <c r="E759" s="10"/>
      <c r="F759" s="125"/>
      <c r="G759" s="12"/>
      <c r="H759" s="125"/>
      <c r="I759" s="16"/>
      <c r="J759" s="2" t="str">
        <f t="shared" si="58"/>
        <v>Pendiente</v>
      </c>
      <c r="K759" s="35">
        <f t="shared" si="59"/>
        <v>0</v>
      </c>
      <c r="L759" s="36"/>
      <c r="M759" s="37"/>
      <c r="N759" s="19"/>
      <c r="O759" s="19"/>
      <c r="P759" s="152"/>
      <c r="Q759" s="17"/>
      <c r="R759" s="89"/>
      <c r="S759" s="89"/>
      <c r="T759" s="89"/>
      <c r="U759" s="89"/>
      <c r="V759" s="15"/>
      <c r="W759" s="19"/>
      <c r="X759" s="19"/>
      <c r="Y759" s="19"/>
      <c r="Z759" s="19"/>
      <c r="AA759" s="19"/>
      <c r="AB759" s="19"/>
      <c r="AC759" s="19"/>
      <c r="AD759" s="19"/>
      <c r="AE759" s="19"/>
      <c r="AF759" s="19"/>
    </row>
    <row r="760" spans="1:32" ht="16.5" x14ac:dyDescent="0.25">
      <c r="A760" s="5">
        <v>755</v>
      </c>
      <c r="B760" s="42">
        <f t="shared" si="60"/>
        <v>0</v>
      </c>
      <c r="C760" s="41">
        <f t="shared" si="61"/>
        <v>1</v>
      </c>
      <c r="D760" s="10"/>
      <c r="E760" s="10"/>
      <c r="F760" s="125"/>
      <c r="G760" s="12"/>
      <c r="H760" s="125"/>
      <c r="I760" s="16"/>
      <c r="J760" s="2" t="str">
        <f t="shared" si="58"/>
        <v>Pendiente</v>
      </c>
      <c r="K760" s="35">
        <f t="shared" si="59"/>
        <v>0</v>
      </c>
      <c r="L760" s="36"/>
      <c r="M760" s="37"/>
      <c r="N760" s="19"/>
      <c r="O760" s="19"/>
      <c r="P760" s="152"/>
      <c r="Q760" s="17"/>
      <c r="R760" s="89"/>
      <c r="S760" s="89"/>
      <c r="T760" s="89"/>
      <c r="U760" s="89"/>
      <c r="V760" s="15"/>
      <c r="W760" s="19"/>
      <c r="X760" s="19"/>
      <c r="Y760" s="19"/>
      <c r="Z760" s="19"/>
      <c r="AA760" s="19"/>
      <c r="AB760" s="19"/>
      <c r="AC760" s="19"/>
      <c r="AD760" s="19"/>
      <c r="AE760" s="19"/>
      <c r="AF760" s="19"/>
    </row>
    <row r="761" spans="1:32" ht="16.5" x14ac:dyDescent="0.25">
      <c r="A761" s="5">
        <v>756</v>
      </c>
      <c r="B761" s="42">
        <f t="shared" si="60"/>
        <v>0</v>
      </c>
      <c r="C761" s="41">
        <f t="shared" si="61"/>
        <v>1</v>
      </c>
      <c r="D761" s="10"/>
      <c r="E761" s="10"/>
      <c r="F761" s="125"/>
      <c r="G761" s="12"/>
      <c r="H761" s="125"/>
      <c r="I761" s="16"/>
      <c r="J761" s="2" t="str">
        <f t="shared" si="58"/>
        <v>Pendiente</v>
      </c>
      <c r="K761" s="35">
        <f t="shared" si="59"/>
        <v>0</v>
      </c>
      <c r="L761" s="36"/>
      <c r="M761" s="37"/>
      <c r="N761" s="19"/>
      <c r="O761" s="19"/>
      <c r="P761" s="152"/>
      <c r="Q761" s="17"/>
      <c r="R761" s="89"/>
      <c r="S761" s="89"/>
      <c r="T761" s="89"/>
      <c r="U761" s="89"/>
      <c r="V761" s="15"/>
      <c r="W761" s="19"/>
      <c r="X761" s="19"/>
      <c r="Y761" s="19"/>
      <c r="Z761" s="19"/>
      <c r="AA761" s="19"/>
      <c r="AB761" s="19"/>
      <c r="AC761" s="19"/>
      <c r="AD761" s="19"/>
      <c r="AE761" s="19"/>
      <c r="AF761" s="19"/>
    </row>
    <row r="762" spans="1:32" ht="16.5" x14ac:dyDescent="0.25">
      <c r="A762" s="5">
        <v>757</v>
      </c>
      <c r="B762" s="42">
        <f t="shared" si="60"/>
        <v>0</v>
      </c>
      <c r="C762" s="41">
        <f t="shared" si="61"/>
        <v>1</v>
      </c>
      <c r="D762" s="10"/>
      <c r="E762" s="10"/>
      <c r="F762" s="125"/>
      <c r="G762" s="12"/>
      <c r="H762" s="125"/>
      <c r="I762" s="16"/>
      <c r="J762" s="2" t="str">
        <f t="shared" si="58"/>
        <v>Pendiente</v>
      </c>
      <c r="K762" s="35">
        <f t="shared" si="59"/>
        <v>0</v>
      </c>
      <c r="L762" s="36"/>
      <c r="M762" s="37"/>
      <c r="N762" s="19"/>
      <c r="O762" s="19"/>
      <c r="P762" s="152"/>
      <c r="Q762" s="17"/>
      <c r="R762" s="89"/>
      <c r="S762" s="89"/>
      <c r="T762" s="89"/>
      <c r="U762" s="89"/>
      <c r="V762" s="15"/>
      <c r="W762" s="19"/>
      <c r="X762" s="19"/>
      <c r="Y762" s="19"/>
      <c r="Z762" s="19"/>
      <c r="AA762" s="19"/>
      <c r="AB762" s="19"/>
      <c r="AC762" s="19"/>
      <c r="AD762" s="19"/>
      <c r="AE762" s="19"/>
      <c r="AF762" s="19"/>
    </row>
    <row r="763" spans="1:32" ht="16.5" x14ac:dyDescent="0.25">
      <c r="A763" s="5">
        <v>758</v>
      </c>
      <c r="B763" s="42">
        <f t="shared" si="60"/>
        <v>0</v>
      </c>
      <c r="C763" s="41">
        <f t="shared" si="61"/>
        <v>1</v>
      </c>
      <c r="D763" s="10"/>
      <c r="E763" s="10"/>
      <c r="F763" s="125"/>
      <c r="G763" s="12"/>
      <c r="H763" s="125"/>
      <c r="I763" s="16"/>
      <c r="J763" s="2" t="str">
        <f t="shared" si="58"/>
        <v>Pendiente</v>
      </c>
      <c r="K763" s="35">
        <f t="shared" si="59"/>
        <v>0</v>
      </c>
      <c r="L763" s="36"/>
      <c r="M763" s="37"/>
      <c r="N763" s="19"/>
      <c r="O763" s="19"/>
      <c r="P763" s="152"/>
      <c r="Q763" s="17"/>
      <c r="R763" s="89"/>
      <c r="S763" s="89"/>
      <c r="T763" s="89"/>
      <c r="U763" s="89"/>
      <c r="V763" s="15"/>
      <c r="W763" s="19"/>
      <c r="X763" s="19"/>
      <c r="Y763" s="19"/>
      <c r="Z763" s="19"/>
      <c r="AA763" s="19"/>
      <c r="AB763" s="19"/>
      <c r="AC763" s="19"/>
      <c r="AD763" s="19"/>
      <c r="AE763" s="19"/>
      <c r="AF763" s="19"/>
    </row>
    <row r="764" spans="1:32" ht="16.5" x14ac:dyDescent="0.25">
      <c r="A764" s="5">
        <v>759</v>
      </c>
      <c r="B764" s="42">
        <f t="shared" si="60"/>
        <v>0</v>
      </c>
      <c r="C764" s="41">
        <f t="shared" si="61"/>
        <v>1</v>
      </c>
      <c r="D764" s="10"/>
      <c r="E764" s="10"/>
      <c r="F764" s="125"/>
      <c r="G764" s="12"/>
      <c r="H764" s="125"/>
      <c r="I764" s="16"/>
      <c r="J764" s="2" t="str">
        <f t="shared" si="58"/>
        <v>Pendiente</v>
      </c>
      <c r="K764" s="35">
        <f t="shared" si="59"/>
        <v>0</v>
      </c>
      <c r="L764" s="36"/>
      <c r="M764" s="37"/>
      <c r="N764" s="19"/>
      <c r="O764" s="19"/>
      <c r="P764" s="152"/>
      <c r="Q764" s="17"/>
      <c r="R764" s="89"/>
      <c r="S764" s="89"/>
      <c r="T764" s="89"/>
      <c r="U764" s="89"/>
      <c r="V764" s="15"/>
      <c r="W764" s="19"/>
      <c r="X764" s="19"/>
      <c r="Y764" s="19"/>
      <c r="Z764" s="19"/>
      <c r="AA764" s="19"/>
      <c r="AB764" s="19"/>
      <c r="AC764" s="19"/>
      <c r="AD764" s="19"/>
      <c r="AE764" s="19"/>
      <c r="AF764" s="19"/>
    </row>
    <row r="765" spans="1:32" ht="16.5" x14ac:dyDescent="0.25">
      <c r="A765" s="5">
        <v>760</v>
      </c>
      <c r="B765" s="42">
        <f t="shared" si="60"/>
        <v>0</v>
      </c>
      <c r="C765" s="41">
        <f t="shared" si="61"/>
        <v>1</v>
      </c>
      <c r="D765" s="10"/>
      <c r="E765" s="10"/>
      <c r="F765" s="125"/>
      <c r="G765" s="12"/>
      <c r="H765" s="125"/>
      <c r="I765" s="16"/>
      <c r="J765" s="2" t="str">
        <f t="shared" si="58"/>
        <v>Pendiente</v>
      </c>
      <c r="K765" s="35">
        <f t="shared" si="59"/>
        <v>0</v>
      </c>
      <c r="L765" s="36"/>
      <c r="M765" s="37"/>
      <c r="N765" s="19"/>
      <c r="O765" s="19"/>
      <c r="P765" s="152"/>
      <c r="Q765" s="17"/>
      <c r="R765" s="89"/>
      <c r="S765" s="89"/>
      <c r="T765" s="89"/>
      <c r="U765" s="89"/>
      <c r="V765" s="15"/>
      <c r="W765" s="19"/>
      <c r="X765" s="19"/>
      <c r="Y765" s="19"/>
      <c r="Z765" s="19"/>
      <c r="AA765" s="19"/>
      <c r="AB765" s="19"/>
      <c r="AC765" s="19"/>
      <c r="AD765" s="19"/>
      <c r="AE765" s="19"/>
      <c r="AF765" s="19"/>
    </row>
    <row r="766" spans="1:32" ht="16.5" x14ac:dyDescent="0.25">
      <c r="A766" s="5">
        <v>761</v>
      </c>
      <c r="B766" s="42">
        <f t="shared" si="60"/>
        <v>0</v>
      </c>
      <c r="C766" s="41">
        <f t="shared" si="61"/>
        <v>1</v>
      </c>
      <c r="D766" s="10"/>
      <c r="E766" s="10"/>
      <c r="F766" s="125"/>
      <c r="G766" s="12"/>
      <c r="H766" s="125"/>
      <c r="I766" s="16"/>
      <c r="J766" s="2" t="str">
        <f t="shared" si="58"/>
        <v>Pendiente</v>
      </c>
      <c r="K766" s="35">
        <f t="shared" si="59"/>
        <v>0</v>
      </c>
      <c r="L766" s="36"/>
      <c r="M766" s="37"/>
      <c r="N766" s="19"/>
      <c r="O766" s="19"/>
      <c r="P766" s="152"/>
      <c r="Q766" s="17"/>
      <c r="R766" s="89"/>
      <c r="S766" s="89"/>
      <c r="T766" s="89"/>
      <c r="U766" s="89"/>
      <c r="V766" s="15"/>
      <c r="W766" s="19"/>
      <c r="X766" s="19"/>
      <c r="Y766" s="19"/>
      <c r="Z766" s="19"/>
      <c r="AA766" s="19"/>
      <c r="AB766" s="19"/>
      <c r="AC766" s="19"/>
      <c r="AD766" s="19"/>
      <c r="AE766" s="19"/>
      <c r="AF766" s="19"/>
    </row>
    <row r="767" spans="1:32" ht="16.5" x14ac:dyDescent="0.25">
      <c r="A767" s="5">
        <v>762</v>
      </c>
      <c r="B767" s="42">
        <f t="shared" si="60"/>
        <v>0</v>
      </c>
      <c r="C767" s="41">
        <f t="shared" si="61"/>
        <v>1</v>
      </c>
      <c r="D767" s="10"/>
      <c r="E767" s="10"/>
      <c r="F767" s="125"/>
      <c r="G767" s="12"/>
      <c r="H767" s="125"/>
      <c r="I767" s="16"/>
      <c r="J767" s="2" t="str">
        <f t="shared" si="58"/>
        <v>Pendiente</v>
      </c>
      <c r="K767" s="35">
        <f t="shared" si="59"/>
        <v>0</v>
      </c>
      <c r="L767" s="36"/>
      <c r="M767" s="37"/>
      <c r="N767" s="19"/>
      <c r="O767" s="19"/>
      <c r="P767" s="152"/>
      <c r="Q767" s="17"/>
      <c r="R767" s="89"/>
      <c r="S767" s="89"/>
      <c r="T767" s="89"/>
      <c r="U767" s="89"/>
      <c r="V767" s="15"/>
      <c r="W767" s="19"/>
      <c r="X767" s="19"/>
      <c r="Y767" s="19"/>
      <c r="Z767" s="19"/>
      <c r="AA767" s="19"/>
      <c r="AB767" s="19"/>
      <c r="AC767" s="19"/>
      <c r="AD767" s="19"/>
      <c r="AE767" s="19"/>
      <c r="AF767" s="19"/>
    </row>
    <row r="768" spans="1:32" ht="16.5" x14ac:dyDescent="0.25">
      <c r="A768" s="5">
        <v>763</v>
      </c>
      <c r="B768" s="42">
        <f t="shared" si="60"/>
        <v>0</v>
      </c>
      <c r="C768" s="41">
        <f t="shared" si="61"/>
        <v>1</v>
      </c>
      <c r="D768" s="10"/>
      <c r="E768" s="10"/>
      <c r="F768" s="125"/>
      <c r="G768" s="12"/>
      <c r="H768" s="125"/>
      <c r="I768" s="16"/>
      <c r="J768" s="2" t="str">
        <f t="shared" si="58"/>
        <v>Pendiente</v>
      </c>
      <c r="K768" s="35">
        <f t="shared" si="59"/>
        <v>0</v>
      </c>
      <c r="L768" s="36"/>
      <c r="M768" s="37"/>
      <c r="N768" s="19"/>
      <c r="O768" s="19"/>
      <c r="P768" s="152"/>
      <c r="Q768" s="17"/>
      <c r="R768" s="89"/>
      <c r="S768" s="89"/>
      <c r="T768" s="89"/>
      <c r="U768" s="89"/>
      <c r="V768" s="15"/>
      <c r="W768" s="19"/>
      <c r="X768" s="19"/>
      <c r="Y768" s="19"/>
      <c r="Z768" s="19"/>
      <c r="AA768" s="19"/>
      <c r="AB768" s="19"/>
      <c r="AC768" s="19"/>
      <c r="AD768" s="19"/>
      <c r="AE768" s="19"/>
      <c r="AF768" s="19"/>
    </row>
    <row r="769" spans="1:32" ht="16.5" x14ac:dyDescent="0.25">
      <c r="A769" s="5">
        <v>764</v>
      </c>
      <c r="B769" s="42">
        <f t="shared" si="60"/>
        <v>0</v>
      </c>
      <c r="C769" s="41">
        <f t="shared" si="61"/>
        <v>1</v>
      </c>
      <c r="D769" s="10"/>
      <c r="E769" s="10"/>
      <c r="F769" s="125"/>
      <c r="G769" s="12"/>
      <c r="H769" s="125"/>
      <c r="I769" s="16"/>
      <c r="J769" s="2" t="str">
        <f t="shared" si="58"/>
        <v>Pendiente</v>
      </c>
      <c r="K769" s="35">
        <f t="shared" si="59"/>
        <v>0</v>
      </c>
      <c r="L769" s="36"/>
      <c r="M769" s="37"/>
      <c r="N769" s="19"/>
      <c r="O769" s="19"/>
      <c r="P769" s="152"/>
      <c r="Q769" s="17"/>
      <c r="R769" s="89"/>
      <c r="S769" s="89"/>
      <c r="T769" s="89"/>
      <c r="U769" s="89"/>
      <c r="V769" s="15"/>
      <c r="W769" s="19"/>
      <c r="X769" s="19"/>
      <c r="Y769" s="19"/>
      <c r="Z769" s="19"/>
      <c r="AA769" s="19"/>
      <c r="AB769" s="19"/>
      <c r="AC769" s="19"/>
      <c r="AD769" s="19"/>
      <c r="AE769" s="19"/>
      <c r="AF769" s="19"/>
    </row>
    <row r="770" spans="1:32" ht="16.5" x14ac:dyDescent="0.25">
      <c r="A770" s="5">
        <v>765</v>
      </c>
      <c r="B770" s="42">
        <f t="shared" si="60"/>
        <v>0</v>
      </c>
      <c r="C770" s="41">
        <f t="shared" si="61"/>
        <v>1</v>
      </c>
      <c r="D770" s="10"/>
      <c r="E770" s="10"/>
      <c r="F770" s="125"/>
      <c r="G770" s="12"/>
      <c r="H770" s="125"/>
      <c r="I770" s="16"/>
      <c r="J770" s="2" t="str">
        <f t="shared" si="58"/>
        <v>Pendiente</v>
      </c>
      <c r="K770" s="35">
        <f t="shared" si="59"/>
        <v>0</v>
      </c>
      <c r="L770" s="36"/>
      <c r="M770" s="37"/>
      <c r="N770" s="19"/>
      <c r="O770" s="19"/>
      <c r="P770" s="152"/>
      <c r="Q770" s="17"/>
      <c r="R770" s="89"/>
      <c r="S770" s="89"/>
      <c r="T770" s="89"/>
      <c r="U770" s="89"/>
      <c r="V770" s="15"/>
      <c r="W770" s="19"/>
      <c r="X770" s="19"/>
      <c r="Y770" s="19"/>
      <c r="Z770" s="19"/>
      <c r="AA770" s="19"/>
      <c r="AB770" s="19"/>
      <c r="AC770" s="19"/>
      <c r="AD770" s="19"/>
      <c r="AE770" s="19"/>
      <c r="AF770" s="19"/>
    </row>
    <row r="771" spans="1:32" ht="16.5" x14ac:dyDescent="0.25">
      <c r="A771" s="5">
        <v>766</v>
      </c>
      <c r="B771" s="42">
        <f t="shared" si="60"/>
        <v>0</v>
      </c>
      <c r="C771" s="41">
        <f t="shared" si="61"/>
        <v>1</v>
      </c>
      <c r="D771" s="10"/>
      <c r="E771" s="10"/>
      <c r="F771" s="125"/>
      <c r="G771" s="12"/>
      <c r="H771" s="125"/>
      <c r="I771" s="16"/>
      <c r="J771" s="2" t="str">
        <f t="shared" si="58"/>
        <v>Pendiente</v>
      </c>
      <c r="K771" s="35">
        <f t="shared" si="59"/>
        <v>0</v>
      </c>
      <c r="L771" s="36"/>
      <c r="M771" s="37"/>
      <c r="N771" s="19"/>
      <c r="O771" s="19"/>
      <c r="P771" s="152"/>
      <c r="Q771" s="17"/>
      <c r="R771" s="89"/>
      <c r="S771" s="89"/>
      <c r="T771" s="89"/>
      <c r="U771" s="89"/>
      <c r="V771" s="15"/>
      <c r="W771" s="19"/>
      <c r="X771" s="19"/>
      <c r="Y771" s="19"/>
      <c r="Z771" s="19"/>
      <c r="AA771" s="19"/>
      <c r="AB771" s="19"/>
      <c r="AC771" s="19"/>
      <c r="AD771" s="19"/>
      <c r="AE771" s="19"/>
      <c r="AF771" s="19"/>
    </row>
    <row r="772" spans="1:32" ht="16.5" x14ac:dyDescent="0.25">
      <c r="A772" s="5">
        <v>767</v>
      </c>
      <c r="B772" s="42">
        <f t="shared" si="60"/>
        <v>0</v>
      </c>
      <c r="C772" s="41">
        <f t="shared" si="61"/>
        <v>1</v>
      </c>
      <c r="D772" s="10"/>
      <c r="E772" s="10"/>
      <c r="F772" s="125"/>
      <c r="G772" s="12"/>
      <c r="H772" s="125"/>
      <c r="I772" s="16"/>
      <c r="J772" s="2" t="str">
        <f t="shared" si="58"/>
        <v>Pendiente</v>
      </c>
      <c r="K772" s="35">
        <f t="shared" si="59"/>
        <v>0</v>
      </c>
      <c r="L772" s="36"/>
      <c r="M772" s="37"/>
      <c r="N772" s="19"/>
      <c r="O772" s="19"/>
      <c r="P772" s="152"/>
      <c r="Q772" s="17"/>
      <c r="R772" s="89"/>
      <c r="S772" s="89"/>
      <c r="T772" s="89"/>
      <c r="U772" s="89"/>
      <c r="V772" s="15"/>
      <c r="W772" s="19"/>
      <c r="X772" s="19"/>
      <c r="Y772" s="19"/>
      <c r="Z772" s="19"/>
      <c r="AA772" s="19"/>
      <c r="AB772" s="19"/>
      <c r="AC772" s="19"/>
      <c r="AD772" s="19"/>
      <c r="AE772" s="19"/>
      <c r="AF772" s="19"/>
    </row>
    <row r="773" spans="1:32" ht="16.5" x14ac:dyDescent="0.25">
      <c r="A773" s="5">
        <v>768</v>
      </c>
      <c r="B773" s="42">
        <f t="shared" si="60"/>
        <v>0</v>
      </c>
      <c r="C773" s="41">
        <f t="shared" si="61"/>
        <v>1</v>
      </c>
      <c r="D773" s="10"/>
      <c r="E773" s="10"/>
      <c r="F773" s="125"/>
      <c r="G773" s="12"/>
      <c r="H773" s="125"/>
      <c r="I773" s="16"/>
      <c r="J773" s="2" t="str">
        <f t="shared" si="58"/>
        <v>Pendiente</v>
      </c>
      <c r="K773" s="35">
        <f t="shared" si="59"/>
        <v>0</v>
      </c>
      <c r="L773" s="36"/>
      <c r="M773" s="37"/>
      <c r="N773" s="19"/>
      <c r="O773" s="19"/>
      <c r="P773" s="152"/>
      <c r="Q773" s="17"/>
      <c r="R773" s="89"/>
      <c r="S773" s="89"/>
      <c r="T773" s="89"/>
      <c r="U773" s="89"/>
      <c r="V773" s="15"/>
      <c r="W773" s="19"/>
      <c r="X773" s="19"/>
      <c r="Y773" s="19"/>
      <c r="Z773" s="19"/>
      <c r="AA773" s="19"/>
      <c r="AB773" s="19"/>
      <c r="AC773" s="19"/>
      <c r="AD773" s="19"/>
      <c r="AE773" s="19"/>
      <c r="AF773" s="19"/>
    </row>
    <row r="774" spans="1:32" ht="16.5" x14ac:dyDescent="0.25">
      <c r="A774" s="5">
        <v>769</v>
      </c>
      <c r="B774" s="42">
        <f t="shared" si="60"/>
        <v>0</v>
      </c>
      <c r="C774" s="41">
        <f t="shared" si="61"/>
        <v>1</v>
      </c>
      <c r="D774" s="10"/>
      <c r="E774" s="10"/>
      <c r="F774" s="125"/>
      <c r="G774" s="12"/>
      <c r="H774" s="125"/>
      <c r="I774" s="16"/>
      <c r="J774" s="2" t="str">
        <f t="shared" si="58"/>
        <v>Pendiente</v>
      </c>
      <c r="K774" s="35">
        <f t="shared" si="59"/>
        <v>0</v>
      </c>
      <c r="L774" s="36"/>
      <c r="M774" s="37"/>
      <c r="N774" s="19"/>
      <c r="O774" s="19"/>
      <c r="P774" s="152"/>
      <c r="Q774" s="17"/>
      <c r="R774" s="89"/>
      <c r="S774" s="89"/>
      <c r="T774" s="89"/>
      <c r="U774" s="89"/>
      <c r="V774" s="15"/>
      <c r="W774" s="19"/>
      <c r="X774" s="19"/>
      <c r="Y774" s="19"/>
      <c r="Z774" s="19"/>
      <c r="AA774" s="19"/>
      <c r="AB774" s="19"/>
      <c r="AC774" s="19"/>
      <c r="AD774" s="19"/>
      <c r="AE774" s="19"/>
      <c r="AF774" s="19"/>
    </row>
    <row r="775" spans="1:32" ht="16.5" x14ac:dyDescent="0.25">
      <c r="A775" s="5">
        <v>770</v>
      </c>
      <c r="B775" s="42">
        <f t="shared" si="60"/>
        <v>0</v>
      </c>
      <c r="C775" s="41">
        <f t="shared" si="61"/>
        <v>1</v>
      </c>
      <c r="D775" s="10"/>
      <c r="E775" s="10"/>
      <c r="F775" s="125"/>
      <c r="G775" s="12"/>
      <c r="H775" s="125"/>
      <c r="I775" s="16"/>
      <c r="J775" s="2" t="str">
        <f t="shared" ref="J775:J838" si="62">IF(I775&lt;&gt;"","Terminada","Pendiente")</f>
        <v>Pendiente</v>
      </c>
      <c r="K775" s="35">
        <f t="shared" si="59"/>
        <v>0</v>
      </c>
      <c r="L775" s="36"/>
      <c r="M775" s="37"/>
      <c r="N775" s="19"/>
      <c r="O775" s="19"/>
      <c r="P775" s="152"/>
      <c r="Q775" s="17"/>
      <c r="R775" s="89"/>
      <c r="S775" s="89"/>
      <c r="T775" s="89"/>
      <c r="U775" s="89"/>
      <c r="V775" s="15"/>
      <c r="W775" s="19"/>
      <c r="X775" s="19"/>
      <c r="Y775" s="19"/>
      <c r="Z775" s="19"/>
      <c r="AA775" s="19"/>
      <c r="AB775" s="19"/>
      <c r="AC775" s="19"/>
      <c r="AD775" s="19"/>
      <c r="AE775" s="19"/>
      <c r="AF775" s="19"/>
    </row>
    <row r="776" spans="1:32" ht="16.5" x14ac:dyDescent="0.25">
      <c r="A776" s="5">
        <v>771</v>
      </c>
      <c r="B776" s="42">
        <f t="shared" si="60"/>
        <v>0</v>
      </c>
      <c r="C776" s="41">
        <f t="shared" si="61"/>
        <v>1</v>
      </c>
      <c r="D776" s="10"/>
      <c r="E776" s="10"/>
      <c r="F776" s="125"/>
      <c r="G776" s="12"/>
      <c r="H776" s="125"/>
      <c r="I776" s="16"/>
      <c r="J776" s="2" t="str">
        <f t="shared" si="62"/>
        <v>Pendiente</v>
      </c>
      <c r="K776" s="35">
        <f t="shared" si="59"/>
        <v>0</v>
      </c>
      <c r="L776" s="36"/>
      <c r="M776" s="37"/>
      <c r="N776" s="19"/>
      <c r="O776" s="19"/>
      <c r="P776" s="152"/>
      <c r="Q776" s="17"/>
      <c r="R776" s="89"/>
      <c r="S776" s="89"/>
      <c r="T776" s="89"/>
      <c r="U776" s="89"/>
      <c r="V776" s="15"/>
      <c r="W776" s="19"/>
      <c r="X776" s="19"/>
      <c r="Y776" s="19"/>
      <c r="Z776" s="19"/>
      <c r="AA776" s="19"/>
      <c r="AB776" s="19"/>
      <c r="AC776" s="19"/>
      <c r="AD776" s="19"/>
      <c r="AE776" s="19"/>
      <c r="AF776" s="19"/>
    </row>
    <row r="777" spans="1:32" ht="16.5" x14ac:dyDescent="0.25">
      <c r="A777" s="5">
        <v>772</v>
      </c>
      <c r="B777" s="42">
        <f t="shared" si="60"/>
        <v>0</v>
      </c>
      <c r="C777" s="41">
        <f t="shared" si="61"/>
        <v>1</v>
      </c>
      <c r="D777" s="10"/>
      <c r="E777" s="10"/>
      <c r="F777" s="125"/>
      <c r="G777" s="12"/>
      <c r="H777" s="125"/>
      <c r="I777" s="16"/>
      <c r="J777" s="2" t="str">
        <f t="shared" si="62"/>
        <v>Pendiente</v>
      </c>
      <c r="K777" s="35">
        <f t="shared" si="59"/>
        <v>0</v>
      </c>
      <c r="L777" s="36"/>
      <c r="M777" s="37"/>
      <c r="N777" s="19"/>
      <c r="O777" s="19"/>
      <c r="P777" s="152"/>
      <c r="Q777" s="17"/>
      <c r="R777" s="89"/>
      <c r="S777" s="89"/>
      <c r="T777" s="89"/>
      <c r="U777" s="89"/>
      <c r="V777" s="15"/>
      <c r="W777" s="19"/>
      <c r="X777" s="19"/>
      <c r="Y777" s="19"/>
      <c r="Z777" s="19"/>
      <c r="AA777" s="19"/>
      <c r="AB777" s="19"/>
      <c r="AC777" s="19"/>
      <c r="AD777" s="19"/>
      <c r="AE777" s="19"/>
      <c r="AF777" s="19"/>
    </row>
    <row r="778" spans="1:32" ht="16.5" x14ac:dyDescent="0.25">
      <c r="A778" s="5">
        <v>773</v>
      </c>
      <c r="B778" s="42">
        <f t="shared" si="60"/>
        <v>0</v>
      </c>
      <c r="C778" s="41">
        <f t="shared" si="61"/>
        <v>1</v>
      </c>
      <c r="D778" s="10"/>
      <c r="E778" s="10"/>
      <c r="F778" s="125"/>
      <c r="G778" s="12"/>
      <c r="H778" s="125"/>
      <c r="I778" s="16"/>
      <c r="J778" s="2" t="str">
        <f t="shared" si="62"/>
        <v>Pendiente</v>
      </c>
      <c r="K778" s="35">
        <f t="shared" si="59"/>
        <v>0</v>
      </c>
      <c r="L778" s="36"/>
      <c r="M778" s="37"/>
      <c r="N778" s="19"/>
      <c r="O778" s="19"/>
      <c r="P778" s="152"/>
      <c r="Q778" s="17"/>
      <c r="R778" s="89"/>
      <c r="S778" s="89"/>
      <c r="T778" s="89"/>
      <c r="U778" s="89"/>
      <c r="V778" s="15"/>
      <c r="W778" s="19"/>
      <c r="X778" s="19"/>
      <c r="Y778" s="19"/>
      <c r="Z778" s="19"/>
      <c r="AA778" s="19"/>
      <c r="AB778" s="19"/>
      <c r="AC778" s="19"/>
      <c r="AD778" s="19"/>
      <c r="AE778" s="19"/>
      <c r="AF778" s="19"/>
    </row>
    <row r="779" spans="1:32" ht="16.5" x14ac:dyDescent="0.25">
      <c r="A779" s="5">
        <v>774</v>
      </c>
      <c r="B779" s="42">
        <f t="shared" si="60"/>
        <v>0</v>
      </c>
      <c r="C779" s="41">
        <f t="shared" si="61"/>
        <v>1</v>
      </c>
      <c r="D779" s="10"/>
      <c r="E779" s="10"/>
      <c r="F779" s="125"/>
      <c r="G779" s="12"/>
      <c r="H779" s="125"/>
      <c r="I779" s="16"/>
      <c r="J779" s="2" t="str">
        <f t="shared" si="62"/>
        <v>Pendiente</v>
      </c>
      <c r="K779" s="35">
        <f t="shared" si="59"/>
        <v>0</v>
      </c>
      <c r="L779" s="36"/>
      <c r="M779" s="37"/>
      <c r="N779" s="19"/>
      <c r="O779" s="19"/>
      <c r="P779" s="152"/>
      <c r="Q779" s="17"/>
      <c r="R779" s="89"/>
      <c r="S779" s="89"/>
      <c r="T779" s="89"/>
      <c r="U779" s="89"/>
      <c r="V779" s="15"/>
      <c r="W779" s="19"/>
      <c r="X779" s="19"/>
      <c r="Y779" s="19"/>
      <c r="Z779" s="19"/>
      <c r="AA779" s="19"/>
      <c r="AB779" s="19"/>
      <c r="AC779" s="19"/>
      <c r="AD779" s="19"/>
      <c r="AE779" s="19"/>
      <c r="AF779" s="19"/>
    </row>
    <row r="780" spans="1:32" ht="16.5" x14ac:dyDescent="0.25">
      <c r="A780" s="5">
        <v>775</v>
      </c>
      <c r="B780" s="42">
        <f t="shared" si="60"/>
        <v>0</v>
      </c>
      <c r="C780" s="41">
        <f t="shared" si="61"/>
        <v>1</v>
      </c>
      <c r="D780" s="10"/>
      <c r="E780" s="10"/>
      <c r="F780" s="125"/>
      <c r="G780" s="12"/>
      <c r="H780" s="125"/>
      <c r="I780" s="16"/>
      <c r="J780" s="2" t="str">
        <f t="shared" si="62"/>
        <v>Pendiente</v>
      </c>
      <c r="K780" s="35">
        <f t="shared" si="59"/>
        <v>0</v>
      </c>
      <c r="L780" s="36"/>
      <c r="M780" s="37"/>
      <c r="N780" s="19"/>
      <c r="O780" s="19"/>
      <c r="P780" s="152"/>
      <c r="Q780" s="17"/>
      <c r="R780" s="89"/>
      <c r="S780" s="89"/>
      <c r="T780" s="89"/>
      <c r="U780" s="89"/>
      <c r="V780" s="15"/>
      <c r="W780" s="19"/>
      <c r="X780" s="19"/>
      <c r="Y780" s="19"/>
      <c r="Z780" s="19"/>
      <c r="AA780" s="19"/>
      <c r="AB780" s="19"/>
      <c r="AC780" s="19"/>
      <c r="AD780" s="19"/>
      <c r="AE780" s="19"/>
      <c r="AF780" s="19"/>
    </row>
    <row r="781" spans="1:32" ht="16.5" x14ac:dyDescent="0.25">
      <c r="A781" s="5">
        <v>776</v>
      </c>
      <c r="B781" s="42">
        <f t="shared" si="60"/>
        <v>0</v>
      </c>
      <c r="C781" s="41">
        <f t="shared" si="61"/>
        <v>1</v>
      </c>
      <c r="D781" s="10"/>
      <c r="E781" s="10"/>
      <c r="F781" s="125"/>
      <c r="G781" s="12"/>
      <c r="H781" s="125"/>
      <c r="I781" s="16"/>
      <c r="J781" s="2" t="str">
        <f t="shared" si="62"/>
        <v>Pendiente</v>
      </c>
      <c r="K781" s="35">
        <f t="shared" si="59"/>
        <v>0</v>
      </c>
      <c r="L781" s="36"/>
      <c r="M781" s="37"/>
      <c r="N781" s="19"/>
      <c r="O781" s="19"/>
      <c r="P781" s="152"/>
      <c r="Q781" s="17"/>
      <c r="R781" s="89"/>
      <c r="S781" s="89"/>
      <c r="T781" s="89"/>
      <c r="U781" s="89"/>
      <c r="V781" s="15"/>
      <c r="W781" s="19"/>
      <c r="X781" s="19"/>
      <c r="Y781" s="19"/>
      <c r="Z781" s="19"/>
      <c r="AA781" s="19"/>
      <c r="AB781" s="19"/>
      <c r="AC781" s="19"/>
      <c r="AD781" s="19"/>
      <c r="AE781" s="19"/>
      <c r="AF781" s="19"/>
    </row>
    <row r="782" spans="1:32" ht="16.5" x14ac:dyDescent="0.25">
      <c r="A782" s="5">
        <v>777</v>
      </c>
      <c r="B782" s="42">
        <f t="shared" si="60"/>
        <v>0</v>
      </c>
      <c r="C782" s="41">
        <f t="shared" si="61"/>
        <v>1</v>
      </c>
      <c r="D782" s="10"/>
      <c r="E782" s="10"/>
      <c r="F782" s="125"/>
      <c r="G782" s="12"/>
      <c r="H782" s="125"/>
      <c r="I782" s="16"/>
      <c r="J782" s="2" t="str">
        <f t="shared" si="62"/>
        <v>Pendiente</v>
      </c>
      <c r="K782" s="35">
        <f t="shared" si="59"/>
        <v>0</v>
      </c>
      <c r="L782" s="36"/>
      <c r="M782" s="37"/>
      <c r="N782" s="19"/>
      <c r="O782" s="19"/>
      <c r="P782" s="152"/>
      <c r="Q782" s="17"/>
      <c r="R782" s="89"/>
      <c r="S782" s="89"/>
      <c r="T782" s="89"/>
      <c r="U782" s="89"/>
      <c r="V782" s="15"/>
      <c r="W782" s="19"/>
      <c r="X782" s="19"/>
      <c r="Y782" s="19"/>
      <c r="Z782" s="19"/>
      <c r="AA782" s="19"/>
      <c r="AB782" s="19"/>
      <c r="AC782" s="19"/>
      <c r="AD782" s="19"/>
      <c r="AE782" s="19"/>
      <c r="AF782" s="19"/>
    </row>
    <row r="783" spans="1:32" ht="16.5" x14ac:dyDescent="0.25">
      <c r="A783" s="5">
        <v>778</v>
      </c>
      <c r="B783" s="42">
        <f t="shared" si="60"/>
        <v>0</v>
      </c>
      <c r="C783" s="41">
        <f t="shared" si="61"/>
        <v>1</v>
      </c>
      <c r="D783" s="10"/>
      <c r="E783" s="10"/>
      <c r="F783" s="125"/>
      <c r="G783" s="12"/>
      <c r="H783" s="125"/>
      <c r="I783" s="16"/>
      <c r="J783" s="2" t="str">
        <f t="shared" si="62"/>
        <v>Pendiente</v>
      </c>
      <c r="K783" s="35">
        <f t="shared" si="59"/>
        <v>0</v>
      </c>
      <c r="L783" s="36"/>
      <c r="M783" s="37"/>
      <c r="N783" s="19"/>
      <c r="O783" s="19"/>
      <c r="P783" s="152"/>
      <c r="Q783" s="17"/>
      <c r="R783" s="89"/>
      <c r="S783" s="89"/>
      <c r="T783" s="89"/>
      <c r="U783" s="89"/>
      <c r="V783" s="15"/>
      <c r="W783" s="19"/>
      <c r="X783" s="19"/>
      <c r="Y783" s="19"/>
      <c r="Z783" s="19"/>
      <c r="AA783" s="19"/>
      <c r="AB783" s="19"/>
      <c r="AC783" s="19"/>
      <c r="AD783" s="19"/>
      <c r="AE783" s="19"/>
      <c r="AF783" s="19"/>
    </row>
    <row r="784" spans="1:32" ht="16.5" x14ac:dyDescent="0.25">
      <c r="A784" s="5">
        <v>779</v>
      </c>
      <c r="B784" s="42">
        <f t="shared" si="60"/>
        <v>0</v>
      </c>
      <c r="C784" s="41">
        <f t="shared" si="61"/>
        <v>1</v>
      </c>
      <c r="D784" s="10"/>
      <c r="E784" s="10"/>
      <c r="F784" s="125"/>
      <c r="G784" s="12"/>
      <c r="H784" s="125"/>
      <c r="I784" s="16"/>
      <c r="J784" s="2" t="str">
        <f t="shared" si="62"/>
        <v>Pendiente</v>
      </c>
      <c r="K784" s="35">
        <f t="shared" si="59"/>
        <v>0</v>
      </c>
      <c r="L784" s="36"/>
      <c r="M784" s="37"/>
      <c r="N784" s="19"/>
      <c r="O784" s="19"/>
      <c r="P784" s="152"/>
      <c r="Q784" s="17"/>
      <c r="R784" s="89"/>
      <c r="S784" s="89"/>
      <c r="T784" s="89"/>
      <c r="U784" s="89"/>
      <c r="V784" s="15"/>
      <c r="W784" s="19"/>
      <c r="X784" s="19"/>
      <c r="Y784" s="19"/>
      <c r="Z784" s="19"/>
      <c r="AA784" s="19"/>
      <c r="AB784" s="19"/>
      <c r="AC784" s="19"/>
      <c r="AD784" s="19"/>
      <c r="AE784" s="19"/>
      <c r="AF784" s="19"/>
    </row>
    <row r="785" spans="1:32" ht="16.5" x14ac:dyDescent="0.25">
      <c r="A785" s="5">
        <v>780</v>
      </c>
      <c r="B785" s="42">
        <f t="shared" si="60"/>
        <v>0</v>
      </c>
      <c r="C785" s="41">
        <f t="shared" si="61"/>
        <v>1</v>
      </c>
      <c r="D785" s="10"/>
      <c r="E785" s="10"/>
      <c r="F785" s="125"/>
      <c r="G785" s="12"/>
      <c r="H785" s="125"/>
      <c r="I785" s="16"/>
      <c r="J785" s="2" t="str">
        <f t="shared" si="62"/>
        <v>Pendiente</v>
      </c>
      <c r="K785" s="35">
        <f t="shared" si="59"/>
        <v>0</v>
      </c>
      <c r="L785" s="36"/>
      <c r="M785" s="37"/>
      <c r="N785" s="19"/>
      <c r="O785" s="19"/>
      <c r="P785" s="152"/>
      <c r="Q785" s="17"/>
      <c r="R785" s="89"/>
      <c r="S785" s="89"/>
      <c r="T785" s="89"/>
      <c r="U785" s="89"/>
      <c r="V785" s="15"/>
      <c r="W785" s="19"/>
      <c r="X785" s="19"/>
      <c r="Y785" s="19"/>
      <c r="Z785" s="19"/>
      <c r="AA785" s="19"/>
      <c r="AB785" s="19"/>
      <c r="AC785" s="19"/>
      <c r="AD785" s="19"/>
      <c r="AE785" s="19"/>
      <c r="AF785" s="19"/>
    </row>
    <row r="786" spans="1:32" ht="16.5" x14ac:dyDescent="0.25">
      <c r="A786" s="5">
        <v>781</v>
      </c>
      <c r="B786" s="42">
        <f t="shared" si="60"/>
        <v>0</v>
      </c>
      <c r="C786" s="41">
        <f t="shared" si="61"/>
        <v>1</v>
      </c>
      <c r="D786" s="10"/>
      <c r="E786" s="10"/>
      <c r="F786" s="125"/>
      <c r="G786" s="12"/>
      <c r="H786" s="125"/>
      <c r="I786" s="16"/>
      <c r="J786" s="2" t="str">
        <f t="shared" si="62"/>
        <v>Pendiente</v>
      </c>
      <c r="K786" s="35">
        <f t="shared" si="59"/>
        <v>0</v>
      </c>
      <c r="L786" s="36"/>
      <c r="M786" s="37"/>
      <c r="N786" s="19"/>
      <c r="O786" s="19"/>
      <c r="P786" s="152"/>
      <c r="Q786" s="17"/>
      <c r="R786" s="89"/>
      <c r="S786" s="89"/>
      <c r="T786" s="89"/>
      <c r="U786" s="89"/>
      <c r="V786" s="15"/>
      <c r="W786" s="19"/>
      <c r="X786" s="19"/>
      <c r="Y786" s="19"/>
      <c r="Z786" s="19"/>
      <c r="AA786" s="19"/>
      <c r="AB786" s="19"/>
      <c r="AC786" s="19"/>
      <c r="AD786" s="19"/>
      <c r="AE786" s="19"/>
      <c r="AF786" s="19"/>
    </row>
    <row r="787" spans="1:32" ht="16.5" x14ac:dyDescent="0.25">
      <c r="A787" s="5">
        <v>782</v>
      </c>
      <c r="B787" s="42">
        <f t="shared" si="60"/>
        <v>0</v>
      </c>
      <c r="C787" s="41">
        <f t="shared" si="61"/>
        <v>1</v>
      </c>
      <c r="D787" s="10"/>
      <c r="E787" s="10"/>
      <c r="F787" s="125"/>
      <c r="G787" s="12"/>
      <c r="H787" s="125"/>
      <c r="I787" s="16"/>
      <c r="J787" s="2" t="str">
        <f t="shared" si="62"/>
        <v>Pendiente</v>
      </c>
      <c r="K787" s="35">
        <f t="shared" si="59"/>
        <v>0</v>
      </c>
      <c r="L787" s="36"/>
      <c r="M787" s="37"/>
      <c r="N787" s="19"/>
      <c r="O787" s="19"/>
      <c r="P787" s="152"/>
      <c r="Q787" s="17"/>
      <c r="R787" s="89"/>
      <c r="S787" s="89"/>
      <c r="T787" s="89"/>
      <c r="U787" s="89"/>
      <c r="V787" s="15"/>
      <c r="W787" s="19"/>
      <c r="X787" s="19"/>
      <c r="Y787" s="19"/>
      <c r="Z787" s="19"/>
      <c r="AA787" s="19"/>
      <c r="AB787" s="19"/>
      <c r="AC787" s="19"/>
      <c r="AD787" s="19"/>
      <c r="AE787" s="19"/>
      <c r="AF787" s="19"/>
    </row>
    <row r="788" spans="1:32" ht="16.5" x14ac:dyDescent="0.25">
      <c r="A788" s="5">
        <v>783</v>
      </c>
      <c r="B788" s="42">
        <f t="shared" si="60"/>
        <v>0</v>
      </c>
      <c r="C788" s="41">
        <f t="shared" si="61"/>
        <v>1</v>
      </c>
      <c r="D788" s="10"/>
      <c r="E788" s="10"/>
      <c r="F788" s="125"/>
      <c r="G788" s="12"/>
      <c r="H788" s="125"/>
      <c r="I788" s="16"/>
      <c r="J788" s="2" t="str">
        <f t="shared" si="62"/>
        <v>Pendiente</v>
      </c>
      <c r="K788" s="35">
        <f t="shared" ref="K788:K851" si="63">IF(I788&lt;&gt;"",(NETWORKDAYS(F788,I788)),0)</f>
        <v>0</v>
      </c>
      <c r="L788" s="36"/>
      <c r="M788" s="37"/>
      <c r="N788" s="19"/>
      <c r="O788" s="19"/>
      <c r="P788" s="152"/>
      <c r="Q788" s="17"/>
      <c r="R788" s="89"/>
      <c r="S788" s="89"/>
      <c r="T788" s="89"/>
      <c r="U788" s="89"/>
      <c r="V788" s="15"/>
      <c r="W788" s="19"/>
      <c r="X788" s="19"/>
      <c r="Y788" s="19"/>
      <c r="Z788" s="19"/>
      <c r="AA788" s="19"/>
      <c r="AB788" s="19"/>
      <c r="AC788" s="19"/>
      <c r="AD788" s="19"/>
      <c r="AE788" s="19"/>
      <c r="AF788" s="19"/>
    </row>
    <row r="789" spans="1:32" ht="16.5" x14ac:dyDescent="0.25">
      <c r="A789" s="5">
        <v>784</v>
      </c>
      <c r="B789" s="42">
        <f t="shared" si="60"/>
        <v>0</v>
      </c>
      <c r="C789" s="41">
        <f t="shared" si="61"/>
        <v>1</v>
      </c>
      <c r="D789" s="10"/>
      <c r="E789" s="10"/>
      <c r="F789" s="125"/>
      <c r="G789" s="12"/>
      <c r="H789" s="125"/>
      <c r="I789" s="16"/>
      <c r="J789" s="2" t="str">
        <f t="shared" si="62"/>
        <v>Pendiente</v>
      </c>
      <c r="K789" s="35">
        <f t="shared" si="63"/>
        <v>0</v>
      </c>
      <c r="L789" s="36"/>
      <c r="M789" s="37"/>
      <c r="N789" s="19"/>
      <c r="O789" s="19"/>
      <c r="P789" s="152"/>
      <c r="Q789" s="17"/>
      <c r="R789" s="89"/>
      <c r="S789" s="89"/>
      <c r="T789" s="89"/>
      <c r="U789" s="89"/>
      <c r="V789" s="15"/>
      <c r="W789" s="19"/>
      <c r="X789" s="19"/>
      <c r="Y789" s="19"/>
      <c r="Z789" s="19"/>
      <c r="AA789" s="19"/>
      <c r="AB789" s="19"/>
      <c r="AC789" s="19"/>
      <c r="AD789" s="19"/>
      <c r="AE789" s="19"/>
      <c r="AF789" s="19"/>
    </row>
    <row r="790" spans="1:32" ht="16.5" x14ac:dyDescent="0.25">
      <c r="A790" s="5">
        <v>785</v>
      </c>
      <c r="B790" s="42">
        <f t="shared" si="60"/>
        <v>0</v>
      </c>
      <c r="C790" s="41">
        <f t="shared" si="61"/>
        <v>1</v>
      </c>
      <c r="D790" s="10"/>
      <c r="E790" s="10"/>
      <c r="F790" s="125"/>
      <c r="G790" s="12"/>
      <c r="H790" s="125"/>
      <c r="I790" s="16"/>
      <c r="J790" s="2" t="str">
        <f t="shared" si="62"/>
        <v>Pendiente</v>
      </c>
      <c r="K790" s="35">
        <f t="shared" si="63"/>
        <v>0</v>
      </c>
      <c r="L790" s="36"/>
      <c r="M790" s="37"/>
      <c r="N790" s="19"/>
      <c r="O790" s="19"/>
      <c r="P790" s="152"/>
      <c r="Q790" s="17"/>
      <c r="R790" s="89"/>
      <c r="S790" s="89"/>
      <c r="T790" s="89"/>
      <c r="U790" s="89"/>
      <c r="V790" s="15"/>
      <c r="W790" s="19"/>
      <c r="X790" s="19"/>
      <c r="Y790" s="19"/>
      <c r="Z790" s="19"/>
      <c r="AA790" s="19"/>
      <c r="AB790" s="19"/>
      <c r="AC790" s="19"/>
      <c r="AD790" s="19"/>
      <c r="AE790" s="19"/>
      <c r="AF790" s="19"/>
    </row>
    <row r="791" spans="1:32" ht="16.5" x14ac:dyDescent="0.25">
      <c r="A791" s="5">
        <v>786</v>
      </c>
      <c r="B791" s="42">
        <f t="shared" si="60"/>
        <v>0</v>
      </c>
      <c r="C791" s="41">
        <f t="shared" si="61"/>
        <v>1</v>
      </c>
      <c r="D791" s="10"/>
      <c r="E791" s="10"/>
      <c r="F791" s="125"/>
      <c r="G791" s="12"/>
      <c r="H791" s="125"/>
      <c r="I791" s="16"/>
      <c r="J791" s="2" t="str">
        <f t="shared" si="62"/>
        <v>Pendiente</v>
      </c>
      <c r="K791" s="35">
        <f t="shared" si="63"/>
        <v>0</v>
      </c>
      <c r="L791" s="36"/>
      <c r="M791" s="37"/>
      <c r="N791" s="19"/>
      <c r="O791" s="19"/>
      <c r="P791" s="152"/>
      <c r="Q791" s="17"/>
      <c r="R791" s="89"/>
      <c r="S791" s="89"/>
      <c r="T791" s="89"/>
      <c r="U791" s="89"/>
      <c r="V791" s="15"/>
      <c r="W791" s="19"/>
      <c r="X791" s="19"/>
      <c r="Y791" s="19"/>
      <c r="Z791" s="19"/>
      <c r="AA791" s="19"/>
      <c r="AB791" s="19"/>
      <c r="AC791" s="19"/>
      <c r="AD791" s="19"/>
      <c r="AE791" s="19"/>
      <c r="AF791" s="19"/>
    </row>
    <row r="792" spans="1:32" ht="16.5" x14ac:dyDescent="0.25">
      <c r="A792" s="5">
        <v>787</v>
      </c>
      <c r="B792" s="42">
        <f t="shared" si="60"/>
        <v>0</v>
      </c>
      <c r="C792" s="41">
        <f t="shared" si="61"/>
        <v>1</v>
      </c>
      <c r="D792" s="10"/>
      <c r="E792" s="10"/>
      <c r="F792" s="125"/>
      <c r="G792" s="12"/>
      <c r="H792" s="125"/>
      <c r="I792" s="16"/>
      <c r="J792" s="2" t="str">
        <f t="shared" si="62"/>
        <v>Pendiente</v>
      </c>
      <c r="K792" s="35">
        <f t="shared" si="63"/>
        <v>0</v>
      </c>
      <c r="L792" s="36"/>
      <c r="M792" s="37"/>
      <c r="N792" s="19"/>
      <c r="O792" s="19"/>
      <c r="P792" s="152"/>
      <c r="Q792" s="17"/>
      <c r="R792" s="89"/>
      <c r="S792" s="89"/>
      <c r="T792" s="89"/>
      <c r="U792" s="89"/>
      <c r="V792" s="15"/>
      <c r="W792" s="19"/>
      <c r="X792" s="19"/>
      <c r="Y792" s="19"/>
      <c r="Z792" s="19"/>
      <c r="AA792" s="19"/>
      <c r="AB792" s="19"/>
      <c r="AC792" s="19"/>
      <c r="AD792" s="19"/>
      <c r="AE792" s="19"/>
      <c r="AF792" s="19"/>
    </row>
    <row r="793" spans="1:32" ht="16.5" x14ac:dyDescent="0.25">
      <c r="A793" s="5">
        <v>788</v>
      </c>
      <c r="B793" s="42">
        <f t="shared" si="60"/>
        <v>0</v>
      </c>
      <c r="C793" s="41">
        <f t="shared" si="61"/>
        <v>1</v>
      </c>
      <c r="D793" s="10"/>
      <c r="E793" s="10"/>
      <c r="F793" s="125"/>
      <c r="G793" s="12"/>
      <c r="H793" s="125"/>
      <c r="I793" s="16"/>
      <c r="J793" s="2" t="str">
        <f t="shared" si="62"/>
        <v>Pendiente</v>
      </c>
      <c r="K793" s="35">
        <f t="shared" si="63"/>
        <v>0</v>
      </c>
      <c r="L793" s="36"/>
      <c r="M793" s="37"/>
      <c r="N793" s="19"/>
      <c r="O793" s="19"/>
      <c r="P793" s="152"/>
      <c r="Q793" s="17"/>
      <c r="R793" s="89"/>
      <c r="S793" s="89"/>
      <c r="T793" s="89"/>
      <c r="U793" s="89"/>
      <c r="V793" s="15"/>
      <c r="W793" s="19"/>
      <c r="X793" s="19"/>
      <c r="Y793" s="19"/>
      <c r="Z793" s="19"/>
      <c r="AA793" s="19"/>
      <c r="AB793" s="19"/>
      <c r="AC793" s="19"/>
      <c r="AD793" s="19"/>
      <c r="AE793" s="19"/>
      <c r="AF793" s="19"/>
    </row>
    <row r="794" spans="1:32" ht="16.5" x14ac:dyDescent="0.25">
      <c r="A794" s="5">
        <v>789</v>
      </c>
      <c r="B794" s="42">
        <f t="shared" si="60"/>
        <v>0</v>
      </c>
      <c r="C794" s="41">
        <f t="shared" si="61"/>
        <v>1</v>
      </c>
      <c r="D794" s="10"/>
      <c r="E794" s="10"/>
      <c r="F794" s="125"/>
      <c r="G794" s="12"/>
      <c r="H794" s="125"/>
      <c r="I794" s="16"/>
      <c r="J794" s="2" t="str">
        <f t="shared" si="62"/>
        <v>Pendiente</v>
      </c>
      <c r="K794" s="35">
        <f t="shared" si="63"/>
        <v>0</v>
      </c>
      <c r="L794" s="36"/>
      <c r="M794" s="37"/>
      <c r="N794" s="19"/>
      <c r="O794" s="19"/>
      <c r="P794" s="152"/>
      <c r="Q794" s="17"/>
      <c r="R794" s="89"/>
      <c r="S794" s="89"/>
      <c r="T794" s="89"/>
      <c r="U794" s="89"/>
      <c r="V794" s="15"/>
      <c r="W794" s="19"/>
      <c r="X794" s="19"/>
      <c r="Y794" s="19"/>
      <c r="Z794" s="19"/>
      <c r="AA794" s="19"/>
      <c r="AB794" s="19"/>
      <c r="AC794" s="19"/>
      <c r="AD794" s="19"/>
      <c r="AE794" s="19"/>
      <c r="AF794" s="19"/>
    </row>
    <row r="795" spans="1:32" ht="16.5" x14ac:dyDescent="0.25">
      <c r="A795" s="5">
        <v>790</v>
      </c>
      <c r="B795" s="42">
        <f t="shared" si="60"/>
        <v>0</v>
      </c>
      <c r="C795" s="41">
        <f t="shared" si="61"/>
        <v>1</v>
      </c>
      <c r="D795" s="10"/>
      <c r="E795" s="10"/>
      <c r="F795" s="125"/>
      <c r="G795" s="12"/>
      <c r="H795" s="125"/>
      <c r="I795" s="16"/>
      <c r="J795" s="2" t="str">
        <f t="shared" si="62"/>
        <v>Pendiente</v>
      </c>
      <c r="K795" s="35">
        <f t="shared" si="63"/>
        <v>0</v>
      </c>
      <c r="L795" s="36"/>
      <c r="M795" s="37"/>
      <c r="N795" s="19"/>
      <c r="O795" s="19"/>
      <c r="P795" s="152"/>
      <c r="Q795" s="17"/>
      <c r="R795" s="89"/>
      <c r="S795" s="89"/>
      <c r="T795" s="89"/>
      <c r="U795" s="89"/>
      <c r="V795" s="15"/>
      <c r="W795" s="19"/>
      <c r="X795" s="19"/>
      <c r="Y795" s="19"/>
      <c r="Z795" s="19"/>
      <c r="AA795" s="19"/>
      <c r="AB795" s="19"/>
      <c r="AC795" s="19"/>
      <c r="AD795" s="19"/>
      <c r="AE795" s="19"/>
      <c r="AF795" s="19"/>
    </row>
    <row r="796" spans="1:32" ht="16.5" x14ac:dyDescent="0.25">
      <c r="A796" s="5">
        <v>791</v>
      </c>
      <c r="B796" s="42">
        <f t="shared" si="60"/>
        <v>0</v>
      </c>
      <c r="C796" s="41">
        <f t="shared" si="61"/>
        <v>1</v>
      </c>
      <c r="D796" s="10"/>
      <c r="E796" s="10"/>
      <c r="F796" s="125"/>
      <c r="G796" s="12"/>
      <c r="H796" s="125"/>
      <c r="I796" s="16"/>
      <c r="J796" s="2" t="str">
        <f t="shared" si="62"/>
        <v>Pendiente</v>
      </c>
      <c r="K796" s="35">
        <f t="shared" si="63"/>
        <v>0</v>
      </c>
      <c r="L796" s="36"/>
      <c r="M796" s="37"/>
      <c r="N796" s="19"/>
      <c r="O796" s="19"/>
      <c r="P796" s="152"/>
      <c r="Q796" s="17"/>
      <c r="R796" s="89"/>
      <c r="S796" s="89"/>
      <c r="T796" s="89"/>
      <c r="U796" s="89"/>
      <c r="V796" s="15"/>
      <c r="W796" s="19"/>
      <c r="X796" s="19"/>
      <c r="Y796" s="19"/>
      <c r="Z796" s="19"/>
      <c r="AA796" s="19"/>
      <c r="AB796" s="19"/>
      <c r="AC796" s="19"/>
      <c r="AD796" s="19"/>
      <c r="AE796" s="19"/>
      <c r="AF796" s="19"/>
    </row>
    <row r="797" spans="1:32" ht="16.5" x14ac:dyDescent="0.25">
      <c r="A797" s="5">
        <v>792</v>
      </c>
      <c r="B797" s="42">
        <f t="shared" ref="B797:B860" si="64">IF(D797="",0,IF(I797&lt;&gt;"",-1,IF(H797&lt;$AH$5,100,0)))</f>
        <v>0</v>
      </c>
      <c r="C797" s="41">
        <f t="shared" ref="C797:C860" si="65">IF(D797="",1,IF(I797&lt;&gt;"",0,IF((H797-18)&lt;=$AH$5,100,1)))</f>
        <v>1</v>
      </c>
      <c r="D797" s="10"/>
      <c r="E797" s="10"/>
      <c r="F797" s="125"/>
      <c r="G797" s="12"/>
      <c r="H797" s="125"/>
      <c r="I797" s="16"/>
      <c r="J797" s="2" t="str">
        <f t="shared" si="62"/>
        <v>Pendiente</v>
      </c>
      <c r="K797" s="35">
        <f t="shared" si="63"/>
        <v>0</v>
      </c>
      <c r="L797" s="36"/>
      <c r="M797" s="37"/>
      <c r="N797" s="19"/>
      <c r="O797" s="19"/>
      <c r="P797" s="152"/>
      <c r="Q797" s="17"/>
      <c r="R797" s="89"/>
      <c r="S797" s="89"/>
      <c r="T797" s="89"/>
      <c r="U797" s="89"/>
      <c r="V797" s="15"/>
      <c r="W797" s="19"/>
      <c r="X797" s="19"/>
      <c r="Y797" s="19"/>
      <c r="Z797" s="19"/>
      <c r="AA797" s="19"/>
      <c r="AB797" s="19"/>
      <c r="AC797" s="19"/>
      <c r="AD797" s="19"/>
      <c r="AE797" s="19"/>
      <c r="AF797" s="19"/>
    </row>
    <row r="798" spans="1:32" ht="16.5" x14ac:dyDescent="0.25">
      <c r="A798" s="5">
        <v>793</v>
      </c>
      <c r="B798" s="42">
        <f t="shared" si="64"/>
        <v>0</v>
      </c>
      <c r="C798" s="41">
        <f t="shared" si="65"/>
        <v>1</v>
      </c>
      <c r="D798" s="10"/>
      <c r="E798" s="10"/>
      <c r="F798" s="125"/>
      <c r="G798" s="12"/>
      <c r="H798" s="125"/>
      <c r="I798" s="16"/>
      <c r="J798" s="2" t="str">
        <f t="shared" si="62"/>
        <v>Pendiente</v>
      </c>
      <c r="K798" s="35">
        <f t="shared" si="63"/>
        <v>0</v>
      </c>
      <c r="L798" s="36"/>
      <c r="M798" s="37"/>
      <c r="N798" s="19"/>
      <c r="O798" s="19"/>
      <c r="P798" s="152"/>
      <c r="Q798" s="17"/>
      <c r="R798" s="89"/>
      <c r="S798" s="89"/>
      <c r="T798" s="89"/>
      <c r="U798" s="89"/>
      <c r="V798" s="15"/>
      <c r="W798" s="19"/>
      <c r="X798" s="19"/>
      <c r="Y798" s="19"/>
      <c r="Z798" s="19"/>
      <c r="AA798" s="19"/>
      <c r="AB798" s="19"/>
      <c r="AC798" s="19"/>
      <c r="AD798" s="19"/>
      <c r="AE798" s="19"/>
      <c r="AF798" s="19"/>
    </row>
    <row r="799" spans="1:32" ht="16.5" x14ac:dyDescent="0.25">
      <c r="A799" s="5">
        <v>794</v>
      </c>
      <c r="B799" s="42">
        <f t="shared" si="64"/>
        <v>0</v>
      </c>
      <c r="C799" s="41">
        <f t="shared" si="65"/>
        <v>1</v>
      </c>
      <c r="D799" s="10"/>
      <c r="E799" s="10"/>
      <c r="F799" s="125"/>
      <c r="G799" s="12"/>
      <c r="H799" s="125"/>
      <c r="I799" s="16"/>
      <c r="J799" s="2" t="str">
        <f t="shared" si="62"/>
        <v>Pendiente</v>
      </c>
      <c r="K799" s="35">
        <f t="shared" si="63"/>
        <v>0</v>
      </c>
      <c r="L799" s="36"/>
      <c r="M799" s="37"/>
      <c r="N799" s="19"/>
      <c r="O799" s="19"/>
      <c r="P799" s="152"/>
      <c r="Q799" s="17"/>
      <c r="R799" s="89"/>
      <c r="S799" s="89"/>
      <c r="T799" s="89"/>
      <c r="U799" s="89"/>
      <c r="V799" s="15"/>
      <c r="W799" s="19"/>
      <c r="X799" s="19"/>
      <c r="Y799" s="19"/>
      <c r="Z799" s="19"/>
      <c r="AA799" s="19"/>
      <c r="AB799" s="19"/>
      <c r="AC799" s="19"/>
      <c r="AD799" s="19"/>
      <c r="AE799" s="19"/>
      <c r="AF799" s="19"/>
    </row>
    <row r="800" spans="1:32" ht="16.5" x14ac:dyDescent="0.25">
      <c r="A800" s="5">
        <v>795</v>
      </c>
      <c r="B800" s="42">
        <f t="shared" si="64"/>
        <v>0</v>
      </c>
      <c r="C800" s="41">
        <f t="shared" si="65"/>
        <v>1</v>
      </c>
      <c r="D800" s="10"/>
      <c r="E800" s="10"/>
      <c r="F800" s="125"/>
      <c r="G800" s="12"/>
      <c r="H800" s="125"/>
      <c r="I800" s="16"/>
      <c r="J800" s="2" t="str">
        <f t="shared" si="62"/>
        <v>Pendiente</v>
      </c>
      <c r="K800" s="35">
        <f t="shared" si="63"/>
        <v>0</v>
      </c>
      <c r="L800" s="36"/>
      <c r="M800" s="37"/>
      <c r="N800" s="19"/>
      <c r="O800" s="19"/>
      <c r="P800" s="152"/>
      <c r="Q800" s="17"/>
      <c r="R800" s="89"/>
      <c r="S800" s="89"/>
      <c r="T800" s="89"/>
      <c r="U800" s="89"/>
      <c r="V800" s="15"/>
      <c r="W800" s="19"/>
      <c r="X800" s="19"/>
      <c r="Y800" s="19"/>
      <c r="Z800" s="19"/>
      <c r="AA800" s="19"/>
      <c r="AB800" s="19"/>
      <c r="AC800" s="19"/>
      <c r="AD800" s="19"/>
      <c r="AE800" s="19"/>
      <c r="AF800" s="19"/>
    </row>
    <row r="801" spans="1:32" ht="16.5" x14ac:dyDescent="0.25">
      <c r="A801" s="5">
        <v>796</v>
      </c>
      <c r="B801" s="42">
        <f t="shared" si="64"/>
        <v>0</v>
      </c>
      <c r="C801" s="41">
        <f t="shared" si="65"/>
        <v>1</v>
      </c>
      <c r="D801" s="10"/>
      <c r="E801" s="10"/>
      <c r="F801" s="125"/>
      <c r="G801" s="12"/>
      <c r="H801" s="125"/>
      <c r="I801" s="16"/>
      <c r="J801" s="2" t="str">
        <f t="shared" si="62"/>
        <v>Pendiente</v>
      </c>
      <c r="K801" s="35">
        <f t="shared" si="63"/>
        <v>0</v>
      </c>
      <c r="L801" s="36"/>
      <c r="M801" s="37"/>
      <c r="N801" s="19"/>
      <c r="O801" s="19"/>
      <c r="P801" s="152"/>
      <c r="Q801" s="17"/>
      <c r="R801" s="89"/>
      <c r="S801" s="89"/>
      <c r="T801" s="89"/>
      <c r="U801" s="89"/>
      <c r="V801" s="15"/>
      <c r="W801" s="19"/>
      <c r="X801" s="19"/>
      <c r="Y801" s="19"/>
      <c r="Z801" s="19"/>
      <c r="AA801" s="19"/>
      <c r="AB801" s="19"/>
      <c r="AC801" s="19"/>
      <c r="AD801" s="19"/>
      <c r="AE801" s="19"/>
      <c r="AF801" s="19"/>
    </row>
    <row r="802" spans="1:32" ht="16.5" x14ac:dyDescent="0.25">
      <c r="A802" s="5">
        <v>797</v>
      </c>
      <c r="B802" s="42">
        <f t="shared" si="64"/>
        <v>0</v>
      </c>
      <c r="C802" s="41">
        <f t="shared" si="65"/>
        <v>1</v>
      </c>
      <c r="D802" s="10"/>
      <c r="E802" s="10"/>
      <c r="F802" s="125"/>
      <c r="G802" s="12"/>
      <c r="H802" s="125"/>
      <c r="I802" s="16"/>
      <c r="J802" s="2" t="str">
        <f t="shared" si="62"/>
        <v>Pendiente</v>
      </c>
      <c r="K802" s="35">
        <f t="shared" si="63"/>
        <v>0</v>
      </c>
      <c r="L802" s="36"/>
      <c r="M802" s="37"/>
      <c r="N802" s="19"/>
      <c r="O802" s="19"/>
      <c r="P802" s="152"/>
      <c r="Q802" s="17"/>
      <c r="R802" s="89"/>
      <c r="S802" s="89"/>
      <c r="T802" s="89"/>
      <c r="U802" s="89"/>
      <c r="V802" s="15"/>
      <c r="W802" s="19"/>
      <c r="X802" s="19"/>
      <c r="Y802" s="19"/>
      <c r="Z802" s="19"/>
      <c r="AA802" s="19"/>
      <c r="AB802" s="19"/>
      <c r="AC802" s="19"/>
      <c r="AD802" s="19"/>
      <c r="AE802" s="19"/>
      <c r="AF802" s="19"/>
    </row>
    <row r="803" spans="1:32" ht="16.5" x14ac:dyDescent="0.25">
      <c r="A803" s="5">
        <v>798</v>
      </c>
      <c r="B803" s="42">
        <f t="shared" si="64"/>
        <v>0</v>
      </c>
      <c r="C803" s="41">
        <f t="shared" si="65"/>
        <v>1</v>
      </c>
      <c r="D803" s="10"/>
      <c r="E803" s="10"/>
      <c r="F803" s="125"/>
      <c r="G803" s="12"/>
      <c r="H803" s="125"/>
      <c r="I803" s="16"/>
      <c r="J803" s="2" t="str">
        <f t="shared" si="62"/>
        <v>Pendiente</v>
      </c>
      <c r="K803" s="35">
        <f t="shared" si="63"/>
        <v>0</v>
      </c>
      <c r="L803" s="36"/>
      <c r="M803" s="37"/>
      <c r="N803" s="19"/>
      <c r="O803" s="19"/>
      <c r="P803" s="152"/>
      <c r="Q803" s="17"/>
      <c r="R803" s="89"/>
      <c r="S803" s="89"/>
      <c r="T803" s="89"/>
      <c r="U803" s="89"/>
      <c r="V803" s="15"/>
      <c r="W803" s="19"/>
      <c r="X803" s="19"/>
      <c r="Y803" s="19"/>
      <c r="Z803" s="19"/>
      <c r="AA803" s="19"/>
      <c r="AB803" s="19"/>
      <c r="AC803" s="19"/>
      <c r="AD803" s="19"/>
      <c r="AE803" s="19"/>
      <c r="AF803" s="19"/>
    </row>
    <row r="804" spans="1:32" ht="16.5" x14ac:dyDescent="0.25">
      <c r="A804" s="5">
        <v>799</v>
      </c>
      <c r="B804" s="42">
        <f t="shared" si="64"/>
        <v>0</v>
      </c>
      <c r="C804" s="41">
        <f t="shared" si="65"/>
        <v>1</v>
      </c>
      <c r="D804" s="10"/>
      <c r="E804" s="10"/>
      <c r="F804" s="125"/>
      <c r="G804" s="12"/>
      <c r="H804" s="125"/>
      <c r="I804" s="16"/>
      <c r="J804" s="2" t="str">
        <f t="shared" si="62"/>
        <v>Pendiente</v>
      </c>
      <c r="K804" s="35">
        <f t="shared" si="63"/>
        <v>0</v>
      </c>
      <c r="L804" s="36"/>
      <c r="M804" s="37"/>
      <c r="N804" s="19"/>
      <c r="O804" s="19"/>
      <c r="P804" s="152"/>
      <c r="Q804" s="17"/>
      <c r="R804" s="89"/>
      <c r="S804" s="89"/>
      <c r="T804" s="89"/>
      <c r="U804" s="89"/>
      <c r="V804" s="15"/>
      <c r="W804" s="19"/>
      <c r="X804" s="19"/>
      <c r="Y804" s="19"/>
      <c r="Z804" s="19"/>
      <c r="AA804" s="19"/>
      <c r="AB804" s="19"/>
      <c r="AC804" s="19"/>
      <c r="AD804" s="19"/>
      <c r="AE804" s="19"/>
      <c r="AF804" s="19"/>
    </row>
    <row r="805" spans="1:32" ht="16.5" x14ac:dyDescent="0.25">
      <c r="A805" s="5">
        <v>800</v>
      </c>
      <c r="B805" s="42">
        <f t="shared" si="64"/>
        <v>0</v>
      </c>
      <c r="C805" s="41">
        <f t="shared" si="65"/>
        <v>1</v>
      </c>
      <c r="D805" s="10"/>
      <c r="E805" s="10"/>
      <c r="F805" s="125"/>
      <c r="G805" s="12"/>
      <c r="H805" s="125"/>
      <c r="I805" s="16"/>
      <c r="J805" s="2" t="str">
        <f t="shared" si="62"/>
        <v>Pendiente</v>
      </c>
      <c r="K805" s="35">
        <f t="shared" si="63"/>
        <v>0</v>
      </c>
      <c r="L805" s="36"/>
      <c r="M805" s="37"/>
      <c r="N805" s="19"/>
      <c r="O805" s="19"/>
      <c r="P805" s="152"/>
      <c r="Q805" s="17"/>
      <c r="R805" s="89"/>
      <c r="S805" s="89"/>
      <c r="T805" s="89"/>
      <c r="U805" s="89"/>
      <c r="V805" s="15"/>
      <c r="W805" s="19"/>
      <c r="X805" s="19"/>
      <c r="Y805" s="19"/>
      <c r="Z805" s="19"/>
      <c r="AA805" s="19"/>
      <c r="AB805" s="19"/>
      <c r="AC805" s="19"/>
      <c r="AD805" s="19"/>
      <c r="AE805" s="19"/>
      <c r="AF805" s="19"/>
    </row>
    <row r="806" spans="1:32" ht="16.5" x14ac:dyDescent="0.25">
      <c r="A806" s="5">
        <v>801</v>
      </c>
      <c r="B806" s="42">
        <f t="shared" si="64"/>
        <v>0</v>
      </c>
      <c r="C806" s="41">
        <f t="shared" si="65"/>
        <v>1</v>
      </c>
      <c r="D806" s="10"/>
      <c r="E806" s="10"/>
      <c r="F806" s="125"/>
      <c r="G806" s="12"/>
      <c r="H806" s="125"/>
      <c r="I806" s="16"/>
      <c r="J806" s="2" t="str">
        <f t="shared" si="62"/>
        <v>Pendiente</v>
      </c>
      <c r="K806" s="35">
        <f t="shared" si="63"/>
        <v>0</v>
      </c>
      <c r="L806" s="36"/>
      <c r="M806" s="37"/>
      <c r="N806" s="19"/>
      <c r="O806" s="19"/>
      <c r="P806" s="152"/>
      <c r="Q806" s="17"/>
      <c r="R806" s="89"/>
      <c r="S806" s="89"/>
      <c r="T806" s="89"/>
      <c r="U806" s="89"/>
      <c r="V806" s="15"/>
      <c r="W806" s="19"/>
      <c r="X806" s="19"/>
      <c r="Y806" s="19"/>
      <c r="Z806" s="19"/>
      <c r="AA806" s="19"/>
      <c r="AB806" s="19"/>
      <c r="AC806" s="19"/>
      <c r="AD806" s="19"/>
      <c r="AE806" s="19"/>
      <c r="AF806" s="19"/>
    </row>
    <row r="807" spans="1:32" ht="16.5" x14ac:dyDescent="0.25">
      <c r="A807" s="5">
        <v>802</v>
      </c>
      <c r="B807" s="42">
        <f t="shared" si="64"/>
        <v>0</v>
      </c>
      <c r="C807" s="41">
        <f t="shared" si="65"/>
        <v>1</v>
      </c>
      <c r="D807" s="10"/>
      <c r="E807" s="10"/>
      <c r="F807" s="125"/>
      <c r="G807" s="12"/>
      <c r="H807" s="125"/>
      <c r="I807" s="16"/>
      <c r="J807" s="2" t="str">
        <f t="shared" si="62"/>
        <v>Pendiente</v>
      </c>
      <c r="K807" s="35">
        <f t="shared" si="63"/>
        <v>0</v>
      </c>
      <c r="L807" s="36"/>
      <c r="M807" s="37"/>
      <c r="N807" s="19"/>
      <c r="O807" s="19"/>
      <c r="P807" s="152"/>
      <c r="Q807" s="17"/>
      <c r="R807" s="89"/>
      <c r="S807" s="89"/>
      <c r="T807" s="89"/>
      <c r="U807" s="89"/>
      <c r="V807" s="15"/>
      <c r="W807" s="19"/>
      <c r="X807" s="19"/>
      <c r="Y807" s="19"/>
      <c r="Z807" s="19"/>
      <c r="AA807" s="19"/>
      <c r="AB807" s="19"/>
      <c r="AC807" s="19"/>
      <c r="AD807" s="19"/>
      <c r="AE807" s="19"/>
      <c r="AF807" s="19"/>
    </row>
    <row r="808" spans="1:32" ht="16.5" x14ac:dyDescent="0.25">
      <c r="A808" s="5">
        <v>803</v>
      </c>
      <c r="B808" s="42">
        <f t="shared" si="64"/>
        <v>0</v>
      </c>
      <c r="C808" s="41">
        <f t="shared" si="65"/>
        <v>1</v>
      </c>
      <c r="D808" s="10"/>
      <c r="E808" s="10"/>
      <c r="F808" s="125"/>
      <c r="G808" s="12"/>
      <c r="H808" s="125"/>
      <c r="I808" s="16"/>
      <c r="J808" s="2" t="str">
        <f t="shared" si="62"/>
        <v>Pendiente</v>
      </c>
      <c r="K808" s="35">
        <f t="shared" si="63"/>
        <v>0</v>
      </c>
      <c r="L808" s="36"/>
      <c r="M808" s="37"/>
      <c r="N808" s="19"/>
      <c r="O808" s="19"/>
      <c r="P808" s="152"/>
      <c r="Q808" s="17"/>
      <c r="R808" s="89"/>
      <c r="S808" s="89"/>
      <c r="T808" s="89"/>
      <c r="U808" s="89"/>
      <c r="V808" s="15"/>
      <c r="W808" s="19"/>
      <c r="X808" s="19"/>
      <c r="Y808" s="19"/>
      <c r="Z808" s="19"/>
      <c r="AA808" s="19"/>
      <c r="AB808" s="19"/>
      <c r="AC808" s="19"/>
      <c r="AD808" s="19"/>
      <c r="AE808" s="19"/>
      <c r="AF808" s="19"/>
    </row>
    <row r="809" spans="1:32" ht="16.5" x14ac:dyDescent="0.25">
      <c r="A809" s="5">
        <v>804</v>
      </c>
      <c r="B809" s="42">
        <f t="shared" si="64"/>
        <v>0</v>
      </c>
      <c r="C809" s="41">
        <f t="shared" si="65"/>
        <v>1</v>
      </c>
      <c r="D809" s="10"/>
      <c r="E809" s="10"/>
      <c r="F809" s="125"/>
      <c r="G809" s="12"/>
      <c r="H809" s="125"/>
      <c r="I809" s="16"/>
      <c r="J809" s="2" t="str">
        <f t="shared" si="62"/>
        <v>Pendiente</v>
      </c>
      <c r="K809" s="35">
        <f t="shared" si="63"/>
        <v>0</v>
      </c>
      <c r="L809" s="36"/>
      <c r="M809" s="37"/>
      <c r="N809" s="19"/>
      <c r="O809" s="19"/>
      <c r="P809" s="152"/>
      <c r="Q809" s="17"/>
      <c r="R809" s="89"/>
      <c r="S809" s="89"/>
      <c r="T809" s="89"/>
      <c r="U809" s="89"/>
      <c r="V809" s="15"/>
      <c r="W809" s="19"/>
      <c r="X809" s="19"/>
      <c r="Y809" s="19"/>
      <c r="Z809" s="19"/>
      <c r="AA809" s="19"/>
      <c r="AB809" s="19"/>
      <c r="AC809" s="19"/>
      <c r="AD809" s="19"/>
      <c r="AE809" s="19"/>
      <c r="AF809" s="19"/>
    </row>
    <row r="810" spans="1:32" ht="16.5" x14ac:dyDescent="0.25">
      <c r="A810" s="5">
        <v>805</v>
      </c>
      <c r="B810" s="42">
        <f t="shared" si="64"/>
        <v>0</v>
      </c>
      <c r="C810" s="41">
        <f t="shared" si="65"/>
        <v>1</v>
      </c>
      <c r="D810" s="10"/>
      <c r="E810" s="10"/>
      <c r="F810" s="125"/>
      <c r="G810" s="12"/>
      <c r="H810" s="125"/>
      <c r="I810" s="16"/>
      <c r="J810" s="2" t="str">
        <f t="shared" si="62"/>
        <v>Pendiente</v>
      </c>
      <c r="K810" s="35">
        <f t="shared" si="63"/>
        <v>0</v>
      </c>
      <c r="L810" s="36"/>
      <c r="M810" s="37"/>
      <c r="N810" s="19"/>
      <c r="O810" s="19"/>
      <c r="P810" s="152"/>
      <c r="Q810" s="17"/>
      <c r="R810" s="89"/>
      <c r="S810" s="89"/>
      <c r="T810" s="89"/>
      <c r="U810" s="89"/>
      <c r="V810" s="15"/>
      <c r="W810" s="19"/>
      <c r="X810" s="19"/>
      <c r="Y810" s="19"/>
      <c r="Z810" s="19"/>
      <c r="AA810" s="19"/>
      <c r="AB810" s="19"/>
      <c r="AC810" s="19"/>
      <c r="AD810" s="19"/>
      <c r="AE810" s="19"/>
      <c r="AF810" s="19"/>
    </row>
    <row r="811" spans="1:32" ht="16.5" x14ac:dyDescent="0.25">
      <c r="A811" s="5">
        <v>806</v>
      </c>
      <c r="B811" s="42">
        <f t="shared" si="64"/>
        <v>0</v>
      </c>
      <c r="C811" s="41">
        <f t="shared" si="65"/>
        <v>1</v>
      </c>
      <c r="D811" s="10"/>
      <c r="E811" s="10"/>
      <c r="F811" s="125"/>
      <c r="G811" s="12"/>
      <c r="H811" s="125"/>
      <c r="I811" s="16"/>
      <c r="J811" s="2" t="str">
        <f t="shared" si="62"/>
        <v>Pendiente</v>
      </c>
      <c r="K811" s="35">
        <f t="shared" si="63"/>
        <v>0</v>
      </c>
      <c r="L811" s="36"/>
      <c r="M811" s="37"/>
      <c r="N811" s="19"/>
      <c r="O811" s="19"/>
      <c r="P811" s="152"/>
      <c r="Q811" s="17"/>
      <c r="R811" s="89"/>
      <c r="S811" s="89"/>
      <c r="T811" s="89"/>
      <c r="U811" s="89"/>
      <c r="V811" s="15"/>
      <c r="W811" s="19"/>
      <c r="X811" s="19"/>
      <c r="Y811" s="19"/>
      <c r="Z811" s="19"/>
      <c r="AA811" s="19"/>
      <c r="AB811" s="19"/>
      <c r="AC811" s="19"/>
      <c r="AD811" s="19"/>
      <c r="AE811" s="19"/>
      <c r="AF811" s="19"/>
    </row>
    <row r="812" spans="1:32" ht="16.5" x14ac:dyDescent="0.25">
      <c r="A812" s="5">
        <v>807</v>
      </c>
      <c r="B812" s="42">
        <f t="shared" si="64"/>
        <v>0</v>
      </c>
      <c r="C812" s="41">
        <f t="shared" si="65"/>
        <v>1</v>
      </c>
      <c r="D812" s="10"/>
      <c r="E812" s="10"/>
      <c r="F812" s="125"/>
      <c r="G812" s="12"/>
      <c r="H812" s="125"/>
      <c r="I812" s="16"/>
      <c r="J812" s="2" t="str">
        <f t="shared" si="62"/>
        <v>Pendiente</v>
      </c>
      <c r="K812" s="35">
        <f t="shared" si="63"/>
        <v>0</v>
      </c>
      <c r="L812" s="36"/>
      <c r="M812" s="37"/>
      <c r="N812" s="19"/>
      <c r="O812" s="19"/>
      <c r="P812" s="152"/>
      <c r="Q812" s="17"/>
      <c r="R812" s="89"/>
      <c r="S812" s="89"/>
      <c r="T812" s="89"/>
      <c r="U812" s="89"/>
      <c r="V812" s="15"/>
      <c r="W812" s="19"/>
      <c r="X812" s="19"/>
      <c r="Y812" s="19"/>
      <c r="Z812" s="19"/>
      <c r="AA812" s="19"/>
      <c r="AB812" s="19"/>
      <c r="AC812" s="19"/>
      <c r="AD812" s="19"/>
      <c r="AE812" s="19"/>
      <c r="AF812" s="19"/>
    </row>
    <row r="813" spans="1:32" ht="16.5" x14ac:dyDescent="0.25">
      <c r="A813" s="5">
        <v>808</v>
      </c>
      <c r="B813" s="42">
        <f t="shared" si="64"/>
        <v>0</v>
      </c>
      <c r="C813" s="41">
        <f t="shared" si="65"/>
        <v>1</v>
      </c>
      <c r="D813" s="10"/>
      <c r="E813" s="10"/>
      <c r="F813" s="125"/>
      <c r="G813" s="12"/>
      <c r="H813" s="125"/>
      <c r="I813" s="16"/>
      <c r="J813" s="2" t="str">
        <f t="shared" si="62"/>
        <v>Pendiente</v>
      </c>
      <c r="K813" s="35">
        <f t="shared" si="63"/>
        <v>0</v>
      </c>
      <c r="L813" s="36"/>
      <c r="M813" s="37"/>
      <c r="N813" s="19"/>
      <c r="O813" s="19"/>
      <c r="P813" s="153"/>
      <c r="Q813" s="27"/>
      <c r="R813" s="89"/>
      <c r="S813" s="89"/>
      <c r="T813" s="89"/>
      <c r="U813" s="89"/>
      <c r="V813" s="15"/>
      <c r="W813" s="19"/>
      <c r="X813" s="19"/>
      <c r="Y813" s="19"/>
      <c r="Z813" s="19"/>
      <c r="AA813" s="19"/>
      <c r="AB813" s="19"/>
      <c r="AC813" s="19"/>
      <c r="AD813" s="19"/>
      <c r="AE813" s="19"/>
      <c r="AF813" s="19"/>
    </row>
    <row r="814" spans="1:32" ht="16.5" x14ac:dyDescent="0.25">
      <c r="A814" s="5">
        <v>809</v>
      </c>
      <c r="B814" s="42">
        <f t="shared" si="64"/>
        <v>0</v>
      </c>
      <c r="C814" s="41">
        <f t="shared" si="65"/>
        <v>1</v>
      </c>
      <c r="D814" s="10"/>
      <c r="E814" s="10"/>
      <c r="F814" s="125"/>
      <c r="G814" s="12"/>
      <c r="H814" s="125"/>
      <c r="I814" s="16"/>
      <c r="J814" s="2" t="str">
        <f t="shared" si="62"/>
        <v>Pendiente</v>
      </c>
      <c r="K814" s="35">
        <f t="shared" si="63"/>
        <v>0</v>
      </c>
      <c r="L814" s="36"/>
      <c r="M814" s="37"/>
      <c r="N814" s="19"/>
      <c r="O814" s="19"/>
      <c r="P814" s="153"/>
      <c r="Q814" s="27"/>
      <c r="R814" s="89"/>
      <c r="S814" s="89"/>
      <c r="T814" s="89"/>
      <c r="U814" s="89"/>
      <c r="V814" s="15"/>
      <c r="W814" s="19"/>
      <c r="X814" s="19"/>
      <c r="Y814" s="19"/>
      <c r="Z814" s="19"/>
      <c r="AA814" s="19"/>
      <c r="AB814" s="19"/>
      <c r="AC814" s="19"/>
      <c r="AD814" s="19"/>
      <c r="AE814" s="19"/>
      <c r="AF814" s="19"/>
    </row>
    <row r="815" spans="1:32" ht="16.5" x14ac:dyDescent="0.25">
      <c r="A815" s="5">
        <v>810</v>
      </c>
      <c r="B815" s="42">
        <f t="shared" si="64"/>
        <v>0</v>
      </c>
      <c r="C815" s="41">
        <f t="shared" si="65"/>
        <v>1</v>
      </c>
      <c r="D815" s="10"/>
      <c r="E815" s="10"/>
      <c r="F815" s="125"/>
      <c r="G815" s="12"/>
      <c r="H815" s="125"/>
      <c r="I815" s="16"/>
      <c r="J815" s="2" t="str">
        <f t="shared" si="62"/>
        <v>Pendiente</v>
      </c>
      <c r="K815" s="35">
        <f t="shared" si="63"/>
        <v>0</v>
      </c>
      <c r="L815" s="36"/>
      <c r="M815" s="37"/>
      <c r="N815" s="19"/>
      <c r="O815" s="19"/>
      <c r="P815" s="153"/>
      <c r="Q815" s="27"/>
      <c r="R815" s="89"/>
      <c r="S815" s="89"/>
      <c r="T815" s="89"/>
      <c r="U815" s="89"/>
      <c r="V815" s="15"/>
      <c r="W815" s="19"/>
      <c r="X815" s="19"/>
      <c r="Y815" s="19"/>
      <c r="Z815" s="19"/>
      <c r="AA815" s="19"/>
      <c r="AB815" s="19"/>
      <c r="AC815" s="19"/>
      <c r="AD815" s="19"/>
      <c r="AE815" s="19"/>
      <c r="AF815" s="19"/>
    </row>
    <row r="816" spans="1:32" ht="16.5" x14ac:dyDescent="0.25">
      <c r="A816" s="5">
        <v>811</v>
      </c>
      <c r="B816" s="42">
        <f t="shared" si="64"/>
        <v>0</v>
      </c>
      <c r="C816" s="41">
        <f t="shared" si="65"/>
        <v>1</v>
      </c>
      <c r="D816" s="10"/>
      <c r="E816" s="10"/>
      <c r="F816" s="125"/>
      <c r="G816" s="12"/>
      <c r="H816" s="125"/>
      <c r="I816" s="16"/>
      <c r="J816" s="2" t="str">
        <f t="shared" si="62"/>
        <v>Pendiente</v>
      </c>
      <c r="K816" s="35">
        <f t="shared" si="63"/>
        <v>0</v>
      </c>
      <c r="L816" s="36"/>
      <c r="M816" s="37"/>
      <c r="N816" s="19"/>
      <c r="O816" s="19"/>
      <c r="P816" s="153"/>
      <c r="Q816" s="27"/>
      <c r="R816" s="89"/>
      <c r="S816" s="89"/>
      <c r="T816" s="89"/>
      <c r="U816" s="89"/>
      <c r="V816" s="15"/>
      <c r="W816" s="19"/>
      <c r="X816" s="19"/>
      <c r="Y816" s="19"/>
      <c r="Z816" s="19"/>
      <c r="AA816" s="19"/>
      <c r="AB816" s="19"/>
      <c r="AC816" s="19"/>
      <c r="AD816" s="19"/>
      <c r="AE816" s="19"/>
      <c r="AF816" s="19"/>
    </row>
    <row r="817" spans="1:32" ht="16.5" x14ac:dyDescent="0.25">
      <c r="A817" s="5">
        <v>812</v>
      </c>
      <c r="B817" s="42">
        <f t="shared" si="64"/>
        <v>0</v>
      </c>
      <c r="C817" s="41">
        <f t="shared" si="65"/>
        <v>1</v>
      </c>
      <c r="D817" s="10"/>
      <c r="E817" s="10"/>
      <c r="F817" s="125"/>
      <c r="G817" s="12"/>
      <c r="H817" s="125"/>
      <c r="I817" s="16"/>
      <c r="J817" s="2" t="str">
        <f t="shared" si="62"/>
        <v>Pendiente</v>
      </c>
      <c r="K817" s="35">
        <f t="shared" si="63"/>
        <v>0</v>
      </c>
      <c r="L817" s="36"/>
      <c r="M817" s="37"/>
      <c r="N817" s="19"/>
      <c r="O817" s="19"/>
      <c r="P817" s="153"/>
      <c r="Q817" s="27"/>
      <c r="R817" s="89"/>
      <c r="S817" s="89"/>
      <c r="T817" s="89"/>
      <c r="U817" s="89"/>
      <c r="V817" s="15"/>
      <c r="W817" s="19"/>
      <c r="X817" s="19"/>
      <c r="Y817" s="19"/>
      <c r="Z817" s="19"/>
      <c r="AA817" s="19"/>
      <c r="AB817" s="19"/>
      <c r="AC817" s="19"/>
      <c r="AD817" s="19"/>
      <c r="AE817" s="19"/>
      <c r="AF817" s="19"/>
    </row>
    <row r="818" spans="1:32" ht="16.5" x14ac:dyDescent="0.25">
      <c r="A818" s="5">
        <v>813</v>
      </c>
      <c r="B818" s="42">
        <f t="shared" si="64"/>
        <v>0</v>
      </c>
      <c r="C818" s="41">
        <f t="shared" si="65"/>
        <v>1</v>
      </c>
      <c r="D818" s="10"/>
      <c r="E818" s="10"/>
      <c r="F818" s="125"/>
      <c r="G818" s="12"/>
      <c r="H818" s="125"/>
      <c r="I818" s="16"/>
      <c r="J818" s="2" t="str">
        <f t="shared" si="62"/>
        <v>Pendiente</v>
      </c>
      <c r="K818" s="35">
        <f t="shared" si="63"/>
        <v>0</v>
      </c>
      <c r="L818" s="36"/>
      <c r="M818" s="37"/>
      <c r="N818" s="19"/>
      <c r="O818" s="19"/>
      <c r="P818" s="153"/>
      <c r="Q818" s="27"/>
      <c r="R818" s="89"/>
      <c r="S818" s="89"/>
      <c r="T818" s="89"/>
      <c r="U818" s="89"/>
      <c r="V818" s="15"/>
      <c r="W818" s="19"/>
      <c r="X818" s="19"/>
      <c r="Y818" s="19"/>
      <c r="Z818" s="19"/>
      <c r="AA818" s="19"/>
      <c r="AB818" s="19"/>
      <c r="AC818" s="19"/>
      <c r="AD818" s="19"/>
      <c r="AE818" s="19"/>
      <c r="AF818" s="19"/>
    </row>
    <row r="819" spans="1:32" ht="16.5" x14ac:dyDescent="0.25">
      <c r="A819" s="5">
        <v>814</v>
      </c>
      <c r="B819" s="42">
        <f t="shared" si="64"/>
        <v>0</v>
      </c>
      <c r="C819" s="41">
        <f t="shared" si="65"/>
        <v>1</v>
      </c>
      <c r="D819" s="10"/>
      <c r="E819" s="10"/>
      <c r="F819" s="125"/>
      <c r="G819" s="12"/>
      <c r="H819" s="125"/>
      <c r="I819" s="16"/>
      <c r="J819" s="2" t="str">
        <f t="shared" si="62"/>
        <v>Pendiente</v>
      </c>
      <c r="K819" s="35">
        <f t="shared" si="63"/>
        <v>0</v>
      </c>
      <c r="L819" s="36"/>
      <c r="M819" s="37"/>
      <c r="N819" s="19"/>
      <c r="O819" s="19"/>
      <c r="P819" s="153"/>
      <c r="Q819" s="27"/>
      <c r="R819" s="89"/>
      <c r="S819" s="89"/>
      <c r="T819" s="89"/>
      <c r="U819" s="89"/>
      <c r="V819" s="15"/>
      <c r="W819" s="19"/>
      <c r="X819" s="19"/>
      <c r="Y819" s="19"/>
      <c r="Z819" s="19"/>
      <c r="AA819" s="19"/>
      <c r="AB819" s="19"/>
      <c r="AC819" s="19"/>
      <c r="AD819" s="19"/>
      <c r="AE819" s="19"/>
      <c r="AF819" s="19"/>
    </row>
    <row r="820" spans="1:32" ht="16.5" x14ac:dyDescent="0.25">
      <c r="A820" s="5">
        <v>815</v>
      </c>
      <c r="B820" s="42">
        <f t="shared" si="64"/>
        <v>0</v>
      </c>
      <c r="C820" s="41">
        <f t="shared" si="65"/>
        <v>1</v>
      </c>
      <c r="D820" s="10"/>
      <c r="E820" s="10"/>
      <c r="F820" s="125"/>
      <c r="G820" s="12"/>
      <c r="H820" s="125"/>
      <c r="I820" s="16"/>
      <c r="J820" s="2" t="str">
        <f t="shared" si="62"/>
        <v>Pendiente</v>
      </c>
      <c r="K820" s="35">
        <f t="shared" si="63"/>
        <v>0</v>
      </c>
      <c r="L820" s="36"/>
      <c r="M820" s="37"/>
      <c r="N820" s="19"/>
      <c r="O820" s="19"/>
      <c r="P820" s="153"/>
      <c r="Q820" s="27"/>
      <c r="R820" s="89"/>
      <c r="S820" s="89"/>
      <c r="T820" s="89"/>
      <c r="U820" s="89"/>
      <c r="V820" s="15"/>
      <c r="W820" s="19"/>
      <c r="X820" s="19"/>
      <c r="Y820" s="19"/>
      <c r="Z820" s="19"/>
      <c r="AA820" s="19"/>
      <c r="AB820" s="19"/>
      <c r="AC820" s="19"/>
      <c r="AD820" s="19"/>
      <c r="AE820" s="19"/>
      <c r="AF820" s="19"/>
    </row>
    <row r="821" spans="1:32" ht="16.5" x14ac:dyDescent="0.25">
      <c r="A821" s="5">
        <v>816</v>
      </c>
      <c r="B821" s="42">
        <f t="shared" si="64"/>
        <v>0</v>
      </c>
      <c r="C821" s="41">
        <f t="shared" si="65"/>
        <v>1</v>
      </c>
      <c r="D821" s="10"/>
      <c r="E821" s="10"/>
      <c r="F821" s="125"/>
      <c r="G821" s="12"/>
      <c r="H821" s="125"/>
      <c r="I821" s="16"/>
      <c r="J821" s="2" t="str">
        <f t="shared" si="62"/>
        <v>Pendiente</v>
      </c>
      <c r="K821" s="35">
        <f t="shared" si="63"/>
        <v>0</v>
      </c>
      <c r="L821" s="36"/>
      <c r="M821" s="37"/>
      <c r="N821" s="19"/>
      <c r="O821" s="19"/>
      <c r="P821" s="153"/>
      <c r="Q821" s="27"/>
      <c r="R821" s="89"/>
      <c r="S821" s="89"/>
      <c r="T821" s="89"/>
      <c r="U821" s="89"/>
      <c r="V821" s="15"/>
      <c r="W821" s="19"/>
      <c r="X821" s="19"/>
      <c r="Y821" s="19"/>
      <c r="Z821" s="19"/>
      <c r="AA821" s="19"/>
      <c r="AB821" s="19"/>
      <c r="AC821" s="19"/>
      <c r="AD821" s="19"/>
      <c r="AE821" s="19"/>
      <c r="AF821" s="19"/>
    </row>
    <row r="822" spans="1:32" ht="16.5" x14ac:dyDescent="0.25">
      <c r="A822" s="5">
        <v>817</v>
      </c>
      <c r="B822" s="42">
        <f t="shared" si="64"/>
        <v>0</v>
      </c>
      <c r="C822" s="41">
        <f t="shared" si="65"/>
        <v>1</v>
      </c>
      <c r="D822" s="10"/>
      <c r="E822" s="10"/>
      <c r="F822" s="125"/>
      <c r="G822" s="12"/>
      <c r="H822" s="125"/>
      <c r="I822" s="16"/>
      <c r="J822" s="2" t="str">
        <f t="shared" si="62"/>
        <v>Pendiente</v>
      </c>
      <c r="K822" s="35">
        <f t="shared" si="63"/>
        <v>0</v>
      </c>
      <c r="L822" s="36"/>
      <c r="M822" s="37"/>
      <c r="N822" s="19"/>
      <c r="O822" s="19"/>
      <c r="P822" s="153"/>
      <c r="Q822" s="27"/>
      <c r="R822" s="89"/>
      <c r="S822" s="89"/>
      <c r="T822" s="89"/>
      <c r="U822" s="89"/>
      <c r="V822" s="15"/>
      <c r="W822" s="19"/>
      <c r="X822" s="19"/>
      <c r="Y822" s="19"/>
      <c r="Z822" s="19"/>
      <c r="AA822" s="19"/>
      <c r="AB822" s="19"/>
      <c r="AC822" s="19"/>
      <c r="AD822" s="19"/>
      <c r="AE822" s="19"/>
      <c r="AF822" s="19"/>
    </row>
    <row r="823" spans="1:32" ht="16.5" x14ac:dyDescent="0.25">
      <c r="A823" s="5">
        <v>818</v>
      </c>
      <c r="B823" s="42">
        <f t="shared" si="64"/>
        <v>0</v>
      </c>
      <c r="C823" s="41">
        <f t="shared" si="65"/>
        <v>1</v>
      </c>
      <c r="D823" s="10"/>
      <c r="E823" s="10"/>
      <c r="F823" s="125"/>
      <c r="G823" s="12"/>
      <c r="H823" s="125"/>
      <c r="I823" s="16"/>
      <c r="J823" s="2" t="str">
        <f t="shared" si="62"/>
        <v>Pendiente</v>
      </c>
      <c r="K823" s="35">
        <f t="shared" si="63"/>
        <v>0</v>
      </c>
      <c r="L823" s="36"/>
      <c r="M823" s="37"/>
      <c r="N823" s="19"/>
      <c r="O823" s="19"/>
      <c r="P823" s="153"/>
      <c r="Q823" s="27"/>
      <c r="R823" s="89"/>
      <c r="S823" s="89"/>
      <c r="T823" s="89"/>
      <c r="U823" s="89"/>
      <c r="V823" s="15"/>
      <c r="W823" s="19"/>
      <c r="X823" s="19"/>
      <c r="Y823" s="19"/>
      <c r="Z823" s="19"/>
      <c r="AA823" s="19"/>
      <c r="AB823" s="19"/>
      <c r="AC823" s="19"/>
      <c r="AD823" s="19"/>
      <c r="AE823" s="19"/>
      <c r="AF823" s="19"/>
    </row>
    <row r="824" spans="1:32" ht="16.5" x14ac:dyDescent="0.25">
      <c r="A824" s="5">
        <v>819</v>
      </c>
      <c r="B824" s="42">
        <f t="shared" si="64"/>
        <v>0</v>
      </c>
      <c r="C824" s="41">
        <f t="shared" si="65"/>
        <v>1</v>
      </c>
      <c r="D824" s="10"/>
      <c r="E824" s="10"/>
      <c r="F824" s="125"/>
      <c r="G824" s="12"/>
      <c r="H824" s="125"/>
      <c r="I824" s="16"/>
      <c r="J824" s="2" t="str">
        <f t="shared" si="62"/>
        <v>Pendiente</v>
      </c>
      <c r="K824" s="35">
        <f t="shared" si="63"/>
        <v>0</v>
      </c>
      <c r="L824" s="36"/>
      <c r="M824" s="37"/>
      <c r="N824" s="19"/>
      <c r="O824" s="19"/>
      <c r="P824" s="153"/>
      <c r="Q824" s="27"/>
      <c r="R824" s="89"/>
      <c r="S824" s="89"/>
      <c r="T824" s="89"/>
      <c r="U824" s="89"/>
      <c r="V824" s="15"/>
      <c r="W824" s="19"/>
      <c r="X824" s="19"/>
      <c r="Y824" s="19"/>
      <c r="Z824" s="19"/>
      <c r="AA824" s="19"/>
      <c r="AB824" s="19"/>
      <c r="AC824" s="19"/>
      <c r="AD824" s="19"/>
      <c r="AE824" s="19"/>
      <c r="AF824" s="19"/>
    </row>
    <row r="825" spans="1:32" ht="16.5" x14ac:dyDescent="0.25">
      <c r="A825" s="5">
        <v>820</v>
      </c>
      <c r="B825" s="42">
        <f t="shared" si="64"/>
        <v>0</v>
      </c>
      <c r="C825" s="41">
        <f t="shared" si="65"/>
        <v>1</v>
      </c>
      <c r="D825" s="10"/>
      <c r="E825" s="10"/>
      <c r="F825" s="125"/>
      <c r="G825" s="12"/>
      <c r="H825" s="125"/>
      <c r="I825" s="16"/>
      <c r="J825" s="2" t="str">
        <f t="shared" si="62"/>
        <v>Pendiente</v>
      </c>
      <c r="K825" s="35">
        <f t="shared" si="63"/>
        <v>0</v>
      </c>
      <c r="L825" s="36"/>
      <c r="M825" s="37"/>
      <c r="N825" s="19"/>
      <c r="O825" s="19"/>
      <c r="P825" s="153"/>
      <c r="Q825" s="27"/>
      <c r="R825" s="89"/>
      <c r="S825" s="89"/>
      <c r="T825" s="89"/>
      <c r="U825" s="89"/>
      <c r="V825" s="15"/>
      <c r="W825" s="19"/>
      <c r="X825" s="19"/>
      <c r="Y825" s="19"/>
      <c r="Z825" s="19"/>
      <c r="AA825" s="19"/>
      <c r="AB825" s="19"/>
      <c r="AC825" s="19"/>
      <c r="AD825" s="19"/>
      <c r="AE825" s="19"/>
      <c r="AF825" s="19"/>
    </row>
    <row r="826" spans="1:32" ht="16.5" x14ac:dyDescent="0.25">
      <c r="A826" s="5">
        <v>821</v>
      </c>
      <c r="B826" s="42">
        <f t="shared" si="64"/>
        <v>0</v>
      </c>
      <c r="C826" s="41">
        <f t="shared" si="65"/>
        <v>1</v>
      </c>
      <c r="D826" s="10"/>
      <c r="E826" s="10"/>
      <c r="F826" s="125"/>
      <c r="G826" s="12"/>
      <c r="H826" s="125"/>
      <c r="I826" s="16"/>
      <c r="J826" s="2" t="str">
        <f t="shared" si="62"/>
        <v>Pendiente</v>
      </c>
      <c r="K826" s="35">
        <f t="shared" si="63"/>
        <v>0</v>
      </c>
      <c r="L826" s="36"/>
      <c r="M826" s="37"/>
      <c r="N826" s="19"/>
      <c r="O826" s="19"/>
      <c r="P826" s="153"/>
      <c r="Q826" s="27"/>
      <c r="R826" s="89"/>
      <c r="S826" s="89"/>
      <c r="T826" s="89"/>
      <c r="U826" s="89"/>
      <c r="V826" s="15"/>
      <c r="W826" s="19"/>
      <c r="X826" s="19"/>
      <c r="Y826" s="19"/>
      <c r="Z826" s="19"/>
      <c r="AA826" s="19"/>
      <c r="AB826" s="19"/>
      <c r="AC826" s="19"/>
      <c r="AD826" s="19"/>
      <c r="AE826" s="19"/>
      <c r="AF826" s="19"/>
    </row>
    <row r="827" spans="1:32" ht="16.5" x14ac:dyDescent="0.25">
      <c r="A827" s="5">
        <v>822</v>
      </c>
      <c r="B827" s="42">
        <f t="shared" si="64"/>
        <v>0</v>
      </c>
      <c r="C827" s="41">
        <f t="shared" si="65"/>
        <v>1</v>
      </c>
      <c r="D827" s="10"/>
      <c r="E827" s="10"/>
      <c r="F827" s="125"/>
      <c r="G827" s="12"/>
      <c r="H827" s="125"/>
      <c r="I827" s="16"/>
      <c r="J827" s="2" t="str">
        <f t="shared" si="62"/>
        <v>Pendiente</v>
      </c>
      <c r="K827" s="35">
        <f t="shared" si="63"/>
        <v>0</v>
      </c>
      <c r="L827" s="36"/>
      <c r="M827" s="37"/>
      <c r="N827" s="19"/>
      <c r="O827" s="19"/>
      <c r="P827" s="153"/>
      <c r="Q827" s="27"/>
      <c r="R827" s="89"/>
      <c r="S827" s="89"/>
      <c r="T827" s="89"/>
      <c r="U827" s="89"/>
      <c r="V827" s="15"/>
      <c r="W827" s="19"/>
      <c r="X827" s="19"/>
      <c r="Y827" s="19"/>
      <c r="Z827" s="19"/>
      <c r="AA827" s="19"/>
      <c r="AB827" s="19"/>
      <c r="AC827" s="19"/>
      <c r="AD827" s="19"/>
      <c r="AE827" s="19"/>
      <c r="AF827" s="19"/>
    </row>
    <row r="828" spans="1:32" ht="16.5" x14ac:dyDescent="0.25">
      <c r="A828" s="5">
        <v>823</v>
      </c>
      <c r="B828" s="42">
        <f t="shared" si="64"/>
        <v>0</v>
      </c>
      <c r="C828" s="41">
        <f t="shared" si="65"/>
        <v>1</v>
      </c>
      <c r="D828" s="10"/>
      <c r="E828" s="10"/>
      <c r="F828" s="125"/>
      <c r="G828" s="12"/>
      <c r="H828" s="125"/>
      <c r="I828" s="16"/>
      <c r="J828" s="2" t="str">
        <f t="shared" si="62"/>
        <v>Pendiente</v>
      </c>
      <c r="K828" s="35">
        <f t="shared" si="63"/>
        <v>0</v>
      </c>
      <c r="L828" s="36"/>
      <c r="M828" s="37"/>
      <c r="N828" s="19"/>
      <c r="O828" s="19"/>
      <c r="P828" s="153"/>
      <c r="Q828" s="27"/>
      <c r="R828" s="89"/>
      <c r="S828" s="89"/>
      <c r="T828" s="89"/>
      <c r="U828" s="89"/>
      <c r="V828" s="15"/>
      <c r="W828" s="19"/>
      <c r="X828" s="19"/>
      <c r="Y828" s="19"/>
      <c r="Z828" s="19"/>
      <c r="AA828" s="19"/>
      <c r="AB828" s="19"/>
      <c r="AC828" s="19"/>
      <c r="AD828" s="19"/>
      <c r="AE828" s="19"/>
      <c r="AF828" s="19"/>
    </row>
    <row r="829" spans="1:32" ht="16.5" x14ac:dyDescent="0.25">
      <c r="A829" s="5">
        <v>824</v>
      </c>
      <c r="B829" s="42">
        <f t="shared" si="64"/>
        <v>0</v>
      </c>
      <c r="C829" s="41">
        <f t="shared" si="65"/>
        <v>1</v>
      </c>
      <c r="D829" s="10"/>
      <c r="E829" s="10"/>
      <c r="F829" s="125"/>
      <c r="G829" s="12"/>
      <c r="H829" s="125"/>
      <c r="I829" s="16"/>
      <c r="J829" s="2" t="str">
        <f t="shared" si="62"/>
        <v>Pendiente</v>
      </c>
      <c r="K829" s="35">
        <f t="shared" si="63"/>
        <v>0</v>
      </c>
      <c r="L829" s="36"/>
      <c r="M829" s="37"/>
      <c r="N829" s="19"/>
      <c r="O829" s="19"/>
      <c r="P829" s="153"/>
      <c r="Q829" s="27"/>
      <c r="R829" s="89"/>
      <c r="S829" s="89"/>
      <c r="T829" s="89"/>
      <c r="U829" s="89"/>
      <c r="V829" s="15"/>
      <c r="W829" s="19"/>
      <c r="X829" s="19"/>
      <c r="Y829" s="19"/>
      <c r="Z829" s="19"/>
      <c r="AA829" s="19"/>
      <c r="AB829" s="19"/>
      <c r="AC829" s="19"/>
      <c r="AD829" s="19"/>
      <c r="AE829" s="19"/>
      <c r="AF829" s="19"/>
    </row>
    <row r="830" spans="1:32" ht="16.5" x14ac:dyDescent="0.25">
      <c r="A830" s="5">
        <v>825</v>
      </c>
      <c r="B830" s="42">
        <f t="shared" si="64"/>
        <v>0</v>
      </c>
      <c r="C830" s="41">
        <f t="shared" si="65"/>
        <v>1</v>
      </c>
      <c r="D830" s="10"/>
      <c r="E830" s="10"/>
      <c r="F830" s="125"/>
      <c r="G830" s="12"/>
      <c r="H830" s="125"/>
      <c r="I830" s="16"/>
      <c r="J830" s="2" t="str">
        <f t="shared" si="62"/>
        <v>Pendiente</v>
      </c>
      <c r="K830" s="35">
        <f t="shared" si="63"/>
        <v>0</v>
      </c>
      <c r="L830" s="36"/>
      <c r="M830" s="37"/>
      <c r="N830" s="19"/>
      <c r="O830" s="19"/>
      <c r="P830" s="153"/>
      <c r="Q830" s="27"/>
      <c r="R830" s="89"/>
      <c r="S830" s="89"/>
      <c r="T830" s="89"/>
      <c r="U830" s="89"/>
      <c r="V830" s="15"/>
      <c r="W830" s="19"/>
      <c r="X830" s="19"/>
      <c r="Y830" s="19"/>
      <c r="Z830" s="19"/>
      <c r="AA830" s="19"/>
      <c r="AB830" s="19"/>
      <c r="AC830" s="19"/>
      <c r="AD830" s="19"/>
      <c r="AE830" s="19"/>
      <c r="AF830" s="19"/>
    </row>
    <row r="831" spans="1:32" ht="16.5" x14ac:dyDescent="0.25">
      <c r="A831" s="5">
        <v>826</v>
      </c>
      <c r="B831" s="42">
        <f t="shared" si="64"/>
        <v>0</v>
      </c>
      <c r="C831" s="41">
        <f t="shared" si="65"/>
        <v>1</v>
      </c>
      <c r="D831" s="10"/>
      <c r="E831" s="10"/>
      <c r="F831" s="125"/>
      <c r="G831" s="12"/>
      <c r="H831" s="125"/>
      <c r="I831" s="16"/>
      <c r="J831" s="2" t="str">
        <f t="shared" si="62"/>
        <v>Pendiente</v>
      </c>
      <c r="K831" s="35">
        <f t="shared" si="63"/>
        <v>0</v>
      </c>
      <c r="L831" s="36"/>
      <c r="M831" s="37"/>
      <c r="N831" s="19"/>
      <c r="O831" s="19"/>
      <c r="P831" s="153"/>
      <c r="Q831" s="27"/>
      <c r="R831" s="89"/>
      <c r="S831" s="89"/>
      <c r="T831" s="89"/>
      <c r="U831" s="89"/>
      <c r="V831" s="15"/>
      <c r="W831" s="19"/>
      <c r="X831" s="19"/>
      <c r="Y831" s="19"/>
      <c r="Z831" s="19"/>
      <c r="AA831" s="19"/>
      <c r="AB831" s="19"/>
      <c r="AC831" s="19"/>
      <c r="AD831" s="19"/>
      <c r="AE831" s="19"/>
      <c r="AF831" s="19"/>
    </row>
    <row r="832" spans="1:32" ht="16.5" x14ac:dyDescent="0.25">
      <c r="A832" s="5">
        <v>827</v>
      </c>
      <c r="B832" s="42">
        <f t="shared" si="64"/>
        <v>0</v>
      </c>
      <c r="C832" s="41">
        <f t="shared" si="65"/>
        <v>1</v>
      </c>
      <c r="D832" s="10"/>
      <c r="E832" s="10"/>
      <c r="F832" s="125"/>
      <c r="G832" s="12"/>
      <c r="H832" s="125"/>
      <c r="I832" s="16"/>
      <c r="J832" s="2" t="str">
        <f t="shared" si="62"/>
        <v>Pendiente</v>
      </c>
      <c r="K832" s="35">
        <f t="shared" si="63"/>
        <v>0</v>
      </c>
      <c r="L832" s="36"/>
      <c r="M832" s="37"/>
      <c r="N832" s="19"/>
      <c r="O832" s="19"/>
      <c r="P832" s="153"/>
      <c r="Q832" s="27"/>
      <c r="R832" s="89"/>
      <c r="S832" s="89"/>
      <c r="T832" s="89"/>
      <c r="U832" s="89"/>
      <c r="V832" s="15"/>
      <c r="W832" s="19"/>
      <c r="X832" s="19"/>
      <c r="Y832" s="19"/>
      <c r="Z832" s="19"/>
      <c r="AA832" s="19"/>
      <c r="AB832" s="19"/>
      <c r="AC832" s="19"/>
      <c r="AD832" s="19"/>
      <c r="AE832" s="19"/>
      <c r="AF832" s="19"/>
    </row>
    <row r="833" spans="1:32" ht="16.5" x14ac:dyDescent="0.25">
      <c r="A833" s="5">
        <v>828</v>
      </c>
      <c r="B833" s="42">
        <f t="shared" si="64"/>
        <v>0</v>
      </c>
      <c r="C833" s="41">
        <f t="shared" si="65"/>
        <v>1</v>
      </c>
      <c r="D833" s="10"/>
      <c r="E833" s="10"/>
      <c r="F833" s="125"/>
      <c r="G833" s="12"/>
      <c r="H833" s="125"/>
      <c r="I833" s="16"/>
      <c r="J833" s="2" t="str">
        <f t="shared" si="62"/>
        <v>Pendiente</v>
      </c>
      <c r="K833" s="35">
        <f t="shared" si="63"/>
        <v>0</v>
      </c>
      <c r="L833" s="36"/>
      <c r="M833" s="37"/>
      <c r="N833" s="19"/>
      <c r="O833" s="19"/>
      <c r="P833" s="153"/>
      <c r="Q833" s="27"/>
      <c r="R833" s="89"/>
      <c r="S833" s="89"/>
      <c r="T833" s="89"/>
      <c r="U833" s="89"/>
      <c r="V833" s="15"/>
      <c r="W833" s="19"/>
      <c r="X833" s="19"/>
      <c r="Y833" s="19"/>
      <c r="Z833" s="19"/>
      <c r="AA833" s="19"/>
      <c r="AB833" s="19"/>
      <c r="AC833" s="19"/>
      <c r="AD833" s="19"/>
      <c r="AE833" s="19"/>
      <c r="AF833" s="19"/>
    </row>
    <row r="834" spans="1:32" ht="16.5" x14ac:dyDescent="0.25">
      <c r="A834" s="5">
        <v>829</v>
      </c>
      <c r="B834" s="42">
        <f t="shared" si="64"/>
        <v>0</v>
      </c>
      <c r="C834" s="41">
        <f t="shared" si="65"/>
        <v>1</v>
      </c>
      <c r="D834" s="10"/>
      <c r="E834" s="10"/>
      <c r="F834" s="125"/>
      <c r="G834" s="12"/>
      <c r="H834" s="125"/>
      <c r="I834" s="16"/>
      <c r="J834" s="2" t="str">
        <f t="shared" si="62"/>
        <v>Pendiente</v>
      </c>
      <c r="K834" s="35">
        <f t="shared" si="63"/>
        <v>0</v>
      </c>
      <c r="L834" s="36"/>
      <c r="M834" s="37"/>
      <c r="N834" s="19"/>
      <c r="O834" s="19"/>
      <c r="P834" s="153"/>
      <c r="Q834" s="27"/>
      <c r="R834" s="89"/>
      <c r="S834" s="89"/>
      <c r="T834" s="89"/>
      <c r="U834" s="89"/>
      <c r="V834" s="15"/>
      <c r="W834" s="19"/>
      <c r="X834" s="19"/>
      <c r="Y834" s="19"/>
      <c r="Z834" s="19"/>
      <c r="AA834" s="19"/>
      <c r="AB834" s="19"/>
      <c r="AC834" s="19"/>
      <c r="AD834" s="19"/>
      <c r="AE834" s="19"/>
      <c r="AF834" s="19"/>
    </row>
    <row r="835" spans="1:32" ht="16.5" x14ac:dyDescent="0.25">
      <c r="A835" s="5">
        <v>830</v>
      </c>
      <c r="B835" s="42">
        <f t="shared" si="64"/>
        <v>0</v>
      </c>
      <c r="C835" s="41">
        <f t="shared" si="65"/>
        <v>1</v>
      </c>
      <c r="D835" s="10"/>
      <c r="E835" s="10"/>
      <c r="F835" s="125"/>
      <c r="G835" s="12"/>
      <c r="H835" s="125"/>
      <c r="I835" s="16"/>
      <c r="J835" s="2" t="str">
        <f t="shared" si="62"/>
        <v>Pendiente</v>
      </c>
      <c r="K835" s="35">
        <f t="shared" si="63"/>
        <v>0</v>
      </c>
      <c r="L835" s="36"/>
      <c r="M835" s="37"/>
      <c r="N835" s="19"/>
      <c r="O835" s="19"/>
      <c r="P835" s="153"/>
      <c r="Q835" s="27"/>
      <c r="R835" s="89"/>
      <c r="S835" s="89"/>
      <c r="T835" s="89"/>
      <c r="U835" s="89"/>
      <c r="V835" s="15"/>
      <c r="W835" s="19"/>
      <c r="X835" s="19"/>
      <c r="Y835" s="19"/>
      <c r="Z835" s="19"/>
      <c r="AA835" s="19"/>
      <c r="AB835" s="19"/>
      <c r="AC835" s="19"/>
      <c r="AD835" s="19"/>
      <c r="AE835" s="19"/>
      <c r="AF835" s="19"/>
    </row>
    <row r="836" spans="1:32" ht="16.5" x14ac:dyDescent="0.25">
      <c r="A836" s="5">
        <v>831</v>
      </c>
      <c r="B836" s="42">
        <f t="shared" si="64"/>
        <v>0</v>
      </c>
      <c r="C836" s="41">
        <f t="shared" si="65"/>
        <v>1</v>
      </c>
      <c r="D836" s="10"/>
      <c r="E836" s="10"/>
      <c r="F836" s="125"/>
      <c r="G836" s="12"/>
      <c r="H836" s="125"/>
      <c r="I836" s="16"/>
      <c r="J836" s="2" t="str">
        <f t="shared" si="62"/>
        <v>Pendiente</v>
      </c>
      <c r="K836" s="35">
        <f t="shared" si="63"/>
        <v>0</v>
      </c>
      <c r="L836" s="36"/>
      <c r="M836" s="37"/>
      <c r="N836" s="19"/>
      <c r="O836" s="19"/>
      <c r="P836" s="153"/>
      <c r="Q836" s="27"/>
      <c r="R836" s="89"/>
      <c r="S836" s="89"/>
      <c r="T836" s="89"/>
      <c r="U836" s="89"/>
      <c r="V836" s="15"/>
      <c r="W836" s="19"/>
      <c r="X836" s="19"/>
      <c r="Y836" s="19"/>
      <c r="Z836" s="19"/>
      <c r="AA836" s="19"/>
      <c r="AB836" s="19"/>
      <c r="AC836" s="19"/>
      <c r="AD836" s="19"/>
      <c r="AE836" s="19"/>
      <c r="AF836" s="19"/>
    </row>
    <row r="837" spans="1:32" ht="16.5" x14ac:dyDescent="0.25">
      <c r="A837" s="5">
        <v>832</v>
      </c>
      <c r="B837" s="42">
        <f t="shared" si="64"/>
        <v>0</v>
      </c>
      <c r="C837" s="41">
        <f t="shared" si="65"/>
        <v>1</v>
      </c>
      <c r="D837" s="10"/>
      <c r="E837" s="10"/>
      <c r="F837" s="125"/>
      <c r="G837" s="12"/>
      <c r="H837" s="125"/>
      <c r="I837" s="16"/>
      <c r="J837" s="2" t="str">
        <f t="shared" si="62"/>
        <v>Pendiente</v>
      </c>
      <c r="K837" s="35">
        <f t="shared" si="63"/>
        <v>0</v>
      </c>
      <c r="L837" s="36"/>
      <c r="M837" s="37"/>
      <c r="N837" s="19"/>
      <c r="O837" s="19"/>
      <c r="P837" s="153"/>
      <c r="Q837" s="27"/>
      <c r="R837" s="89"/>
      <c r="S837" s="89"/>
      <c r="T837" s="89"/>
      <c r="U837" s="89"/>
      <c r="V837" s="15"/>
      <c r="W837" s="19"/>
      <c r="X837" s="19"/>
      <c r="Y837" s="19"/>
      <c r="Z837" s="19"/>
      <c r="AA837" s="19"/>
      <c r="AB837" s="19"/>
      <c r="AC837" s="19"/>
      <c r="AD837" s="19"/>
      <c r="AE837" s="19"/>
      <c r="AF837" s="19"/>
    </row>
    <row r="838" spans="1:32" ht="16.5" x14ac:dyDescent="0.25">
      <c r="A838" s="5">
        <v>833</v>
      </c>
      <c r="B838" s="42">
        <f t="shared" si="64"/>
        <v>0</v>
      </c>
      <c r="C838" s="41">
        <f t="shared" si="65"/>
        <v>1</v>
      </c>
      <c r="D838" s="10"/>
      <c r="E838" s="10"/>
      <c r="F838" s="125"/>
      <c r="G838" s="12"/>
      <c r="H838" s="125"/>
      <c r="I838" s="16"/>
      <c r="J838" s="2" t="str">
        <f t="shared" si="62"/>
        <v>Pendiente</v>
      </c>
      <c r="K838" s="35">
        <f t="shared" si="63"/>
        <v>0</v>
      </c>
      <c r="L838" s="36"/>
      <c r="M838" s="37"/>
      <c r="N838" s="19"/>
      <c r="O838" s="19"/>
      <c r="P838" s="153"/>
      <c r="Q838" s="27"/>
      <c r="R838" s="89"/>
      <c r="S838" s="89"/>
      <c r="T838" s="89"/>
      <c r="U838" s="89"/>
      <c r="V838" s="15"/>
      <c r="W838" s="19"/>
      <c r="X838" s="19"/>
      <c r="Y838" s="19"/>
      <c r="Z838" s="19"/>
      <c r="AA838" s="19"/>
      <c r="AB838" s="19"/>
      <c r="AC838" s="19"/>
      <c r="AD838" s="19"/>
      <c r="AE838" s="19"/>
      <c r="AF838" s="19"/>
    </row>
    <row r="839" spans="1:32" ht="16.5" x14ac:dyDescent="0.25">
      <c r="A839" s="5">
        <v>834</v>
      </c>
      <c r="B839" s="42">
        <f t="shared" si="64"/>
        <v>0</v>
      </c>
      <c r="C839" s="41">
        <f t="shared" si="65"/>
        <v>1</v>
      </c>
      <c r="D839" s="10"/>
      <c r="E839" s="10"/>
      <c r="F839" s="125"/>
      <c r="G839" s="12"/>
      <c r="H839" s="125"/>
      <c r="I839" s="16"/>
      <c r="J839" s="2" t="str">
        <f t="shared" ref="J839:J902" si="66">IF(I839&lt;&gt;"","Terminada","Pendiente")</f>
        <v>Pendiente</v>
      </c>
      <c r="K839" s="35">
        <f t="shared" si="63"/>
        <v>0</v>
      </c>
      <c r="L839" s="36"/>
      <c r="M839" s="37"/>
      <c r="N839" s="19"/>
      <c r="O839" s="19"/>
      <c r="P839" s="153"/>
      <c r="Q839" s="27"/>
      <c r="R839" s="89"/>
      <c r="S839" s="89"/>
      <c r="T839" s="89"/>
      <c r="U839" s="89"/>
      <c r="V839" s="15"/>
      <c r="W839" s="19"/>
      <c r="X839" s="19"/>
      <c r="Y839" s="19"/>
      <c r="Z839" s="19"/>
      <c r="AA839" s="19"/>
      <c r="AB839" s="19"/>
      <c r="AC839" s="19"/>
      <c r="AD839" s="19"/>
      <c r="AE839" s="19"/>
      <c r="AF839" s="19"/>
    </row>
    <row r="840" spans="1:32" ht="16.5" x14ac:dyDescent="0.25">
      <c r="A840" s="5">
        <v>835</v>
      </c>
      <c r="B840" s="42">
        <f t="shared" si="64"/>
        <v>0</v>
      </c>
      <c r="C840" s="41">
        <f t="shared" si="65"/>
        <v>1</v>
      </c>
      <c r="D840" s="10"/>
      <c r="E840" s="10"/>
      <c r="F840" s="125"/>
      <c r="G840" s="12"/>
      <c r="H840" s="125"/>
      <c r="I840" s="16"/>
      <c r="J840" s="2" t="str">
        <f t="shared" si="66"/>
        <v>Pendiente</v>
      </c>
      <c r="K840" s="35">
        <f t="shared" si="63"/>
        <v>0</v>
      </c>
      <c r="L840" s="36"/>
      <c r="M840" s="37"/>
      <c r="N840" s="19"/>
      <c r="O840" s="19"/>
      <c r="P840" s="153"/>
      <c r="Q840" s="27"/>
      <c r="R840" s="89"/>
      <c r="S840" s="89"/>
      <c r="T840" s="89"/>
      <c r="U840" s="89"/>
      <c r="V840" s="15"/>
      <c r="W840" s="19"/>
      <c r="X840" s="19"/>
      <c r="Y840" s="19"/>
      <c r="Z840" s="19"/>
      <c r="AA840" s="19"/>
      <c r="AB840" s="19"/>
      <c r="AC840" s="19"/>
      <c r="AD840" s="19"/>
      <c r="AE840" s="19"/>
      <c r="AF840" s="19"/>
    </row>
    <row r="841" spans="1:32" ht="16.5" x14ac:dyDescent="0.25">
      <c r="A841" s="5">
        <v>836</v>
      </c>
      <c r="B841" s="42">
        <f t="shared" si="64"/>
        <v>0</v>
      </c>
      <c r="C841" s="41">
        <f t="shared" si="65"/>
        <v>1</v>
      </c>
      <c r="D841" s="10"/>
      <c r="E841" s="10"/>
      <c r="F841" s="125"/>
      <c r="G841" s="12"/>
      <c r="H841" s="125"/>
      <c r="I841" s="16"/>
      <c r="J841" s="2" t="str">
        <f t="shared" si="66"/>
        <v>Pendiente</v>
      </c>
      <c r="K841" s="35">
        <f t="shared" si="63"/>
        <v>0</v>
      </c>
      <c r="L841" s="36"/>
      <c r="M841" s="37"/>
      <c r="N841" s="19"/>
      <c r="O841" s="19"/>
      <c r="P841" s="153"/>
      <c r="Q841" s="27"/>
      <c r="R841" s="89"/>
      <c r="S841" s="89"/>
      <c r="T841" s="89"/>
      <c r="U841" s="89"/>
      <c r="V841" s="15"/>
      <c r="W841" s="19"/>
      <c r="X841" s="19"/>
      <c r="Y841" s="19"/>
      <c r="Z841" s="19"/>
      <c r="AA841" s="19"/>
      <c r="AB841" s="19"/>
      <c r="AC841" s="19"/>
      <c r="AD841" s="19"/>
      <c r="AE841" s="19"/>
      <c r="AF841" s="19"/>
    </row>
    <row r="842" spans="1:32" ht="16.5" x14ac:dyDescent="0.25">
      <c r="A842" s="5">
        <v>837</v>
      </c>
      <c r="B842" s="42">
        <f t="shared" si="64"/>
        <v>0</v>
      </c>
      <c r="C842" s="41">
        <f t="shared" si="65"/>
        <v>1</v>
      </c>
      <c r="D842" s="10"/>
      <c r="E842" s="10"/>
      <c r="F842" s="125"/>
      <c r="G842" s="12"/>
      <c r="H842" s="125"/>
      <c r="I842" s="16"/>
      <c r="J842" s="2" t="str">
        <f t="shared" si="66"/>
        <v>Pendiente</v>
      </c>
      <c r="K842" s="35">
        <f t="shared" si="63"/>
        <v>0</v>
      </c>
      <c r="L842" s="36"/>
      <c r="M842" s="37"/>
      <c r="N842" s="19"/>
      <c r="O842" s="19"/>
      <c r="P842" s="153"/>
      <c r="Q842" s="27"/>
      <c r="R842" s="89"/>
      <c r="S842" s="89"/>
      <c r="T842" s="89"/>
      <c r="U842" s="89"/>
      <c r="V842" s="15"/>
      <c r="W842" s="19"/>
      <c r="X842" s="19"/>
      <c r="Y842" s="19"/>
      <c r="Z842" s="19"/>
      <c r="AA842" s="19"/>
      <c r="AB842" s="19"/>
      <c r="AC842" s="19"/>
      <c r="AD842" s="19"/>
      <c r="AE842" s="19"/>
      <c r="AF842" s="19"/>
    </row>
    <row r="843" spans="1:32" ht="16.5" x14ac:dyDescent="0.25">
      <c r="A843" s="5">
        <v>838</v>
      </c>
      <c r="B843" s="42">
        <f t="shared" si="64"/>
        <v>0</v>
      </c>
      <c r="C843" s="41">
        <f t="shared" si="65"/>
        <v>1</v>
      </c>
      <c r="D843" s="10"/>
      <c r="E843" s="10"/>
      <c r="F843" s="125"/>
      <c r="G843" s="12"/>
      <c r="H843" s="125"/>
      <c r="I843" s="16"/>
      <c r="J843" s="2" t="str">
        <f t="shared" si="66"/>
        <v>Pendiente</v>
      </c>
      <c r="K843" s="35">
        <f t="shared" si="63"/>
        <v>0</v>
      </c>
      <c r="L843" s="36"/>
      <c r="M843" s="37"/>
      <c r="N843" s="19"/>
      <c r="O843" s="19"/>
      <c r="P843" s="153"/>
      <c r="Q843" s="27"/>
      <c r="R843" s="89"/>
      <c r="S843" s="89"/>
      <c r="T843" s="89"/>
      <c r="U843" s="89"/>
      <c r="V843" s="15"/>
      <c r="W843" s="19"/>
      <c r="X843" s="19"/>
      <c r="Y843" s="19"/>
      <c r="Z843" s="19"/>
      <c r="AA843" s="19"/>
      <c r="AB843" s="19"/>
      <c r="AC843" s="19"/>
      <c r="AD843" s="19"/>
      <c r="AE843" s="19"/>
      <c r="AF843" s="19"/>
    </row>
    <row r="844" spans="1:32" ht="16.5" x14ac:dyDescent="0.25">
      <c r="A844" s="5">
        <v>839</v>
      </c>
      <c r="B844" s="42">
        <f t="shared" si="64"/>
        <v>0</v>
      </c>
      <c r="C844" s="41">
        <f t="shared" si="65"/>
        <v>1</v>
      </c>
      <c r="D844" s="10"/>
      <c r="E844" s="10"/>
      <c r="F844" s="125"/>
      <c r="G844" s="12"/>
      <c r="H844" s="125"/>
      <c r="I844" s="16"/>
      <c r="J844" s="2" t="str">
        <f t="shared" si="66"/>
        <v>Pendiente</v>
      </c>
      <c r="K844" s="35">
        <f t="shared" si="63"/>
        <v>0</v>
      </c>
      <c r="L844" s="36"/>
      <c r="M844" s="37"/>
      <c r="N844" s="19"/>
      <c r="O844" s="19"/>
      <c r="P844" s="153"/>
      <c r="Q844" s="27"/>
      <c r="R844" s="89"/>
      <c r="S844" s="89"/>
      <c r="T844" s="89"/>
      <c r="U844" s="89"/>
      <c r="V844" s="15"/>
      <c r="W844" s="19"/>
      <c r="X844" s="19"/>
      <c r="Y844" s="19"/>
      <c r="Z844" s="19"/>
      <c r="AA844" s="19"/>
      <c r="AB844" s="19"/>
      <c r="AC844" s="19"/>
      <c r="AD844" s="19"/>
      <c r="AE844" s="19"/>
      <c r="AF844" s="19"/>
    </row>
    <row r="845" spans="1:32" ht="16.5" x14ac:dyDescent="0.25">
      <c r="A845" s="5">
        <v>840</v>
      </c>
      <c r="B845" s="42">
        <f t="shared" si="64"/>
        <v>0</v>
      </c>
      <c r="C845" s="41">
        <f t="shared" si="65"/>
        <v>1</v>
      </c>
      <c r="D845" s="10"/>
      <c r="E845" s="10"/>
      <c r="F845" s="125"/>
      <c r="G845" s="12"/>
      <c r="H845" s="125"/>
      <c r="I845" s="16"/>
      <c r="J845" s="2" t="str">
        <f t="shared" si="66"/>
        <v>Pendiente</v>
      </c>
      <c r="K845" s="35">
        <f t="shared" si="63"/>
        <v>0</v>
      </c>
      <c r="L845" s="36"/>
      <c r="M845" s="37"/>
      <c r="N845" s="19"/>
      <c r="O845" s="19"/>
      <c r="P845" s="153"/>
      <c r="Q845" s="27"/>
      <c r="R845" s="89"/>
      <c r="S845" s="89"/>
      <c r="T845" s="89"/>
      <c r="U845" s="89"/>
      <c r="V845" s="15"/>
      <c r="W845" s="19"/>
      <c r="X845" s="19"/>
      <c r="Y845" s="19"/>
      <c r="Z845" s="19"/>
      <c r="AA845" s="19"/>
      <c r="AB845" s="19"/>
      <c r="AC845" s="19"/>
      <c r="AD845" s="19"/>
      <c r="AE845" s="19"/>
      <c r="AF845" s="19"/>
    </row>
    <row r="846" spans="1:32" ht="16.5" x14ac:dyDescent="0.25">
      <c r="A846" s="5">
        <v>841</v>
      </c>
      <c r="B846" s="42">
        <f t="shared" si="64"/>
        <v>0</v>
      </c>
      <c r="C846" s="41">
        <f t="shared" si="65"/>
        <v>1</v>
      </c>
      <c r="D846" s="10"/>
      <c r="E846" s="10"/>
      <c r="F846" s="125"/>
      <c r="G846" s="12"/>
      <c r="H846" s="125"/>
      <c r="I846" s="16"/>
      <c r="J846" s="2" t="str">
        <f t="shared" si="66"/>
        <v>Pendiente</v>
      </c>
      <c r="K846" s="35">
        <f t="shared" si="63"/>
        <v>0</v>
      </c>
      <c r="L846" s="36"/>
      <c r="M846" s="37"/>
      <c r="N846" s="19"/>
      <c r="O846" s="19"/>
      <c r="P846" s="153"/>
      <c r="Q846" s="27"/>
      <c r="R846" s="89"/>
      <c r="S846" s="89"/>
      <c r="T846" s="89"/>
      <c r="U846" s="89"/>
      <c r="V846" s="15"/>
      <c r="W846" s="19"/>
      <c r="X846" s="19"/>
      <c r="Y846" s="19"/>
      <c r="Z846" s="19"/>
      <c r="AA846" s="19"/>
      <c r="AB846" s="19"/>
      <c r="AC846" s="19"/>
      <c r="AD846" s="19"/>
      <c r="AE846" s="19"/>
      <c r="AF846" s="19"/>
    </row>
    <row r="847" spans="1:32" ht="16.5" x14ac:dyDescent="0.25">
      <c r="A847" s="5">
        <v>842</v>
      </c>
      <c r="B847" s="42">
        <f t="shared" si="64"/>
        <v>0</v>
      </c>
      <c r="C847" s="41">
        <f t="shared" si="65"/>
        <v>1</v>
      </c>
      <c r="D847" s="10"/>
      <c r="E847" s="10"/>
      <c r="F847" s="125"/>
      <c r="G847" s="12"/>
      <c r="H847" s="125"/>
      <c r="I847" s="16"/>
      <c r="J847" s="2" t="str">
        <f t="shared" si="66"/>
        <v>Pendiente</v>
      </c>
      <c r="K847" s="35">
        <f t="shared" si="63"/>
        <v>0</v>
      </c>
      <c r="L847" s="36"/>
      <c r="M847" s="37"/>
      <c r="N847" s="19"/>
      <c r="O847" s="19"/>
      <c r="P847" s="153"/>
      <c r="Q847" s="27"/>
      <c r="R847" s="89"/>
      <c r="S847" s="89"/>
      <c r="T847" s="89"/>
      <c r="U847" s="89"/>
      <c r="V847" s="15"/>
      <c r="W847" s="19"/>
      <c r="X847" s="19"/>
      <c r="Y847" s="19"/>
      <c r="Z847" s="19"/>
      <c r="AA847" s="19"/>
      <c r="AB847" s="19"/>
      <c r="AC847" s="19"/>
      <c r="AD847" s="19"/>
      <c r="AE847" s="19"/>
      <c r="AF847" s="19"/>
    </row>
    <row r="848" spans="1:32" ht="16.5" x14ac:dyDescent="0.25">
      <c r="A848" s="5">
        <v>843</v>
      </c>
      <c r="B848" s="42">
        <f t="shared" si="64"/>
        <v>0</v>
      </c>
      <c r="C848" s="41">
        <f t="shared" si="65"/>
        <v>1</v>
      </c>
      <c r="D848" s="10"/>
      <c r="E848" s="10"/>
      <c r="F848" s="125"/>
      <c r="G848" s="12"/>
      <c r="H848" s="125"/>
      <c r="I848" s="16"/>
      <c r="J848" s="2" t="str">
        <f t="shared" si="66"/>
        <v>Pendiente</v>
      </c>
      <c r="K848" s="35">
        <f t="shared" si="63"/>
        <v>0</v>
      </c>
      <c r="L848" s="36"/>
      <c r="M848" s="37"/>
      <c r="N848" s="19"/>
      <c r="O848" s="19"/>
      <c r="P848" s="153"/>
      <c r="Q848" s="27"/>
      <c r="R848" s="89"/>
      <c r="S848" s="89"/>
      <c r="T848" s="89"/>
      <c r="U848" s="89"/>
      <c r="V848" s="15"/>
      <c r="W848" s="19"/>
      <c r="X848" s="19"/>
      <c r="Y848" s="19"/>
      <c r="Z848" s="19"/>
      <c r="AA848" s="19"/>
      <c r="AB848" s="19"/>
      <c r="AC848" s="19"/>
      <c r="AD848" s="19"/>
      <c r="AE848" s="19"/>
      <c r="AF848" s="19"/>
    </row>
    <row r="849" spans="1:32" ht="16.5" x14ac:dyDescent="0.25">
      <c r="A849" s="5">
        <v>844</v>
      </c>
      <c r="B849" s="42">
        <f t="shared" si="64"/>
        <v>0</v>
      </c>
      <c r="C849" s="41">
        <f t="shared" si="65"/>
        <v>1</v>
      </c>
      <c r="D849" s="10"/>
      <c r="E849" s="10"/>
      <c r="F849" s="125"/>
      <c r="G849" s="12"/>
      <c r="H849" s="125"/>
      <c r="I849" s="16"/>
      <c r="J849" s="2" t="str">
        <f t="shared" si="66"/>
        <v>Pendiente</v>
      </c>
      <c r="K849" s="35">
        <f t="shared" si="63"/>
        <v>0</v>
      </c>
      <c r="L849" s="36"/>
      <c r="M849" s="37"/>
      <c r="N849" s="19"/>
      <c r="O849" s="19"/>
      <c r="P849" s="153"/>
      <c r="Q849" s="27"/>
      <c r="R849" s="89"/>
      <c r="S849" s="89"/>
      <c r="T849" s="89"/>
      <c r="U849" s="89"/>
      <c r="V849" s="15"/>
      <c r="W849" s="19"/>
      <c r="X849" s="19"/>
      <c r="Y849" s="19"/>
      <c r="Z849" s="19"/>
      <c r="AA849" s="19"/>
      <c r="AB849" s="19"/>
      <c r="AC849" s="19"/>
      <c r="AD849" s="19"/>
      <c r="AE849" s="19"/>
      <c r="AF849" s="19"/>
    </row>
    <row r="850" spans="1:32" ht="16.5" x14ac:dyDescent="0.25">
      <c r="A850" s="5">
        <v>845</v>
      </c>
      <c r="B850" s="42">
        <f t="shared" si="64"/>
        <v>0</v>
      </c>
      <c r="C850" s="41">
        <f t="shared" si="65"/>
        <v>1</v>
      </c>
      <c r="D850" s="10"/>
      <c r="E850" s="10"/>
      <c r="F850" s="125"/>
      <c r="G850" s="12"/>
      <c r="H850" s="125"/>
      <c r="I850" s="16"/>
      <c r="J850" s="2" t="str">
        <f t="shared" si="66"/>
        <v>Pendiente</v>
      </c>
      <c r="K850" s="35">
        <f t="shared" si="63"/>
        <v>0</v>
      </c>
      <c r="L850" s="36"/>
      <c r="M850" s="37"/>
      <c r="N850" s="19"/>
      <c r="O850" s="19"/>
      <c r="P850" s="153"/>
      <c r="Q850" s="27"/>
      <c r="R850" s="89"/>
      <c r="S850" s="89"/>
      <c r="T850" s="89"/>
      <c r="U850" s="89"/>
      <c r="V850" s="15"/>
      <c r="W850" s="19"/>
      <c r="X850" s="19"/>
      <c r="Y850" s="19"/>
      <c r="Z850" s="19"/>
      <c r="AA850" s="19"/>
      <c r="AB850" s="19"/>
      <c r="AC850" s="19"/>
      <c r="AD850" s="19"/>
      <c r="AE850" s="19"/>
      <c r="AF850" s="19"/>
    </row>
    <row r="851" spans="1:32" ht="16.5" x14ac:dyDescent="0.25">
      <c r="A851" s="5">
        <v>846</v>
      </c>
      <c r="B851" s="42">
        <f t="shared" si="64"/>
        <v>0</v>
      </c>
      <c r="C851" s="41">
        <f t="shared" si="65"/>
        <v>1</v>
      </c>
      <c r="D851" s="10"/>
      <c r="E851" s="10"/>
      <c r="F851" s="125"/>
      <c r="G851" s="12"/>
      <c r="H851" s="125"/>
      <c r="I851" s="16"/>
      <c r="J851" s="2" t="str">
        <f t="shared" si="66"/>
        <v>Pendiente</v>
      </c>
      <c r="K851" s="35">
        <f t="shared" si="63"/>
        <v>0</v>
      </c>
      <c r="L851" s="36"/>
      <c r="M851" s="37"/>
      <c r="N851" s="19"/>
      <c r="O851" s="19"/>
      <c r="P851" s="153"/>
      <c r="Q851" s="27"/>
      <c r="R851" s="89"/>
      <c r="S851" s="89"/>
      <c r="T851" s="89"/>
      <c r="U851" s="89"/>
      <c r="V851" s="15"/>
      <c r="W851" s="19"/>
      <c r="X851" s="19"/>
      <c r="Y851" s="19"/>
      <c r="Z851" s="19"/>
      <c r="AA851" s="19"/>
      <c r="AB851" s="19"/>
      <c r="AC851" s="19"/>
      <c r="AD851" s="19"/>
      <c r="AE851" s="19"/>
      <c r="AF851" s="19"/>
    </row>
    <row r="852" spans="1:32" ht="16.5" x14ac:dyDescent="0.25">
      <c r="A852" s="5">
        <v>847</v>
      </c>
      <c r="B852" s="42">
        <f t="shared" si="64"/>
        <v>0</v>
      </c>
      <c r="C852" s="41">
        <f t="shared" si="65"/>
        <v>1</v>
      </c>
      <c r="D852" s="10"/>
      <c r="E852" s="10"/>
      <c r="F852" s="125"/>
      <c r="G852" s="12"/>
      <c r="H852" s="125"/>
      <c r="I852" s="16"/>
      <c r="J852" s="2" t="str">
        <f t="shared" si="66"/>
        <v>Pendiente</v>
      </c>
      <c r="K852" s="35">
        <f t="shared" ref="K852:K915" si="67">IF(I852&lt;&gt;"",(NETWORKDAYS(F852,I852)),0)</f>
        <v>0</v>
      </c>
      <c r="L852" s="36"/>
      <c r="M852" s="37"/>
      <c r="N852" s="19"/>
      <c r="O852" s="19"/>
      <c r="P852" s="153"/>
      <c r="Q852" s="27"/>
      <c r="R852" s="89"/>
      <c r="S852" s="89"/>
      <c r="T852" s="89"/>
      <c r="U852" s="89"/>
      <c r="V852" s="15"/>
      <c r="W852" s="19"/>
      <c r="X852" s="19"/>
      <c r="Y852" s="19"/>
      <c r="Z852" s="19"/>
      <c r="AA852" s="19"/>
      <c r="AB852" s="19"/>
      <c r="AC852" s="19"/>
      <c r="AD852" s="19"/>
      <c r="AE852" s="19"/>
      <c r="AF852" s="19"/>
    </row>
    <row r="853" spans="1:32" ht="16.5" x14ac:dyDescent="0.25">
      <c r="A853" s="5">
        <v>848</v>
      </c>
      <c r="B853" s="42">
        <f t="shared" si="64"/>
        <v>0</v>
      </c>
      <c r="C853" s="41">
        <f t="shared" si="65"/>
        <v>1</v>
      </c>
      <c r="D853" s="10"/>
      <c r="E853" s="10"/>
      <c r="F853" s="125"/>
      <c r="G853" s="12"/>
      <c r="H853" s="125"/>
      <c r="I853" s="16"/>
      <c r="J853" s="2" t="str">
        <f t="shared" si="66"/>
        <v>Pendiente</v>
      </c>
      <c r="K853" s="35">
        <f t="shared" si="67"/>
        <v>0</v>
      </c>
      <c r="L853" s="36"/>
      <c r="M853" s="37"/>
      <c r="N853" s="19"/>
      <c r="O853" s="19"/>
      <c r="P853" s="153"/>
      <c r="Q853" s="27"/>
      <c r="R853" s="89"/>
      <c r="S853" s="89"/>
      <c r="T853" s="89"/>
      <c r="U853" s="89"/>
      <c r="V853" s="15"/>
      <c r="W853" s="19"/>
      <c r="X853" s="19"/>
      <c r="Y853" s="19"/>
      <c r="Z853" s="19"/>
      <c r="AA853" s="19"/>
      <c r="AB853" s="19"/>
      <c r="AC853" s="19"/>
      <c r="AD853" s="19"/>
      <c r="AE853" s="19"/>
      <c r="AF853" s="19"/>
    </row>
    <row r="854" spans="1:32" ht="16.5" x14ac:dyDescent="0.25">
      <c r="A854" s="5">
        <v>849</v>
      </c>
      <c r="B854" s="42">
        <f t="shared" si="64"/>
        <v>0</v>
      </c>
      <c r="C854" s="41">
        <f t="shared" si="65"/>
        <v>1</v>
      </c>
      <c r="D854" s="10"/>
      <c r="E854" s="10"/>
      <c r="F854" s="125"/>
      <c r="G854" s="12"/>
      <c r="H854" s="125"/>
      <c r="I854" s="16"/>
      <c r="J854" s="2" t="str">
        <f t="shared" si="66"/>
        <v>Pendiente</v>
      </c>
      <c r="K854" s="35">
        <f t="shared" si="67"/>
        <v>0</v>
      </c>
      <c r="L854" s="36"/>
      <c r="M854" s="37"/>
      <c r="N854" s="19"/>
      <c r="O854" s="19"/>
      <c r="P854" s="153"/>
      <c r="Q854" s="27"/>
      <c r="R854" s="89"/>
      <c r="S854" s="89"/>
      <c r="T854" s="89"/>
      <c r="U854" s="89"/>
      <c r="V854" s="15"/>
      <c r="W854" s="19"/>
      <c r="X854" s="19"/>
      <c r="Y854" s="19"/>
      <c r="Z854" s="19"/>
      <c r="AA854" s="19"/>
      <c r="AB854" s="19"/>
      <c r="AC854" s="19"/>
      <c r="AD854" s="19"/>
      <c r="AE854" s="19"/>
      <c r="AF854" s="19"/>
    </row>
    <row r="855" spans="1:32" ht="16.5" x14ac:dyDescent="0.25">
      <c r="A855" s="5">
        <v>850</v>
      </c>
      <c r="B855" s="42">
        <f t="shared" si="64"/>
        <v>0</v>
      </c>
      <c r="C855" s="41">
        <f t="shared" si="65"/>
        <v>1</v>
      </c>
      <c r="D855" s="10"/>
      <c r="E855" s="10"/>
      <c r="F855" s="125"/>
      <c r="G855" s="12"/>
      <c r="H855" s="125"/>
      <c r="I855" s="16"/>
      <c r="J855" s="2" t="str">
        <f t="shared" si="66"/>
        <v>Pendiente</v>
      </c>
      <c r="K855" s="35">
        <f t="shared" si="67"/>
        <v>0</v>
      </c>
      <c r="L855" s="36"/>
      <c r="M855" s="37"/>
      <c r="N855" s="19"/>
      <c r="O855" s="19"/>
      <c r="P855" s="153"/>
      <c r="Q855" s="27"/>
      <c r="R855" s="89"/>
      <c r="S855" s="89"/>
      <c r="T855" s="89"/>
      <c r="U855" s="89"/>
      <c r="V855" s="15"/>
      <c r="W855" s="19"/>
      <c r="X855" s="19"/>
      <c r="Y855" s="19"/>
      <c r="Z855" s="19"/>
      <c r="AA855" s="19"/>
      <c r="AB855" s="19"/>
      <c r="AC855" s="19"/>
      <c r="AD855" s="19"/>
      <c r="AE855" s="19"/>
      <c r="AF855" s="19"/>
    </row>
    <row r="856" spans="1:32" ht="16.5" x14ac:dyDescent="0.25">
      <c r="A856" s="5">
        <v>851</v>
      </c>
      <c r="B856" s="42">
        <f t="shared" si="64"/>
        <v>0</v>
      </c>
      <c r="C856" s="41">
        <f t="shared" si="65"/>
        <v>1</v>
      </c>
      <c r="D856" s="10"/>
      <c r="E856" s="10"/>
      <c r="F856" s="125"/>
      <c r="G856" s="12"/>
      <c r="H856" s="125"/>
      <c r="I856" s="16"/>
      <c r="J856" s="2" t="str">
        <f t="shared" si="66"/>
        <v>Pendiente</v>
      </c>
      <c r="K856" s="35">
        <f t="shared" si="67"/>
        <v>0</v>
      </c>
      <c r="L856" s="36"/>
      <c r="M856" s="37"/>
      <c r="N856" s="19"/>
      <c r="O856" s="19"/>
      <c r="P856" s="153"/>
      <c r="Q856" s="27"/>
      <c r="R856" s="89"/>
      <c r="S856" s="89"/>
      <c r="T856" s="89"/>
      <c r="U856" s="89"/>
      <c r="V856" s="15"/>
      <c r="W856" s="19"/>
      <c r="X856" s="19"/>
      <c r="Y856" s="19"/>
      <c r="Z856" s="19"/>
      <c r="AA856" s="19"/>
      <c r="AB856" s="19"/>
      <c r="AC856" s="19"/>
      <c r="AD856" s="19"/>
      <c r="AE856" s="19"/>
      <c r="AF856" s="19"/>
    </row>
    <row r="857" spans="1:32" ht="16.5" x14ac:dyDescent="0.25">
      <c r="A857" s="5">
        <v>852</v>
      </c>
      <c r="B857" s="42">
        <f t="shared" si="64"/>
        <v>0</v>
      </c>
      <c r="C857" s="41">
        <f t="shared" si="65"/>
        <v>1</v>
      </c>
      <c r="D857" s="10"/>
      <c r="E857" s="10"/>
      <c r="F857" s="125"/>
      <c r="G857" s="12"/>
      <c r="H857" s="125"/>
      <c r="I857" s="16"/>
      <c r="J857" s="2" t="str">
        <f t="shared" si="66"/>
        <v>Pendiente</v>
      </c>
      <c r="K857" s="35">
        <f t="shared" si="67"/>
        <v>0</v>
      </c>
      <c r="L857" s="36"/>
      <c r="M857" s="37"/>
      <c r="N857" s="19"/>
      <c r="O857" s="19"/>
      <c r="P857" s="153"/>
      <c r="Q857" s="27"/>
      <c r="R857" s="89"/>
      <c r="S857" s="89"/>
      <c r="T857" s="89"/>
      <c r="U857" s="89"/>
      <c r="V857" s="15"/>
      <c r="W857" s="19"/>
      <c r="X857" s="19"/>
      <c r="Y857" s="19"/>
      <c r="Z857" s="19"/>
      <c r="AA857" s="19"/>
      <c r="AB857" s="19"/>
      <c r="AC857" s="19"/>
      <c r="AD857" s="19"/>
      <c r="AE857" s="19"/>
      <c r="AF857" s="19"/>
    </row>
    <row r="858" spans="1:32" ht="16.5" x14ac:dyDescent="0.25">
      <c r="A858" s="5">
        <v>853</v>
      </c>
      <c r="B858" s="42">
        <f t="shared" si="64"/>
        <v>0</v>
      </c>
      <c r="C858" s="41">
        <f t="shared" si="65"/>
        <v>1</v>
      </c>
      <c r="D858" s="10"/>
      <c r="E858" s="10"/>
      <c r="F858" s="125"/>
      <c r="G858" s="12"/>
      <c r="H858" s="125"/>
      <c r="I858" s="16"/>
      <c r="J858" s="2" t="str">
        <f t="shared" si="66"/>
        <v>Pendiente</v>
      </c>
      <c r="K858" s="35">
        <f t="shared" si="67"/>
        <v>0</v>
      </c>
      <c r="L858" s="36"/>
      <c r="M858" s="37"/>
      <c r="N858" s="19"/>
      <c r="O858" s="19"/>
      <c r="P858" s="153"/>
      <c r="Q858" s="27"/>
      <c r="R858" s="89"/>
      <c r="S858" s="89"/>
      <c r="T858" s="89"/>
      <c r="U858" s="89"/>
      <c r="V858" s="15"/>
      <c r="W858" s="19"/>
      <c r="X858" s="19"/>
      <c r="Y858" s="19"/>
      <c r="Z858" s="19"/>
      <c r="AA858" s="19"/>
      <c r="AB858" s="19"/>
      <c r="AC858" s="19"/>
      <c r="AD858" s="19"/>
      <c r="AE858" s="19"/>
      <c r="AF858" s="19"/>
    </row>
    <row r="859" spans="1:32" ht="16.5" x14ac:dyDescent="0.25">
      <c r="A859" s="5">
        <v>854</v>
      </c>
      <c r="B859" s="42">
        <f t="shared" si="64"/>
        <v>0</v>
      </c>
      <c r="C859" s="41">
        <f t="shared" si="65"/>
        <v>1</v>
      </c>
      <c r="D859" s="10"/>
      <c r="E859" s="10"/>
      <c r="F859" s="125"/>
      <c r="G859" s="12"/>
      <c r="H859" s="125"/>
      <c r="I859" s="16"/>
      <c r="J859" s="2" t="str">
        <f t="shared" si="66"/>
        <v>Pendiente</v>
      </c>
      <c r="K859" s="35">
        <f t="shared" si="67"/>
        <v>0</v>
      </c>
      <c r="L859" s="36"/>
      <c r="M859" s="37"/>
      <c r="N859" s="19"/>
      <c r="O859" s="19"/>
      <c r="P859" s="153"/>
      <c r="Q859" s="27"/>
      <c r="R859" s="89"/>
      <c r="S859" s="89"/>
      <c r="T859" s="89"/>
      <c r="U859" s="89"/>
      <c r="V859" s="15"/>
      <c r="W859" s="19"/>
      <c r="X859" s="19"/>
      <c r="Y859" s="19"/>
      <c r="Z859" s="19"/>
      <c r="AA859" s="19"/>
      <c r="AB859" s="19"/>
      <c r="AC859" s="19"/>
      <c r="AD859" s="19"/>
      <c r="AE859" s="19"/>
      <c r="AF859" s="19"/>
    </row>
    <row r="860" spans="1:32" ht="16.5" x14ac:dyDescent="0.25">
      <c r="A860" s="5">
        <v>855</v>
      </c>
      <c r="B860" s="42">
        <f t="shared" si="64"/>
        <v>0</v>
      </c>
      <c r="C860" s="41">
        <f t="shared" si="65"/>
        <v>1</v>
      </c>
      <c r="D860" s="10"/>
      <c r="E860" s="10"/>
      <c r="F860" s="125"/>
      <c r="G860" s="12"/>
      <c r="H860" s="125"/>
      <c r="I860" s="16"/>
      <c r="J860" s="2" t="str">
        <f t="shared" si="66"/>
        <v>Pendiente</v>
      </c>
      <c r="K860" s="35">
        <f t="shared" si="67"/>
        <v>0</v>
      </c>
      <c r="L860" s="36"/>
      <c r="M860" s="37"/>
      <c r="N860" s="19"/>
      <c r="O860" s="19"/>
      <c r="P860" s="153"/>
      <c r="Q860" s="27"/>
      <c r="R860" s="89"/>
      <c r="S860" s="89"/>
      <c r="T860" s="89"/>
      <c r="U860" s="89"/>
      <c r="V860" s="15"/>
      <c r="W860" s="19"/>
      <c r="X860" s="19"/>
      <c r="Y860" s="19"/>
      <c r="Z860" s="19"/>
      <c r="AA860" s="19"/>
      <c r="AB860" s="19"/>
      <c r="AC860" s="19"/>
      <c r="AD860" s="19"/>
      <c r="AE860" s="19"/>
      <c r="AF860" s="19"/>
    </row>
    <row r="861" spans="1:32" ht="16.5" x14ac:dyDescent="0.25">
      <c r="A861" s="5">
        <v>856</v>
      </c>
      <c r="B861" s="42">
        <f t="shared" ref="B861:B924" si="68">IF(D861="",0,IF(I861&lt;&gt;"",-1,IF(H861&lt;$AH$5,100,0)))</f>
        <v>0</v>
      </c>
      <c r="C861" s="41">
        <f t="shared" ref="C861:C924" si="69">IF(D861="",1,IF(I861&lt;&gt;"",0,IF((H861-18)&lt;=$AH$5,100,1)))</f>
        <v>1</v>
      </c>
      <c r="D861" s="10"/>
      <c r="E861" s="10"/>
      <c r="F861" s="125"/>
      <c r="G861" s="12"/>
      <c r="H861" s="125"/>
      <c r="I861" s="16"/>
      <c r="J861" s="2" t="str">
        <f t="shared" si="66"/>
        <v>Pendiente</v>
      </c>
      <c r="K861" s="35">
        <f t="shared" si="67"/>
        <v>0</v>
      </c>
      <c r="L861" s="36"/>
      <c r="M861" s="37"/>
      <c r="N861" s="19"/>
      <c r="O861" s="19"/>
      <c r="P861" s="153"/>
      <c r="Q861" s="27"/>
      <c r="R861" s="89"/>
      <c r="S861" s="89"/>
      <c r="T861" s="89"/>
      <c r="U861" s="89"/>
      <c r="V861" s="15"/>
      <c r="W861" s="19"/>
      <c r="X861" s="19"/>
      <c r="Y861" s="19"/>
      <c r="Z861" s="19"/>
      <c r="AA861" s="19"/>
      <c r="AB861" s="19"/>
      <c r="AC861" s="19"/>
      <c r="AD861" s="19"/>
      <c r="AE861" s="19"/>
      <c r="AF861" s="19"/>
    </row>
    <row r="862" spans="1:32" ht="16.5" x14ac:dyDescent="0.25">
      <c r="A862" s="5">
        <v>857</v>
      </c>
      <c r="B862" s="42">
        <f t="shared" si="68"/>
        <v>0</v>
      </c>
      <c r="C862" s="41">
        <f t="shared" si="69"/>
        <v>1</v>
      </c>
      <c r="D862" s="10"/>
      <c r="E862" s="10"/>
      <c r="F862" s="125"/>
      <c r="G862" s="12"/>
      <c r="H862" s="125"/>
      <c r="I862" s="16"/>
      <c r="J862" s="2" t="str">
        <f t="shared" si="66"/>
        <v>Pendiente</v>
      </c>
      <c r="K862" s="35">
        <f t="shared" si="67"/>
        <v>0</v>
      </c>
      <c r="L862" s="36"/>
      <c r="M862" s="37"/>
      <c r="N862" s="19"/>
      <c r="O862" s="19"/>
      <c r="P862" s="153"/>
      <c r="Q862" s="27"/>
      <c r="R862" s="89"/>
      <c r="S862" s="89"/>
      <c r="T862" s="89"/>
      <c r="U862" s="89"/>
      <c r="V862" s="15"/>
      <c r="W862" s="19"/>
      <c r="X862" s="19"/>
      <c r="Y862" s="19"/>
      <c r="Z862" s="19"/>
      <c r="AA862" s="19"/>
      <c r="AB862" s="19"/>
      <c r="AC862" s="19"/>
      <c r="AD862" s="19"/>
      <c r="AE862" s="19"/>
      <c r="AF862" s="19"/>
    </row>
    <row r="863" spans="1:32" ht="16.5" x14ac:dyDescent="0.25">
      <c r="A863" s="5">
        <v>858</v>
      </c>
      <c r="B863" s="42">
        <f t="shared" si="68"/>
        <v>0</v>
      </c>
      <c r="C863" s="41">
        <f t="shared" si="69"/>
        <v>1</v>
      </c>
      <c r="D863" s="10"/>
      <c r="E863" s="10"/>
      <c r="F863" s="125"/>
      <c r="G863" s="12"/>
      <c r="H863" s="125"/>
      <c r="I863" s="16"/>
      <c r="J863" s="2" t="str">
        <f t="shared" si="66"/>
        <v>Pendiente</v>
      </c>
      <c r="K863" s="35">
        <f t="shared" si="67"/>
        <v>0</v>
      </c>
      <c r="L863" s="36"/>
      <c r="M863" s="37"/>
      <c r="N863" s="19"/>
      <c r="O863" s="19"/>
      <c r="P863" s="153"/>
      <c r="Q863" s="27"/>
      <c r="R863" s="89"/>
      <c r="S863" s="89"/>
      <c r="T863" s="89"/>
      <c r="U863" s="89"/>
      <c r="V863" s="15"/>
      <c r="W863" s="19"/>
      <c r="X863" s="19"/>
      <c r="Y863" s="19"/>
      <c r="Z863" s="19"/>
      <c r="AA863" s="19"/>
      <c r="AB863" s="19"/>
      <c r="AC863" s="19"/>
      <c r="AD863" s="19"/>
      <c r="AE863" s="19"/>
      <c r="AF863" s="19"/>
    </row>
    <row r="864" spans="1:32" ht="16.5" x14ac:dyDescent="0.25">
      <c r="A864" s="5">
        <v>859</v>
      </c>
      <c r="B864" s="42">
        <f t="shared" si="68"/>
        <v>0</v>
      </c>
      <c r="C864" s="41">
        <f t="shared" si="69"/>
        <v>1</v>
      </c>
      <c r="D864" s="10"/>
      <c r="E864" s="10"/>
      <c r="F864" s="125"/>
      <c r="G864" s="12"/>
      <c r="H864" s="125"/>
      <c r="I864" s="16"/>
      <c r="J864" s="2" t="str">
        <f t="shared" si="66"/>
        <v>Pendiente</v>
      </c>
      <c r="K864" s="35">
        <f t="shared" si="67"/>
        <v>0</v>
      </c>
      <c r="L864" s="36"/>
      <c r="M864" s="37"/>
      <c r="N864" s="19"/>
      <c r="O864" s="19"/>
      <c r="P864" s="153"/>
      <c r="Q864" s="27"/>
      <c r="R864" s="89"/>
      <c r="S864" s="89"/>
      <c r="T864" s="89"/>
      <c r="U864" s="89"/>
      <c r="V864" s="15"/>
      <c r="W864" s="19"/>
      <c r="X864" s="19"/>
      <c r="Y864" s="19"/>
      <c r="Z864" s="19"/>
      <c r="AA864" s="19"/>
      <c r="AB864" s="19"/>
      <c r="AC864" s="19"/>
      <c r="AD864" s="19"/>
      <c r="AE864" s="19"/>
      <c r="AF864" s="19"/>
    </row>
    <row r="865" spans="1:32" ht="16.5" x14ac:dyDescent="0.25">
      <c r="A865" s="5">
        <v>860</v>
      </c>
      <c r="B865" s="42">
        <f t="shared" si="68"/>
        <v>0</v>
      </c>
      <c r="C865" s="41">
        <f t="shared" si="69"/>
        <v>1</v>
      </c>
      <c r="D865" s="10"/>
      <c r="E865" s="10"/>
      <c r="F865" s="125"/>
      <c r="G865" s="12"/>
      <c r="H865" s="125"/>
      <c r="I865" s="16"/>
      <c r="J865" s="2" t="str">
        <f t="shared" si="66"/>
        <v>Pendiente</v>
      </c>
      <c r="K865" s="35">
        <f t="shared" si="67"/>
        <v>0</v>
      </c>
      <c r="L865" s="36"/>
      <c r="M865" s="37"/>
      <c r="N865" s="19"/>
      <c r="O865" s="19"/>
      <c r="P865" s="153"/>
      <c r="Q865" s="27"/>
      <c r="R865" s="89"/>
      <c r="S865" s="89"/>
      <c r="T865" s="89"/>
      <c r="U865" s="89"/>
      <c r="V865" s="15"/>
      <c r="W865" s="19"/>
      <c r="X865" s="19"/>
      <c r="Y865" s="19"/>
      <c r="Z865" s="19"/>
      <c r="AA865" s="19"/>
      <c r="AB865" s="19"/>
      <c r="AC865" s="19"/>
      <c r="AD865" s="19"/>
      <c r="AE865" s="19"/>
      <c r="AF865" s="19"/>
    </row>
    <row r="866" spans="1:32" ht="16.5" x14ac:dyDescent="0.25">
      <c r="A866" s="5">
        <v>861</v>
      </c>
      <c r="B866" s="42">
        <f t="shared" si="68"/>
        <v>0</v>
      </c>
      <c r="C866" s="41">
        <f t="shared" si="69"/>
        <v>1</v>
      </c>
      <c r="D866" s="10"/>
      <c r="E866" s="10"/>
      <c r="F866" s="125"/>
      <c r="G866" s="12"/>
      <c r="H866" s="125"/>
      <c r="I866" s="16"/>
      <c r="J866" s="2" t="str">
        <f t="shared" si="66"/>
        <v>Pendiente</v>
      </c>
      <c r="K866" s="35">
        <f t="shared" si="67"/>
        <v>0</v>
      </c>
      <c r="L866" s="36"/>
      <c r="M866" s="37"/>
      <c r="N866" s="19"/>
      <c r="O866" s="19"/>
      <c r="P866" s="153"/>
      <c r="Q866" s="27"/>
      <c r="R866" s="89"/>
      <c r="S866" s="89"/>
      <c r="T866" s="89"/>
      <c r="U866" s="89"/>
      <c r="V866" s="15"/>
      <c r="W866" s="19"/>
      <c r="X866" s="19"/>
      <c r="Y866" s="19"/>
      <c r="Z866" s="19"/>
      <c r="AA866" s="19"/>
      <c r="AB866" s="19"/>
      <c r="AC866" s="19"/>
      <c r="AD866" s="19"/>
      <c r="AE866" s="19"/>
      <c r="AF866" s="19"/>
    </row>
    <row r="867" spans="1:32" ht="16.5" x14ac:dyDescent="0.25">
      <c r="A867" s="5">
        <v>862</v>
      </c>
      <c r="B867" s="42">
        <f t="shared" si="68"/>
        <v>0</v>
      </c>
      <c r="C867" s="41">
        <f t="shared" si="69"/>
        <v>1</v>
      </c>
      <c r="D867" s="10"/>
      <c r="E867" s="10"/>
      <c r="F867" s="125"/>
      <c r="G867" s="12"/>
      <c r="H867" s="125"/>
      <c r="I867" s="16"/>
      <c r="J867" s="2" t="str">
        <f t="shared" si="66"/>
        <v>Pendiente</v>
      </c>
      <c r="K867" s="35">
        <f t="shared" si="67"/>
        <v>0</v>
      </c>
      <c r="L867" s="36"/>
      <c r="M867" s="37"/>
      <c r="N867" s="19"/>
      <c r="O867" s="19"/>
      <c r="P867" s="153"/>
      <c r="Q867" s="27"/>
      <c r="R867" s="89"/>
      <c r="S867" s="89"/>
      <c r="T867" s="89"/>
      <c r="U867" s="89"/>
      <c r="V867" s="15"/>
      <c r="W867" s="19"/>
      <c r="X867" s="19"/>
      <c r="Y867" s="19"/>
      <c r="Z867" s="19"/>
      <c r="AA867" s="19"/>
      <c r="AB867" s="19"/>
      <c r="AC867" s="19"/>
      <c r="AD867" s="19"/>
      <c r="AE867" s="19"/>
      <c r="AF867" s="19"/>
    </row>
    <row r="868" spans="1:32" ht="16.5" x14ac:dyDescent="0.25">
      <c r="A868" s="5">
        <v>863</v>
      </c>
      <c r="B868" s="42">
        <f t="shared" si="68"/>
        <v>0</v>
      </c>
      <c r="C868" s="41">
        <f t="shared" si="69"/>
        <v>1</v>
      </c>
      <c r="D868" s="10"/>
      <c r="E868" s="10"/>
      <c r="F868" s="125"/>
      <c r="G868" s="12"/>
      <c r="H868" s="125"/>
      <c r="I868" s="16"/>
      <c r="J868" s="2" t="str">
        <f t="shared" si="66"/>
        <v>Pendiente</v>
      </c>
      <c r="K868" s="35">
        <f t="shared" si="67"/>
        <v>0</v>
      </c>
      <c r="L868" s="36"/>
      <c r="M868" s="37"/>
      <c r="N868" s="19"/>
      <c r="O868" s="19"/>
      <c r="P868" s="153"/>
      <c r="Q868" s="27"/>
      <c r="R868" s="89"/>
      <c r="S868" s="89"/>
      <c r="T868" s="89"/>
      <c r="U868" s="89"/>
      <c r="V868" s="15"/>
      <c r="W868" s="19"/>
      <c r="X868" s="19"/>
      <c r="Y868" s="19"/>
      <c r="Z868" s="19"/>
      <c r="AA868" s="19"/>
      <c r="AB868" s="19"/>
      <c r="AC868" s="19"/>
      <c r="AD868" s="19"/>
      <c r="AE868" s="19"/>
      <c r="AF868" s="19"/>
    </row>
    <row r="869" spans="1:32" ht="16.5" x14ac:dyDescent="0.25">
      <c r="A869" s="5">
        <v>864</v>
      </c>
      <c r="B869" s="42">
        <f t="shared" si="68"/>
        <v>0</v>
      </c>
      <c r="C869" s="41">
        <f t="shared" si="69"/>
        <v>1</v>
      </c>
      <c r="D869" s="10"/>
      <c r="E869" s="10"/>
      <c r="F869" s="125"/>
      <c r="G869" s="12"/>
      <c r="H869" s="125"/>
      <c r="I869" s="16"/>
      <c r="J869" s="2" t="str">
        <f t="shared" si="66"/>
        <v>Pendiente</v>
      </c>
      <c r="K869" s="35">
        <f t="shared" si="67"/>
        <v>0</v>
      </c>
      <c r="L869" s="36"/>
      <c r="M869" s="37"/>
      <c r="N869" s="19"/>
      <c r="O869" s="19"/>
      <c r="P869" s="153"/>
      <c r="Q869" s="27"/>
      <c r="R869" s="89"/>
      <c r="S869" s="89"/>
      <c r="T869" s="89"/>
      <c r="U869" s="89"/>
      <c r="V869" s="15"/>
      <c r="W869" s="19"/>
      <c r="X869" s="19"/>
      <c r="Y869" s="19"/>
      <c r="Z869" s="19"/>
      <c r="AA869" s="19"/>
      <c r="AB869" s="19"/>
      <c r="AC869" s="19"/>
      <c r="AD869" s="19"/>
      <c r="AE869" s="19"/>
      <c r="AF869" s="19"/>
    </row>
    <row r="870" spans="1:32" ht="16.5" x14ac:dyDescent="0.25">
      <c r="A870" s="5">
        <v>865</v>
      </c>
      <c r="B870" s="42">
        <f t="shared" si="68"/>
        <v>0</v>
      </c>
      <c r="C870" s="41">
        <f t="shared" si="69"/>
        <v>1</v>
      </c>
      <c r="D870" s="10"/>
      <c r="E870" s="10"/>
      <c r="F870" s="125"/>
      <c r="G870" s="12"/>
      <c r="H870" s="125"/>
      <c r="I870" s="16"/>
      <c r="J870" s="2" t="str">
        <f t="shared" si="66"/>
        <v>Pendiente</v>
      </c>
      <c r="K870" s="35">
        <f t="shared" si="67"/>
        <v>0</v>
      </c>
      <c r="L870" s="36"/>
      <c r="M870" s="37"/>
      <c r="N870" s="19"/>
      <c r="O870" s="19"/>
      <c r="P870" s="153"/>
      <c r="Q870" s="27"/>
      <c r="R870" s="89"/>
      <c r="S870" s="89"/>
      <c r="T870" s="89"/>
      <c r="U870" s="89"/>
      <c r="V870" s="15"/>
      <c r="W870" s="19"/>
      <c r="X870" s="19"/>
      <c r="Y870" s="19"/>
      <c r="Z870" s="19"/>
      <c r="AA870" s="19"/>
      <c r="AB870" s="19"/>
      <c r="AC870" s="19"/>
      <c r="AD870" s="19"/>
      <c r="AE870" s="19"/>
      <c r="AF870" s="19"/>
    </row>
    <row r="871" spans="1:32" ht="16.5" x14ac:dyDescent="0.25">
      <c r="A871" s="5">
        <v>866</v>
      </c>
      <c r="B871" s="42">
        <f t="shared" si="68"/>
        <v>0</v>
      </c>
      <c r="C871" s="41">
        <f t="shared" si="69"/>
        <v>1</v>
      </c>
      <c r="D871" s="10"/>
      <c r="E871" s="10"/>
      <c r="F871" s="125"/>
      <c r="G871" s="12"/>
      <c r="H871" s="125"/>
      <c r="I871" s="16"/>
      <c r="J871" s="2" t="str">
        <f t="shared" si="66"/>
        <v>Pendiente</v>
      </c>
      <c r="K871" s="35">
        <f t="shared" si="67"/>
        <v>0</v>
      </c>
      <c r="L871" s="36"/>
      <c r="M871" s="37"/>
      <c r="N871" s="19"/>
      <c r="O871" s="19"/>
      <c r="P871" s="153"/>
      <c r="Q871" s="27"/>
      <c r="R871" s="89"/>
      <c r="S871" s="89"/>
      <c r="T871" s="89"/>
      <c r="U871" s="89"/>
      <c r="V871" s="15"/>
      <c r="W871" s="19"/>
      <c r="X871" s="19"/>
      <c r="Y871" s="19"/>
      <c r="Z871" s="19"/>
      <c r="AA871" s="19"/>
      <c r="AB871" s="19"/>
      <c r="AC871" s="19"/>
      <c r="AD871" s="19"/>
      <c r="AE871" s="19"/>
      <c r="AF871" s="19"/>
    </row>
    <row r="872" spans="1:32" ht="16.5" x14ac:dyDescent="0.25">
      <c r="A872" s="5">
        <v>867</v>
      </c>
      <c r="B872" s="42">
        <f t="shared" si="68"/>
        <v>0</v>
      </c>
      <c r="C872" s="41">
        <f t="shared" si="69"/>
        <v>1</v>
      </c>
      <c r="D872" s="10"/>
      <c r="E872" s="10"/>
      <c r="F872" s="125"/>
      <c r="G872" s="12"/>
      <c r="H872" s="125"/>
      <c r="I872" s="16"/>
      <c r="J872" s="2" t="str">
        <f t="shared" si="66"/>
        <v>Pendiente</v>
      </c>
      <c r="K872" s="35">
        <f t="shared" si="67"/>
        <v>0</v>
      </c>
      <c r="L872" s="36"/>
      <c r="M872" s="37"/>
      <c r="N872" s="19"/>
      <c r="O872" s="19"/>
      <c r="P872" s="153"/>
      <c r="Q872" s="27"/>
      <c r="R872" s="89"/>
      <c r="S872" s="89"/>
      <c r="T872" s="89"/>
      <c r="U872" s="89"/>
      <c r="V872" s="15"/>
      <c r="W872" s="19"/>
      <c r="X872" s="19"/>
      <c r="Y872" s="19"/>
      <c r="Z872" s="19"/>
      <c r="AA872" s="19"/>
      <c r="AB872" s="19"/>
      <c r="AC872" s="19"/>
      <c r="AD872" s="19"/>
      <c r="AE872" s="19"/>
      <c r="AF872" s="19"/>
    </row>
    <row r="873" spans="1:32" ht="16.5" x14ac:dyDescent="0.25">
      <c r="A873" s="5">
        <v>868</v>
      </c>
      <c r="B873" s="42">
        <f t="shared" si="68"/>
        <v>0</v>
      </c>
      <c r="C873" s="41">
        <f t="shared" si="69"/>
        <v>1</v>
      </c>
      <c r="D873" s="10"/>
      <c r="E873" s="10"/>
      <c r="F873" s="125"/>
      <c r="G873" s="12"/>
      <c r="H873" s="125"/>
      <c r="I873" s="16"/>
      <c r="J873" s="2" t="str">
        <f t="shared" si="66"/>
        <v>Pendiente</v>
      </c>
      <c r="K873" s="35">
        <f t="shared" si="67"/>
        <v>0</v>
      </c>
      <c r="L873" s="36"/>
      <c r="M873" s="37"/>
      <c r="N873" s="19"/>
      <c r="O873" s="19"/>
      <c r="P873" s="153"/>
      <c r="Q873" s="27"/>
      <c r="R873" s="89"/>
      <c r="S873" s="89"/>
      <c r="T873" s="89"/>
      <c r="U873" s="89"/>
      <c r="V873" s="15"/>
      <c r="W873" s="19"/>
      <c r="X873" s="19"/>
      <c r="Y873" s="19"/>
      <c r="Z873" s="19"/>
      <c r="AA873" s="19"/>
      <c r="AB873" s="19"/>
      <c r="AC873" s="19"/>
      <c r="AD873" s="19"/>
      <c r="AE873" s="19"/>
      <c r="AF873" s="19"/>
    </row>
    <row r="874" spans="1:32" ht="16.5" x14ac:dyDescent="0.25">
      <c r="A874" s="5">
        <v>869</v>
      </c>
      <c r="B874" s="42">
        <f t="shared" si="68"/>
        <v>0</v>
      </c>
      <c r="C874" s="41">
        <f t="shared" si="69"/>
        <v>1</v>
      </c>
      <c r="D874" s="10"/>
      <c r="E874" s="10"/>
      <c r="F874" s="125"/>
      <c r="G874" s="12"/>
      <c r="H874" s="125"/>
      <c r="I874" s="16"/>
      <c r="J874" s="2" t="str">
        <f t="shared" si="66"/>
        <v>Pendiente</v>
      </c>
      <c r="K874" s="35">
        <f t="shared" si="67"/>
        <v>0</v>
      </c>
      <c r="L874" s="36"/>
      <c r="M874" s="37"/>
      <c r="N874" s="19"/>
      <c r="O874" s="19"/>
      <c r="P874" s="153"/>
      <c r="Q874" s="27"/>
      <c r="R874" s="89"/>
      <c r="S874" s="89"/>
      <c r="T874" s="89"/>
      <c r="U874" s="89"/>
      <c r="V874" s="15"/>
      <c r="W874" s="19"/>
      <c r="X874" s="19"/>
      <c r="Y874" s="19"/>
      <c r="Z874" s="19"/>
      <c r="AA874" s="19"/>
      <c r="AB874" s="19"/>
      <c r="AC874" s="19"/>
      <c r="AD874" s="19"/>
      <c r="AE874" s="19"/>
      <c r="AF874" s="19"/>
    </row>
    <row r="875" spans="1:32" ht="16.5" x14ac:dyDescent="0.25">
      <c r="A875" s="5">
        <v>870</v>
      </c>
      <c r="B875" s="42">
        <f t="shared" si="68"/>
        <v>0</v>
      </c>
      <c r="C875" s="41">
        <f t="shared" si="69"/>
        <v>1</v>
      </c>
      <c r="D875" s="10"/>
      <c r="E875" s="10"/>
      <c r="F875" s="125"/>
      <c r="G875" s="12"/>
      <c r="H875" s="125"/>
      <c r="I875" s="16"/>
      <c r="J875" s="2" t="str">
        <f t="shared" si="66"/>
        <v>Pendiente</v>
      </c>
      <c r="K875" s="35">
        <f t="shared" si="67"/>
        <v>0</v>
      </c>
      <c r="L875" s="36"/>
      <c r="M875" s="37"/>
      <c r="N875" s="19"/>
      <c r="O875" s="19"/>
      <c r="P875" s="153"/>
      <c r="Q875" s="27"/>
      <c r="R875" s="89"/>
      <c r="S875" s="89"/>
      <c r="T875" s="89"/>
      <c r="U875" s="89"/>
      <c r="V875" s="15"/>
      <c r="W875" s="19"/>
      <c r="X875" s="19"/>
      <c r="Y875" s="19"/>
      <c r="Z875" s="19"/>
      <c r="AA875" s="19"/>
      <c r="AB875" s="19"/>
      <c r="AC875" s="19"/>
      <c r="AD875" s="19"/>
      <c r="AE875" s="19"/>
      <c r="AF875" s="19"/>
    </row>
    <row r="876" spans="1:32" ht="16.5" x14ac:dyDescent="0.25">
      <c r="A876" s="5">
        <v>871</v>
      </c>
      <c r="B876" s="42">
        <f t="shared" si="68"/>
        <v>0</v>
      </c>
      <c r="C876" s="41">
        <f t="shared" si="69"/>
        <v>1</v>
      </c>
      <c r="D876" s="10"/>
      <c r="E876" s="10"/>
      <c r="F876" s="125"/>
      <c r="G876" s="12"/>
      <c r="H876" s="125"/>
      <c r="I876" s="16"/>
      <c r="J876" s="2" t="str">
        <f t="shared" si="66"/>
        <v>Pendiente</v>
      </c>
      <c r="K876" s="35">
        <f t="shared" si="67"/>
        <v>0</v>
      </c>
      <c r="L876" s="36"/>
      <c r="M876" s="37"/>
      <c r="N876" s="19"/>
      <c r="O876" s="19"/>
      <c r="P876" s="153"/>
      <c r="Q876" s="27"/>
      <c r="R876" s="89"/>
      <c r="S876" s="89"/>
      <c r="T876" s="89"/>
      <c r="U876" s="89"/>
      <c r="V876" s="15"/>
      <c r="W876" s="19"/>
      <c r="X876" s="19"/>
      <c r="Y876" s="19"/>
      <c r="Z876" s="19"/>
      <c r="AA876" s="19"/>
      <c r="AB876" s="19"/>
      <c r="AC876" s="19"/>
      <c r="AD876" s="19"/>
      <c r="AE876" s="19"/>
      <c r="AF876" s="19"/>
    </row>
    <row r="877" spans="1:32" ht="16.5" x14ac:dyDescent="0.25">
      <c r="A877" s="5">
        <v>872</v>
      </c>
      <c r="B877" s="42">
        <f t="shared" si="68"/>
        <v>0</v>
      </c>
      <c r="C877" s="41">
        <f t="shared" si="69"/>
        <v>1</v>
      </c>
      <c r="D877" s="10"/>
      <c r="E877" s="10"/>
      <c r="F877" s="125"/>
      <c r="G877" s="12"/>
      <c r="H877" s="125"/>
      <c r="I877" s="16"/>
      <c r="J877" s="2" t="str">
        <f t="shared" si="66"/>
        <v>Pendiente</v>
      </c>
      <c r="K877" s="35">
        <f t="shared" si="67"/>
        <v>0</v>
      </c>
      <c r="L877" s="36"/>
      <c r="M877" s="37"/>
      <c r="N877" s="19"/>
      <c r="O877" s="19"/>
      <c r="P877" s="153"/>
      <c r="Q877" s="27"/>
      <c r="R877" s="89"/>
      <c r="S877" s="89"/>
      <c r="T877" s="89"/>
      <c r="U877" s="89"/>
      <c r="V877" s="15"/>
      <c r="W877" s="19"/>
      <c r="X877" s="19"/>
      <c r="Y877" s="19"/>
      <c r="Z877" s="19"/>
      <c r="AA877" s="19"/>
      <c r="AB877" s="19"/>
      <c r="AC877" s="19"/>
      <c r="AD877" s="19"/>
      <c r="AE877" s="19"/>
      <c r="AF877" s="19"/>
    </row>
    <row r="878" spans="1:32" ht="16.5" x14ac:dyDescent="0.25">
      <c r="A878" s="5">
        <v>873</v>
      </c>
      <c r="B878" s="42">
        <f t="shared" si="68"/>
        <v>0</v>
      </c>
      <c r="C878" s="41">
        <f t="shared" si="69"/>
        <v>1</v>
      </c>
      <c r="D878" s="10"/>
      <c r="E878" s="10"/>
      <c r="F878" s="125"/>
      <c r="G878" s="12"/>
      <c r="H878" s="125"/>
      <c r="I878" s="16"/>
      <c r="J878" s="2" t="str">
        <f t="shared" si="66"/>
        <v>Pendiente</v>
      </c>
      <c r="K878" s="35">
        <f t="shared" si="67"/>
        <v>0</v>
      </c>
      <c r="L878" s="36"/>
      <c r="M878" s="37"/>
      <c r="N878" s="19"/>
      <c r="O878" s="19"/>
      <c r="P878" s="153"/>
      <c r="Q878" s="27"/>
      <c r="R878" s="89"/>
      <c r="S878" s="89"/>
      <c r="T878" s="89"/>
      <c r="U878" s="89"/>
      <c r="V878" s="15"/>
      <c r="W878" s="19"/>
      <c r="X878" s="19"/>
      <c r="Y878" s="19"/>
      <c r="Z878" s="19"/>
      <c r="AA878" s="19"/>
      <c r="AB878" s="19"/>
      <c r="AC878" s="19"/>
      <c r="AD878" s="19"/>
      <c r="AE878" s="19"/>
      <c r="AF878" s="19"/>
    </row>
    <row r="879" spans="1:32" ht="16.5" x14ac:dyDescent="0.25">
      <c r="A879" s="5">
        <v>874</v>
      </c>
      <c r="B879" s="42">
        <f t="shared" si="68"/>
        <v>0</v>
      </c>
      <c r="C879" s="41">
        <f t="shared" si="69"/>
        <v>1</v>
      </c>
      <c r="D879" s="10"/>
      <c r="E879" s="10"/>
      <c r="F879" s="125"/>
      <c r="G879" s="12"/>
      <c r="H879" s="125"/>
      <c r="I879" s="16"/>
      <c r="J879" s="2" t="str">
        <f t="shared" si="66"/>
        <v>Pendiente</v>
      </c>
      <c r="K879" s="35">
        <f t="shared" si="67"/>
        <v>0</v>
      </c>
      <c r="L879" s="36"/>
      <c r="M879" s="37"/>
      <c r="N879" s="19"/>
      <c r="O879" s="19"/>
      <c r="P879" s="153"/>
      <c r="Q879" s="27"/>
      <c r="R879" s="89"/>
      <c r="S879" s="89"/>
      <c r="T879" s="89"/>
      <c r="U879" s="89"/>
      <c r="V879" s="15"/>
      <c r="W879" s="19"/>
      <c r="X879" s="19"/>
      <c r="Y879" s="19"/>
      <c r="Z879" s="19"/>
      <c r="AA879" s="19"/>
      <c r="AB879" s="19"/>
      <c r="AC879" s="19"/>
      <c r="AD879" s="19"/>
      <c r="AE879" s="19"/>
      <c r="AF879" s="19"/>
    </row>
    <row r="880" spans="1:32" ht="16.5" x14ac:dyDescent="0.25">
      <c r="A880" s="5">
        <v>875</v>
      </c>
      <c r="B880" s="42">
        <f t="shared" si="68"/>
        <v>0</v>
      </c>
      <c r="C880" s="41">
        <f t="shared" si="69"/>
        <v>1</v>
      </c>
      <c r="D880" s="10"/>
      <c r="E880" s="10"/>
      <c r="F880" s="125"/>
      <c r="G880" s="12"/>
      <c r="H880" s="125"/>
      <c r="I880" s="16"/>
      <c r="J880" s="2" t="str">
        <f t="shared" si="66"/>
        <v>Pendiente</v>
      </c>
      <c r="K880" s="35">
        <f t="shared" si="67"/>
        <v>0</v>
      </c>
      <c r="L880" s="36"/>
      <c r="M880" s="37"/>
      <c r="N880" s="19"/>
      <c r="O880" s="19"/>
      <c r="P880" s="153"/>
      <c r="Q880" s="27"/>
      <c r="R880" s="89"/>
      <c r="S880" s="89"/>
      <c r="T880" s="89"/>
      <c r="U880" s="89"/>
      <c r="V880" s="15"/>
      <c r="W880" s="19"/>
      <c r="X880" s="19"/>
      <c r="Y880" s="19"/>
      <c r="Z880" s="19"/>
      <c r="AA880" s="19"/>
      <c r="AB880" s="19"/>
      <c r="AC880" s="19"/>
      <c r="AD880" s="19"/>
      <c r="AE880" s="19"/>
      <c r="AF880" s="19"/>
    </row>
    <row r="881" spans="1:32" ht="16.5" x14ac:dyDescent="0.25">
      <c r="A881" s="5">
        <v>876</v>
      </c>
      <c r="B881" s="42">
        <f t="shared" si="68"/>
        <v>0</v>
      </c>
      <c r="C881" s="41">
        <f t="shared" si="69"/>
        <v>1</v>
      </c>
      <c r="D881" s="10"/>
      <c r="E881" s="10"/>
      <c r="F881" s="125"/>
      <c r="G881" s="12"/>
      <c r="H881" s="125"/>
      <c r="I881" s="16"/>
      <c r="J881" s="2" t="str">
        <f t="shared" si="66"/>
        <v>Pendiente</v>
      </c>
      <c r="K881" s="35">
        <f t="shared" si="67"/>
        <v>0</v>
      </c>
      <c r="L881" s="36"/>
      <c r="M881" s="37"/>
      <c r="N881" s="19"/>
      <c r="O881" s="19"/>
      <c r="P881" s="153"/>
      <c r="Q881" s="27"/>
      <c r="R881" s="89"/>
      <c r="S881" s="89"/>
      <c r="T881" s="89"/>
      <c r="U881" s="89"/>
      <c r="V881" s="15"/>
      <c r="W881" s="19"/>
      <c r="X881" s="19"/>
      <c r="Y881" s="19"/>
      <c r="Z881" s="19"/>
      <c r="AA881" s="19"/>
      <c r="AB881" s="19"/>
      <c r="AC881" s="19"/>
      <c r="AD881" s="19"/>
      <c r="AE881" s="19"/>
      <c r="AF881" s="19"/>
    </row>
    <row r="882" spans="1:32" ht="16.5" x14ac:dyDescent="0.25">
      <c r="A882" s="5">
        <v>877</v>
      </c>
      <c r="B882" s="42">
        <f t="shared" si="68"/>
        <v>0</v>
      </c>
      <c r="C882" s="41">
        <f t="shared" si="69"/>
        <v>1</v>
      </c>
      <c r="D882" s="10"/>
      <c r="E882" s="10"/>
      <c r="F882" s="125"/>
      <c r="G882" s="12"/>
      <c r="H882" s="125"/>
      <c r="I882" s="16"/>
      <c r="J882" s="2" t="str">
        <f t="shared" si="66"/>
        <v>Pendiente</v>
      </c>
      <c r="K882" s="35">
        <f t="shared" si="67"/>
        <v>0</v>
      </c>
      <c r="L882" s="36"/>
      <c r="M882" s="37"/>
      <c r="N882" s="19"/>
      <c r="O882" s="19"/>
      <c r="P882" s="153"/>
      <c r="Q882" s="27"/>
      <c r="R882" s="89"/>
      <c r="S882" s="89"/>
      <c r="T882" s="89"/>
      <c r="U882" s="89"/>
      <c r="V882" s="15"/>
      <c r="W882" s="19"/>
      <c r="X882" s="19"/>
      <c r="Y882" s="19"/>
      <c r="Z882" s="19"/>
      <c r="AA882" s="19"/>
      <c r="AB882" s="19"/>
      <c r="AC882" s="19"/>
      <c r="AD882" s="19"/>
      <c r="AE882" s="19"/>
      <c r="AF882" s="19"/>
    </row>
    <row r="883" spans="1:32" ht="16.5" x14ac:dyDescent="0.25">
      <c r="A883" s="5">
        <v>878</v>
      </c>
      <c r="B883" s="42">
        <f t="shared" si="68"/>
        <v>0</v>
      </c>
      <c r="C883" s="41">
        <f t="shared" si="69"/>
        <v>1</v>
      </c>
      <c r="D883" s="10"/>
      <c r="E883" s="10"/>
      <c r="F883" s="125"/>
      <c r="G883" s="12"/>
      <c r="H883" s="125"/>
      <c r="I883" s="16"/>
      <c r="J883" s="2" t="str">
        <f t="shared" si="66"/>
        <v>Pendiente</v>
      </c>
      <c r="K883" s="35">
        <f t="shared" si="67"/>
        <v>0</v>
      </c>
      <c r="L883" s="36"/>
      <c r="M883" s="37"/>
      <c r="N883" s="19"/>
      <c r="O883" s="19"/>
      <c r="P883" s="153"/>
      <c r="Q883" s="27"/>
      <c r="R883" s="89"/>
      <c r="S883" s="89"/>
      <c r="T883" s="89"/>
      <c r="U883" s="89"/>
      <c r="V883" s="15"/>
      <c r="W883" s="19"/>
      <c r="X883" s="19"/>
      <c r="Y883" s="19"/>
      <c r="Z883" s="19"/>
      <c r="AA883" s="19"/>
      <c r="AB883" s="19"/>
      <c r="AC883" s="19"/>
      <c r="AD883" s="19"/>
      <c r="AE883" s="19"/>
      <c r="AF883" s="19"/>
    </row>
    <row r="884" spans="1:32" ht="16.5" x14ac:dyDescent="0.25">
      <c r="A884" s="5">
        <v>879</v>
      </c>
      <c r="B884" s="42">
        <f t="shared" si="68"/>
        <v>0</v>
      </c>
      <c r="C884" s="41">
        <f t="shared" si="69"/>
        <v>1</v>
      </c>
      <c r="D884" s="10"/>
      <c r="E884" s="10"/>
      <c r="F884" s="125"/>
      <c r="G884" s="12"/>
      <c r="H884" s="125"/>
      <c r="I884" s="16"/>
      <c r="J884" s="2" t="str">
        <f t="shared" si="66"/>
        <v>Pendiente</v>
      </c>
      <c r="K884" s="35">
        <f t="shared" si="67"/>
        <v>0</v>
      </c>
      <c r="L884" s="36"/>
      <c r="M884" s="37"/>
      <c r="N884" s="19"/>
      <c r="O884" s="19"/>
      <c r="P884" s="153"/>
      <c r="Q884" s="27"/>
      <c r="R884" s="89"/>
      <c r="S884" s="89"/>
      <c r="T884" s="89"/>
      <c r="U884" s="89"/>
      <c r="V884" s="15"/>
      <c r="W884" s="19"/>
      <c r="X884" s="19"/>
      <c r="Y884" s="19"/>
      <c r="Z884" s="19"/>
      <c r="AA884" s="19"/>
      <c r="AB884" s="19"/>
      <c r="AC884" s="19"/>
      <c r="AD884" s="19"/>
      <c r="AE884" s="19"/>
      <c r="AF884" s="19"/>
    </row>
    <row r="885" spans="1:32" ht="16.5" x14ac:dyDescent="0.25">
      <c r="A885" s="5">
        <v>880</v>
      </c>
      <c r="B885" s="42">
        <f t="shared" si="68"/>
        <v>0</v>
      </c>
      <c r="C885" s="41">
        <f t="shared" si="69"/>
        <v>1</v>
      </c>
      <c r="D885" s="10"/>
      <c r="E885" s="10"/>
      <c r="F885" s="125"/>
      <c r="G885" s="12"/>
      <c r="H885" s="125"/>
      <c r="I885" s="16"/>
      <c r="J885" s="2" t="str">
        <f t="shared" si="66"/>
        <v>Pendiente</v>
      </c>
      <c r="K885" s="35">
        <f t="shared" si="67"/>
        <v>0</v>
      </c>
      <c r="L885" s="36"/>
      <c r="M885" s="37"/>
      <c r="N885" s="19"/>
      <c r="O885" s="19"/>
      <c r="P885" s="153"/>
      <c r="Q885" s="27"/>
      <c r="R885" s="89"/>
      <c r="S885" s="89"/>
      <c r="T885" s="89"/>
      <c r="U885" s="89"/>
      <c r="V885" s="15"/>
      <c r="W885" s="19"/>
      <c r="X885" s="19"/>
      <c r="Y885" s="19"/>
      <c r="Z885" s="19"/>
      <c r="AA885" s="19"/>
      <c r="AB885" s="19"/>
      <c r="AC885" s="19"/>
      <c r="AD885" s="19"/>
      <c r="AE885" s="19"/>
      <c r="AF885" s="19"/>
    </row>
    <row r="886" spans="1:32" ht="16.5" x14ac:dyDescent="0.25">
      <c r="A886" s="5">
        <v>881</v>
      </c>
      <c r="B886" s="42">
        <f t="shared" si="68"/>
        <v>0</v>
      </c>
      <c r="C886" s="41">
        <f t="shared" si="69"/>
        <v>1</v>
      </c>
      <c r="D886" s="10"/>
      <c r="E886" s="10"/>
      <c r="F886" s="125"/>
      <c r="G886" s="12"/>
      <c r="H886" s="125"/>
      <c r="I886" s="16"/>
      <c r="J886" s="2" t="str">
        <f t="shared" si="66"/>
        <v>Pendiente</v>
      </c>
      <c r="K886" s="35">
        <f t="shared" si="67"/>
        <v>0</v>
      </c>
      <c r="L886" s="36"/>
      <c r="M886" s="37"/>
      <c r="N886" s="19"/>
      <c r="O886" s="19"/>
      <c r="P886" s="153"/>
      <c r="Q886" s="27"/>
      <c r="R886" s="89"/>
      <c r="S886" s="89"/>
      <c r="T886" s="89"/>
      <c r="U886" s="89"/>
      <c r="V886" s="15"/>
      <c r="W886" s="19"/>
      <c r="X886" s="19"/>
      <c r="Y886" s="19"/>
      <c r="Z886" s="19"/>
      <c r="AA886" s="19"/>
      <c r="AB886" s="19"/>
      <c r="AC886" s="19"/>
      <c r="AD886" s="19"/>
      <c r="AE886" s="19"/>
      <c r="AF886" s="19"/>
    </row>
    <row r="887" spans="1:32" ht="16.5" x14ac:dyDescent="0.25">
      <c r="A887" s="5">
        <v>882</v>
      </c>
      <c r="B887" s="42">
        <f t="shared" si="68"/>
        <v>0</v>
      </c>
      <c r="C887" s="41">
        <f t="shared" si="69"/>
        <v>1</v>
      </c>
      <c r="D887" s="10"/>
      <c r="E887" s="10"/>
      <c r="F887" s="125"/>
      <c r="G887" s="12"/>
      <c r="H887" s="125"/>
      <c r="I887" s="16"/>
      <c r="J887" s="2" t="str">
        <f t="shared" si="66"/>
        <v>Pendiente</v>
      </c>
      <c r="K887" s="35">
        <f t="shared" si="67"/>
        <v>0</v>
      </c>
      <c r="L887" s="36"/>
      <c r="M887" s="37"/>
      <c r="N887" s="19"/>
      <c r="O887" s="19"/>
      <c r="P887" s="153"/>
      <c r="Q887" s="27"/>
      <c r="R887" s="89"/>
      <c r="S887" s="89"/>
      <c r="T887" s="89"/>
      <c r="U887" s="89"/>
      <c r="V887" s="15"/>
      <c r="W887" s="19"/>
      <c r="X887" s="19"/>
      <c r="Y887" s="19"/>
      <c r="Z887" s="19"/>
      <c r="AA887" s="19"/>
      <c r="AB887" s="19"/>
      <c r="AC887" s="19"/>
      <c r="AD887" s="19"/>
      <c r="AE887" s="19"/>
      <c r="AF887" s="19"/>
    </row>
    <row r="888" spans="1:32" ht="16.5" x14ac:dyDescent="0.25">
      <c r="A888" s="5">
        <v>883</v>
      </c>
      <c r="B888" s="42">
        <f t="shared" si="68"/>
        <v>0</v>
      </c>
      <c r="C888" s="41">
        <f t="shared" si="69"/>
        <v>1</v>
      </c>
      <c r="D888" s="10"/>
      <c r="E888" s="10"/>
      <c r="F888" s="125"/>
      <c r="G888" s="12"/>
      <c r="H888" s="125"/>
      <c r="I888" s="16"/>
      <c r="J888" s="2" t="str">
        <f t="shared" si="66"/>
        <v>Pendiente</v>
      </c>
      <c r="K888" s="35">
        <f t="shared" si="67"/>
        <v>0</v>
      </c>
      <c r="L888" s="36"/>
      <c r="M888" s="37"/>
      <c r="N888" s="19"/>
      <c r="O888" s="19"/>
      <c r="P888" s="153"/>
      <c r="Q888" s="27"/>
      <c r="R888" s="89"/>
      <c r="S888" s="89"/>
      <c r="T888" s="89"/>
      <c r="U888" s="89"/>
      <c r="V888" s="15"/>
      <c r="W888" s="19"/>
      <c r="X888" s="19"/>
      <c r="Y888" s="19"/>
      <c r="Z888" s="19"/>
      <c r="AA888" s="19"/>
      <c r="AB888" s="19"/>
      <c r="AC888" s="19"/>
      <c r="AD888" s="19"/>
      <c r="AE888" s="19"/>
      <c r="AF888" s="19"/>
    </row>
    <row r="889" spans="1:32" ht="16.5" x14ac:dyDescent="0.25">
      <c r="A889" s="5">
        <v>884</v>
      </c>
      <c r="B889" s="42">
        <f t="shared" si="68"/>
        <v>0</v>
      </c>
      <c r="C889" s="41">
        <f t="shared" si="69"/>
        <v>1</v>
      </c>
      <c r="D889" s="10"/>
      <c r="E889" s="10"/>
      <c r="F889" s="125"/>
      <c r="G889" s="12"/>
      <c r="H889" s="125"/>
      <c r="I889" s="16"/>
      <c r="J889" s="2" t="str">
        <f t="shared" si="66"/>
        <v>Pendiente</v>
      </c>
      <c r="K889" s="35">
        <f t="shared" si="67"/>
        <v>0</v>
      </c>
      <c r="L889" s="36"/>
      <c r="M889" s="37"/>
      <c r="N889" s="19"/>
      <c r="O889" s="19"/>
      <c r="P889" s="153"/>
      <c r="Q889" s="27"/>
      <c r="R889" s="89"/>
      <c r="S889" s="89"/>
      <c r="T889" s="89"/>
      <c r="U889" s="89"/>
      <c r="V889" s="15"/>
      <c r="W889" s="19"/>
      <c r="X889" s="19"/>
      <c r="Y889" s="19"/>
      <c r="Z889" s="19"/>
      <c r="AA889" s="19"/>
      <c r="AB889" s="19"/>
      <c r="AC889" s="19"/>
      <c r="AD889" s="19"/>
      <c r="AE889" s="19"/>
      <c r="AF889" s="19"/>
    </row>
    <row r="890" spans="1:32" ht="16.5" x14ac:dyDescent="0.25">
      <c r="A890" s="5">
        <v>885</v>
      </c>
      <c r="B890" s="42">
        <f t="shared" si="68"/>
        <v>0</v>
      </c>
      <c r="C890" s="41">
        <f t="shared" si="69"/>
        <v>1</v>
      </c>
      <c r="D890" s="10"/>
      <c r="E890" s="10"/>
      <c r="F890" s="125"/>
      <c r="G890" s="12"/>
      <c r="H890" s="125"/>
      <c r="I890" s="16"/>
      <c r="J890" s="2" t="str">
        <f t="shared" si="66"/>
        <v>Pendiente</v>
      </c>
      <c r="K890" s="35">
        <f t="shared" si="67"/>
        <v>0</v>
      </c>
      <c r="L890" s="36"/>
      <c r="M890" s="37"/>
      <c r="N890" s="19"/>
      <c r="O890" s="19"/>
      <c r="P890" s="153"/>
      <c r="Q890" s="27"/>
      <c r="R890" s="89"/>
      <c r="S890" s="89"/>
      <c r="T890" s="89"/>
      <c r="U890" s="89"/>
      <c r="V890" s="15"/>
      <c r="W890" s="19"/>
      <c r="X890" s="19"/>
      <c r="Y890" s="19"/>
      <c r="Z890" s="19"/>
      <c r="AA890" s="19"/>
      <c r="AB890" s="19"/>
      <c r="AC890" s="19"/>
      <c r="AD890" s="19"/>
      <c r="AE890" s="19"/>
      <c r="AF890" s="19"/>
    </row>
    <row r="891" spans="1:32" ht="16.5" x14ac:dyDescent="0.25">
      <c r="A891" s="5">
        <v>886</v>
      </c>
      <c r="B891" s="42">
        <f t="shared" si="68"/>
        <v>0</v>
      </c>
      <c r="C891" s="41">
        <f t="shared" si="69"/>
        <v>1</v>
      </c>
      <c r="D891" s="10"/>
      <c r="E891" s="10"/>
      <c r="F891" s="125"/>
      <c r="G891" s="12"/>
      <c r="H891" s="125"/>
      <c r="I891" s="16"/>
      <c r="J891" s="2" t="str">
        <f t="shared" si="66"/>
        <v>Pendiente</v>
      </c>
      <c r="K891" s="35">
        <f t="shared" si="67"/>
        <v>0</v>
      </c>
      <c r="L891" s="36"/>
      <c r="M891" s="37"/>
      <c r="N891" s="19"/>
      <c r="O891" s="19"/>
      <c r="P891" s="153"/>
      <c r="Q891" s="27"/>
      <c r="R891" s="89"/>
      <c r="S891" s="89"/>
      <c r="T891" s="89"/>
      <c r="U891" s="89"/>
      <c r="V891" s="15"/>
      <c r="W891" s="19"/>
      <c r="X891" s="19"/>
      <c r="Y891" s="19"/>
      <c r="Z891" s="19"/>
      <c r="AA891" s="19"/>
      <c r="AB891" s="19"/>
      <c r="AC891" s="19"/>
      <c r="AD891" s="19"/>
      <c r="AE891" s="19"/>
      <c r="AF891" s="19"/>
    </row>
    <row r="892" spans="1:32" ht="16.5" x14ac:dyDescent="0.25">
      <c r="A892" s="5">
        <v>887</v>
      </c>
      <c r="B892" s="42">
        <f t="shared" si="68"/>
        <v>0</v>
      </c>
      <c r="C892" s="41">
        <f t="shared" si="69"/>
        <v>1</v>
      </c>
      <c r="D892" s="10"/>
      <c r="E892" s="10"/>
      <c r="F892" s="125"/>
      <c r="G892" s="12"/>
      <c r="H892" s="125"/>
      <c r="I892" s="16"/>
      <c r="J892" s="2" t="str">
        <f t="shared" si="66"/>
        <v>Pendiente</v>
      </c>
      <c r="K892" s="35">
        <f t="shared" si="67"/>
        <v>0</v>
      </c>
      <c r="L892" s="36"/>
      <c r="M892" s="37"/>
      <c r="N892" s="19"/>
      <c r="O892" s="19"/>
      <c r="P892" s="153"/>
      <c r="Q892" s="27"/>
      <c r="R892" s="89"/>
      <c r="S892" s="89"/>
      <c r="T892" s="89"/>
      <c r="U892" s="89"/>
      <c r="V892" s="15"/>
      <c r="W892" s="19"/>
      <c r="X892" s="19"/>
      <c r="Y892" s="19"/>
      <c r="Z892" s="19"/>
      <c r="AA892" s="19"/>
      <c r="AB892" s="19"/>
      <c r="AC892" s="19"/>
      <c r="AD892" s="19"/>
      <c r="AE892" s="19"/>
      <c r="AF892" s="19"/>
    </row>
    <row r="893" spans="1:32" ht="16.5" x14ac:dyDescent="0.25">
      <c r="A893" s="5">
        <v>888</v>
      </c>
      <c r="B893" s="42">
        <f t="shared" si="68"/>
        <v>0</v>
      </c>
      <c r="C893" s="41">
        <f t="shared" si="69"/>
        <v>1</v>
      </c>
      <c r="D893" s="10"/>
      <c r="E893" s="10"/>
      <c r="F893" s="125"/>
      <c r="G893" s="12"/>
      <c r="H893" s="125"/>
      <c r="I893" s="16"/>
      <c r="J893" s="2" t="str">
        <f t="shared" si="66"/>
        <v>Pendiente</v>
      </c>
      <c r="K893" s="35">
        <f t="shared" si="67"/>
        <v>0</v>
      </c>
      <c r="L893" s="36"/>
      <c r="M893" s="37"/>
      <c r="N893" s="19"/>
      <c r="O893" s="19"/>
      <c r="P893" s="153"/>
      <c r="Q893" s="27"/>
      <c r="R893" s="89"/>
      <c r="S893" s="89"/>
      <c r="T893" s="89"/>
      <c r="U893" s="89"/>
      <c r="V893" s="15"/>
      <c r="W893" s="19"/>
      <c r="X893" s="19"/>
      <c r="Y893" s="19"/>
      <c r="Z893" s="19"/>
      <c r="AA893" s="19"/>
      <c r="AB893" s="19"/>
      <c r="AC893" s="19"/>
      <c r="AD893" s="19"/>
      <c r="AE893" s="19"/>
      <c r="AF893" s="19"/>
    </row>
    <row r="894" spans="1:32" ht="16.5" x14ac:dyDescent="0.25">
      <c r="A894" s="5">
        <v>889</v>
      </c>
      <c r="B894" s="42">
        <f t="shared" si="68"/>
        <v>0</v>
      </c>
      <c r="C894" s="41">
        <f t="shared" si="69"/>
        <v>1</v>
      </c>
      <c r="D894" s="10"/>
      <c r="E894" s="10"/>
      <c r="F894" s="125"/>
      <c r="G894" s="12"/>
      <c r="H894" s="125"/>
      <c r="I894" s="16"/>
      <c r="J894" s="2" t="str">
        <f t="shared" si="66"/>
        <v>Pendiente</v>
      </c>
      <c r="K894" s="35">
        <f t="shared" si="67"/>
        <v>0</v>
      </c>
      <c r="L894" s="36"/>
      <c r="M894" s="37"/>
      <c r="N894" s="19"/>
      <c r="O894" s="19"/>
      <c r="P894" s="153"/>
      <c r="Q894" s="27"/>
      <c r="R894" s="89"/>
      <c r="S894" s="89"/>
      <c r="T894" s="89"/>
      <c r="U894" s="89"/>
      <c r="V894" s="15"/>
      <c r="W894" s="19"/>
      <c r="X894" s="19"/>
      <c r="Y894" s="19"/>
      <c r="Z894" s="19"/>
      <c r="AA894" s="19"/>
      <c r="AB894" s="19"/>
      <c r="AC894" s="19"/>
      <c r="AD894" s="19"/>
      <c r="AE894" s="19"/>
      <c r="AF894" s="19"/>
    </row>
    <row r="895" spans="1:32" ht="16.5" x14ac:dyDescent="0.25">
      <c r="A895" s="5">
        <v>890</v>
      </c>
      <c r="B895" s="42">
        <f t="shared" si="68"/>
        <v>0</v>
      </c>
      <c r="C895" s="41">
        <f t="shared" si="69"/>
        <v>1</v>
      </c>
      <c r="D895" s="10"/>
      <c r="E895" s="10"/>
      <c r="F895" s="125"/>
      <c r="G895" s="12"/>
      <c r="H895" s="125"/>
      <c r="I895" s="16"/>
      <c r="J895" s="2" t="str">
        <f t="shared" si="66"/>
        <v>Pendiente</v>
      </c>
      <c r="K895" s="35">
        <f t="shared" si="67"/>
        <v>0</v>
      </c>
      <c r="L895" s="36"/>
      <c r="M895" s="37"/>
      <c r="N895" s="19"/>
      <c r="O895" s="19"/>
      <c r="P895" s="153"/>
      <c r="Q895" s="27"/>
      <c r="R895" s="89"/>
      <c r="S895" s="89"/>
      <c r="T895" s="89"/>
      <c r="U895" s="89"/>
      <c r="V895" s="15"/>
      <c r="W895" s="19"/>
      <c r="X895" s="19"/>
      <c r="Y895" s="19"/>
      <c r="Z895" s="19"/>
      <c r="AA895" s="19"/>
      <c r="AB895" s="19"/>
      <c r="AC895" s="19"/>
      <c r="AD895" s="19"/>
      <c r="AE895" s="19"/>
      <c r="AF895" s="19"/>
    </row>
    <row r="896" spans="1:32" ht="16.5" x14ac:dyDescent="0.25">
      <c r="A896" s="5">
        <v>891</v>
      </c>
      <c r="B896" s="42">
        <f t="shared" si="68"/>
        <v>0</v>
      </c>
      <c r="C896" s="41">
        <f t="shared" si="69"/>
        <v>1</v>
      </c>
      <c r="D896" s="10"/>
      <c r="E896" s="10"/>
      <c r="F896" s="125"/>
      <c r="G896" s="12"/>
      <c r="H896" s="125"/>
      <c r="I896" s="16"/>
      <c r="J896" s="2" t="str">
        <f t="shared" si="66"/>
        <v>Pendiente</v>
      </c>
      <c r="K896" s="35">
        <f t="shared" si="67"/>
        <v>0</v>
      </c>
      <c r="L896" s="36"/>
      <c r="M896" s="37"/>
      <c r="N896" s="19"/>
      <c r="O896" s="19"/>
      <c r="P896" s="153"/>
      <c r="Q896" s="27"/>
      <c r="R896" s="89"/>
      <c r="S896" s="89"/>
      <c r="T896" s="89"/>
      <c r="U896" s="89"/>
      <c r="V896" s="15"/>
      <c r="W896" s="19"/>
      <c r="X896" s="19"/>
      <c r="Y896" s="19"/>
      <c r="Z896" s="19"/>
      <c r="AA896" s="19"/>
      <c r="AB896" s="19"/>
      <c r="AC896" s="19"/>
      <c r="AD896" s="19"/>
      <c r="AE896" s="19"/>
      <c r="AF896" s="19"/>
    </row>
    <row r="897" spans="1:32" ht="16.5" x14ac:dyDescent="0.25">
      <c r="A897" s="5">
        <v>892</v>
      </c>
      <c r="B897" s="42">
        <f t="shared" si="68"/>
        <v>0</v>
      </c>
      <c r="C897" s="41">
        <f t="shared" si="69"/>
        <v>1</v>
      </c>
      <c r="D897" s="10"/>
      <c r="E897" s="10"/>
      <c r="F897" s="125"/>
      <c r="G897" s="12"/>
      <c r="H897" s="125"/>
      <c r="I897" s="16"/>
      <c r="J897" s="2" t="str">
        <f t="shared" si="66"/>
        <v>Pendiente</v>
      </c>
      <c r="K897" s="35">
        <f t="shared" si="67"/>
        <v>0</v>
      </c>
      <c r="L897" s="36"/>
      <c r="M897" s="37"/>
      <c r="N897" s="19"/>
      <c r="O897" s="19"/>
      <c r="P897" s="153"/>
      <c r="Q897" s="27"/>
      <c r="R897" s="89"/>
      <c r="S897" s="89"/>
      <c r="T897" s="89"/>
      <c r="U897" s="89"/>
      <c r="V897" s="15"/>
      <c r="W897" s="19"/>
      <c r="X897" s="19"/>
      <c r="Y897" s="19"/>
      <c r="Z897" s="19"/>
      <c r="AA897" s="19"/>
      <c r="AB897" s="19"/>
      <c r="AC897" s="19"/>
      <c r="AD897" s="19"/>
      <c r="AE897" s="19"/>
      <c r="AF897" s="19"/>
    </row>
    <row r="898" spans="1:32" ht="16.5" x14ac:dyDescent="0.25">
      <c r="A898" s="5">
        <v>893</v>
      </c>
      <c r="B898" s="42">
        <f t="shared" si="68"/>
        <v>0</v>
      </c>
      <c r="C898" s="41">
        <f t="shared" si="69"/>
        <v>1</v>
      </c>
      <c r="D898" s="10"/>
      <c r="E898" s="10"/>
      <c r="F898" s="125"/>
      <c r="G898" s="12"/>
      <c r="H898" s="125"/>
      <c r="I898" s="16"/>
      <c r="J898" s="2" t="str">
        <f t="shared" si="66"/>
        <v>Pendiente</v>
      </c>
      <c r="K898" s="35">
        <f t="shared" si="67"/>
        <v>0</v>
      </c>
      <c r="L898" s="36"/>
      <c r="M898" s="37"/>
      <c r="N898" s="19"/>
      <c r="O898" s="19"/>
      <c r="P898" s="153"/>
      <c r="Q898" s="27"/>
      <c r="R898" s="89"/>
      <c r="S898" s="89"/>
      <c r="T898" s="89"/>
      <c r="U898" s="89"/>
      <c r="V898" s="15"/>
      <c r="W898" s="19"/>
      <c r="X898" s="19"/>
      <c r="Y898" s="19"/>
      <c r="Z898" s="19"/>
      <c r="AA898" s="19"/>
      <c r="AB898" s="19"/>
      <c r="AC898" s="19"/>
      <c r="AD898" s="19"/>
      <c r="AE898" s="19"/>
      <c r="AF898" s="19"/>
    </row>
    <row r="899" spans="1:32" ht="16.5" x14ac:dyDescent="0.25">
      <c r="A899" s="5">
        <v>894</v>
      </c>
      <c r="B899" s="42">
        <f t="shared" si="68"/>
        <v>0</v>
      </c>
      <c r="C899" s="41">
        <f t="shared" si="69"/>
        <v>1</v>
      </c>
      <c r="D899" s="10"/>
      <c r="E899" s="10"/>
      <c r="F899" s="125"/>
      <c r="G899" s="12"/>
      <c r="H899" s="125"/>
      <c r="I899" s="16"/>
      <c r="J899" s="2" t="str">
        <f t="shared" si="66"/>
        <v>Pendiente</v>
      </c>
      <c r="K899" s="35">
        <f t="shared" si="67"/>
        <v>0</v>
      </c>
      <c r="L899" s="36"/>
      <c r="M899" s="37"/>
      <c r="N899" s="19"/>
      <c r="O899" s="19"/>
      <c r="P899" s="153"/>
      <c r="Q899" s="27"/>
      <c r="R899" s="89"/>
      <c r="S899" s="89"/>
      <c r="T899" s="89"/>
      <c r="U899" s="89"/>
      <c r="V899" s="15"/>
      <c r="W899" s="19"/>
      <c r="X899" s="19"/>
      <c r="Y899" s="19"/>
      <c r="Z899" s="19"/>
      <c r="AA899" s="19"/>
      <c r="AB899" s="19"/>
      <c r="AC899" s="19"/>
      <c r="AD899" s="19"/>
      <c r="AE899" s="19"/>
      <c r="AF899" s="19"/>
    </row>
    <row r="900" spans="1:32" ht="16.5" x14ac:dyDescent="0.25">
      <c r="A900" s="5">
        <v>895</v>
      </c>
      <c r="B900" s="42">
        <f t="shared" si="68"/>
        <v>0</v>
      </c>
      <c r="C900" s="41">
        <f t="shared" si="69"/>
        <v>1</v>
      </c>
      <c r="D900" s="10"/>
      <c r="E900" s="10"/>
      <c r="F900" s="125"/>
      <c r="G900" s="12"/>
      <c r="H900" s="125"/>
      <c r="I900" s="16"/>
      <c r="J900" s="2" t="str">
        <f t="shared" si="66"/>
        <v>Pendiente</v>
      </c>
      <c r="K900" s="35">
        <f t="shared" si="67"/>
        <v>0</v>
      </c>
      <c r="L900" s="36"/>
      <c r="M900" s="37"/>
      <c r="N900" s="19"/>
      <c r="O900" s="19"/>
      <c r="P900" s="153"/>
      <c r="Q900" s="27"/>
      <c r="R900" s="89"/>
      <c r="S900" s="89"/>
      <c r="T900" s="89"/>
      <c r="U900" s="89"/>
      <c r="V900" s="15"/>
      <c r="W900" s="19"/>
      <c r="X900" s="19"/>
      <c r="Y900" s="19"/>
      <c r="Z900" s="19"/>
      <c r="AA900" s="19"/>
      <c r="AB900" s="19"/>
      <c r="AC900" s="19"/>
      <c r="AD900" s="19"/>
      <c r="AE900" s="19"/>
      <c r="AF900" s="19"/>
    </row>
    <row r="901" spans="1:32" ht="16.5" x14ac:dyDescent="0.25">
      <c r="A901" s="5">
        <v>896</v>
      </c>
      <c r="B901" s="42">
        <f t="shared" si="68"/>
        <v>0</v>
      </c>
      <c r="C901" s="41">
        <f t="shared" si="69"/>
        <v>1</v>
      </c>
      <c r="D901" s="10"/>
      <c r="E901" s="10"/>
      <c r="F901" s="125"/>
      <c r="G901" s="12"/>
      <c r="H901" s="125"/>
      <c r="I901" s="16"/>
      <c r="J901" s="2" t="str">
        <f t="shared" si="66"/>
        <v>Pendiente</v>
      </c>
      <c r="K901" s="35">
        <f t="shared" si="67"/>
        <v>0</v>
      </c>
      <c r="L901" s="36"/>
      <c r="M901" s="37"/>
      <c r="N901" s="19"/>
      <c r="O901" s="19"/>
      <c r="P901" s="153"/>
      <c r="Q901" s="27"/>
      <c r="R901" s="89"/>
      <c r="S901" s="89"/>
      <c r="T901" s="89"/>
      <c r="U901" s="89"/>
      <c r="V901" s="15"/>
      <c r="W901" s="19"/>
      <c r="X901" s="19"/>
      <c r="Y901" s="19"/>
      <c r="Z901" s="19"/>
      <c r="AA901" s="19"/>
      <c r="AB901" s="19"/>
      <c r="AC901" s="19"/>
      <c r="AD901" s="19"/>
      <c r="AE901" s="19"/>
      <c r="AF901" s="19"/>
    </row>
    <row r="902" spans="1:32" ht="16.5" x14ac:dyDescent="0.25">
      <c r="A902" s="5">
        <v>897</v>
      </c>
      <c r="B902" s="42">
        <f t="shared" si="68"/>
        <v>0</v>
      </c>
      <c r="C902" s="41">
        <f t="shared" si="69"/>
        <v>1</v>
      </c>
      <c r="D902" s="10"/>
      <c r="E902" s="10"/>
      <c r="F902" s="125"/>
      <c r="G902" s="12"/>
      <c r="H902" s="125"/>
      <c r="I902" s="16"/>
      <c r="J902" s="2" t="str">
        <f t="shared" si="66"/>
        <v>Pendiente</v>
      </c>
      <c r="K902" s="35">
        <f t="shared" si="67"/>
        <v>0</v>
      </c>
      <c r="L902" s="36"/>
      <c r="M902" s="37"/>
      <c r="N902" s="19"/>
      <c r="O902" s="19"/>
      <c r="P902" s="153"/>
      <c r="Q902" s="27"/>
      <c r="R902" s="89"/>
      <c r="S902" s="89"/>
      <c r="T902" s="89"/>
      <c r="U902" s="89"/>
      <c r="V902" s="15"/>
      <c r="W902" s="19"/>
      <c r="X902" s="19"/>
      <c r="Y902" s="19"/>
      <c r="Z902" s="19"/>
      <c r="AA902" s="19"/>
      <c r="AB902" s="19"/>
      <c r="AC902" s="19"/>
      <c r="AD902" s="19"/>
      <c r="AE902" s="19"/>
      <c r="AF902" s="19"/>
    </row>
    <row r="903" spans="1:32" ht="16.5" x14ac:dyDescent="0.25">
      <c r="A903" s="5">
        <v>898</v>
      </c>
      <c r="B903" s="42">
        <f t="shared" si="68"/>
        <v>0</v>
      </c>
      <c r="C903" s="41">
        <f t="shared" si="69"/>
        <v>1</v>
      </c>
      <c r="D903" s="10"/>
      <c r="E903" s="10"/>
      <c r="F903" s="125"/>
      <c r="G903" s="12"/>
      <c r="H903" s="125"/>
      <c r="I903" s="16"/>
      <c r="J903" s="2" t="str">
        <f t="shared" ref="J903:J966" si="70">IF(I903&lt;&gt;"","Terminada","Pendiente")</f>
        <v>Pendiente</v>
      </c>
      <c r="K903" s="35">
        <f t="shared" si="67"/>
        <v>0</v>
      </c>
      <c r="L903" s="36"/>
      <c r="M903" s="37"/>
      <c r="N903" s="19"/>
      <c r="O903" s="19"/>
      <c r="P903" s="153"/>
      <c r="Q903" s="27"/>
      <c r="R903" s="89"/>
      <c r="S903" s="89"/>
      <c r="T903" s="89"/>
      <c r="U903" s="89"/>
      <c r="V903" s="15"/>
      <c r="W903" s="19"/>
      <c r="X903" s="19"/>
      <c r="Y903" s="19"/>
      <c r="Z903" s="19"/>
      <c r="AA903" s="19"/>
      <c r="AB903" s="19"/>
      <c r="AC903" s="19"/>
      <c r="AD903" s="19"/>
      <c r="AE903" s="19"/>
      <c r="AF903" s="19"/>
    </row>
    <row r="904" spans="1:32" ht="16.5" x14ac:dyDescent="0.25">
      <c r="A904" s="5">
        <v>899</v>
      </c>
      <c r="B904" s="42">
        <f t="shared" si="68"/>
        <v>0</v>
      </c>
      <c r="C904" s="41">
        <f t="shared" si="69"/>
        <v>1</v>
      </c>
      <c r="D904" s="10"/>
      <c r="E904" s="10"/>
      <c r="F904" s="125"/>
      <c r="G904" s="12"/>
      <c r="H904" s="125"/>
      <c r="I904" s="16"/>
      <c r="J904" s="2" t="str">
        <f t="shared" si="70"/>
        <v>Pendiente</v>
      </c>
      <c r="K904" s="35">
        <f t="shared" si="67"/>
        <v>0</v>
      </c>
      <c r="L904" s="36"/>
      <c r="M904" s="37"/>
      <c r="N904" s="19"/>
      <c r="O904" s="19"/>
      <c r="P904" s="153"/>
      <c r="Q904" s="27"/>
      <c r="R904" s="89"/>
      <c r="S904" s="89"/>
      <c r="T904" s="89"/>
      <c r="U904" s="89"/>
      <c r="V904" s="15"/>
      <c r="W904" s="19"/>
      <c r="X904" s="19"/>
      <c r="Y904" s="19"/>
      <c r="Z904" s="19"/>
      <c r="AA904" s="19"/>
      <c r="AB904" s="19"/>
      <c r="AC904" s="19"/>
      <c r="AD904" s="19"/>
      <c r="AE904" s="19"/>
      <c r="AF904" s="19"/>
    </row>
    <row r="905" spans="1:32" ht="16.5" x14ac:dyDescent="0.25">
      <c r="A905" s="5">
        <v>900</v>
      </c>
      <c r="B905" s="42">
        <f t="shared" si="68"/>
        <v>0</v>
      </c>
      <c r="C905" s="41">
        <f t="shared" si="69"/>
        <v>1</v>
      </c>
      <c r="D905" s="10"/>
      <c r="E905" s="10"/>
      <c r="F905" s="125"/>
      <c r="G905" s="12"/>
      <c r="H905" s="125"/>
      <c r="I905" s="16"/>
      <c r="J905" s="2" t="str">
        <f t="shared" si="70"/>
        <v>Pendiente</v>
      </c>
      <c r="K905" s="35">
        <f t="shared" si="67"/>
        <v>0</v>
      </c>
      <c r="L905" s="36"/>
      <c r="M905" s="37"/>
      <c r="N905" s="19"/>
      <c r="O905" s="19"/>
      <c r="P905" s="153"/>
      <c r="Q905" s="27"/>
      <c r="R905" s="89"/>
      <c r="S905" s="89"/>
      <c r="T905" s="89"/>
      <c r="U905" s="89"/>
      <c r="V905" s="15"/>
      <c r="W905" s="19"/>
      <c r="X905" s="19"/>
      <c r="Y905" s="19"/>
      <c r="Z905" s="19"/>
      <c r="AA905" s="19"/>
      <c r="AB905" s="19"/>
      <c r="AC905" s="19"/>
      <c r="AD905" s="19"/>
      <c r="AE905" s="19"/>
      <c r="AF905" s="19"/>
    </row>
    <row r="906" spans="1:32" ht="16.5" x14ac:dyDescent="0.25">
      <c r="A906" s="5">
        <v>901</v>
      </c>
      <c r="B906" s="42">
        <f t="shared" si="68"/>
        <v>0</v>
      </c>
      <c r="C906" s="41">
        <f t="shared" si="69"/>
        <v>1</v>
      </c>
      <c r="D906" s="10"/>
      <c r="E906" s="10"/>
      <c r="F906" s="125"/>
      <c r="G906" s="12"/>
      <c r="H906" s="125"/>
      <c r="I906" s="16"/>
      <c r="J906" s="2" t="str">
        <f t="shared" si="70"/>
        <v>Pendiente</v>
      </c>
      <c r="K906" s="35">
        <f t="shared" si="67"/>
        <v>0</v>
      </c>
      <c r="L906" s="36"/>
      <c r="M906" s="37"/>
      <c r="N906" s="19"/>
      <c r="O906" s="19"/>
      <c r="P906" s="153"/>
      <c r="Q906" s="27"/>
      <c r="R906" s="89"/>
      <c r="S906" s="89"/>
      <c r="T906" s="89"/>
      <c r="U906" s="89"/>
      <c r="V906" s="15"/>
      <c r="W906" s="19"/>
      <c r="X906" s="19"/>
      <c r="Y906" s="19"/>
      <c r="Z906" s="19"/>
      <c r="AA906" s="19"/>
      <c r="AB906" s="19"/>
      <c r="AC906" s="19"/>
      <c r="AD906" s="19"/>
      <c r="AE906" s="19"/>
      <c r="AF906" s="19"/>
    </row>
    <row r="907" spans="1:32" ht="16.5" x14ac:dyDescent="0.25">
      <c r="A907" s="5">
        <v>902</v>
      </c>
      <c r="B907" s="42">
        <f t="shared" si="68"/>
        <v>0</v>
      </c>
      <c r="C907" s="41">
        <f t="shared" si="69"/>
        <v>1</v>
      </c>
      <c r="D907" s="10"/>
      <c r="E907" s="10"/>
      <c r="F907" s="125"/>
      <c r="G907" s="12"/>
      <c r="H907" s="125"/>
      <c r="I907" s="16"/>
      <c r="J907" s="2" t="str">
        <f t="shared" si="70"/>
        <v>Pendiente</v>
      </c>
      <c r="K907" s="35">
        <f t="shared" si="67"/>
        <v>0</v>
      </c>
      <c r="L907" s="36"/>
      <c r="M907" s="37"/>
      <c r="N907" s="19"/>
      <c r="O907" s="19"/>
      <c r="P907" s="153"/>
      <c r="Q907" s="27"/>
      <c r="R907" s="89"/>
      <c r="S907" s="89"/>
      <c r="T907" s="89"/>
      <c r="U907" s="89"/>
      <c r="V907" s="15"/>
      <c r="W907" s="19"/>
      <c r="X907" s="19"/>
      <c r="Y907" s="19"/>
      <c r="Z907" s="19"/>
      <c r="AA907" s="19"/>
      <c r="AB907" s="19"/>
      <c r="AC907" s="19"/>
      <c r="AD907" s="19"/>
      <c r="AE907" s="19"/>
      <c r="AF907" s="19"/>
    </row>
    <row r="908" spans="1:32" ht="16.5" x14ac:dyDescent="0.25">
      <c r="A908" s="5">
        <v>903</v>
      </c>
      <c r="B908" s="42">
        <f t="shared" si="68"/>
        <v>0</v>
      </c>
      <c r="C908" s="41">
        <f t="shared" si="69"/>
        <v>1</v>
      </c>
      <c r="D908" s="10"/>
      <c r="E908" s="10"/>
      <c r="F908" s="125"/>
      <c r="G908" s="12"/>
      <c r="H908" s="125"/>
      <c r="I908" s="16"/>
      <c r="J908" s="2" t="str">
        <f t="shared" si="70"/>
        <v>Pendiente</v>
      </c>
      <c r="K908" s="35">
        <f t="shared" si="67"/>
        <v>0</v>
      </c>
      <c r="L908" s="36"/>
      <c r="M908" s="37"/>
      <c r="N908" s="19"/>
      <c r="O908" s="19"/>
      <c r="P908" s="153"/>
      <c r="Q908" s="27"/>
      <c r="R908" s="89"/>
      <c r="S908" s="89"/>
      <c r="T908" s="89"/>
      <c r="U908" s="89"/>
      <c r="V908" s="15"/>
      <c r="W908" s="19"/>
      <c r="X908" s="19"/>
      <c r="Y908" s="19"/>
      <c r="Z908" s="19"/>
      <c r="AA908" s="19"/>
      <c r="AB908" s="19"/>
      <c r="AC908" s="19"/>
      <c r="AD908" s="19"/>
      <c r="AE908" s="19"/>
      <c r="AF908" s="19"/>
    </row>
    <row r="909" spans="1:32" ht="16.5" x14ac:dyDescent="0.25">
      <c r="A909" s="5">
        <v>904</v>
      </c>
      <c r="B909" s="42">
        <f t="shared" si="68"/>
        <v>0</v>
      </c>
      <c r="C909" s="41">
        <f t="shared" si="69"/>
        <v>1</v>
      </c>
      <c r="D909" s="10"/>
      <c r="E909" s="10"/>
      <c r="F909" s="125"/>
      <c r="G909" s="12"/>
      <c r="H909" s="125"/>
      <c r="I909" s="16"/>
      <c r="J909" s="2" t="str">
        <f t="shared" si="70"/>
        <v>Pendiente</v>
      </c>
      <c r="K909" s="35">
        <f t="shared" si="67"/>
        <v>0</v>
      </c>
      <c r="L909" s="36"/>
      <c r="M909" s="37"/>
      <c r="N909" s="19"/>
      <c r="O909" s="19"/>
      <c r="P909" s="153"/>
      <c r="Q909" s="27"/>
      <c r="R909" s="89"/>
      <c r="S909" s="89"/>
      <c r="T909" s="89"/>
      <c r="U909" s="89"/>
      <c r="V909" s="15"/>
      <c r="W909" s="19"/>
      <c r="X909" s="19"/>
      <c r="Y909" s="19"/>
      <c r="Z909" s="19"/>
      <c r="AA909" s="19"/>
      <c r="AB909" s="19"/>
      <c r="AC909" s="19"/>
      <c r="AD909" s="19"/>
      <c r="AE909" s="19"/>
      <c r="AF909" s="19"/>
    </row>
    <row r="910" spans="1:32" ht="16.5" x14ac:dyDescent="0.25">
      <c r="A910" s="5">
        <v>905</v>
      </c>
      <c r="B910" s="42">
        <f t="shared" si="68"/>
        <v>0</v>
      </c>
      <c r="C910" s="41">
        <f t="shared" si="69"/>
        <v>1</v>
      </c>
      <c r="D910" s="10"/>
      <c r="E910" s="10"/>
      <c r="F910" s="125"/>
      <c r="G910" s="12"/>
      <c r="H910" s="125"/>
      <c r="I910" s="16"/>
      <c r="J910" s="2" t="str">
        <f t="shared" si="70"/>
        <v>Pendiente</v>
      </c>
      <c r="K910" s="35">
        <f t="shared" si="67"/>
        <v>0</v>
      </c>
      <c r="L910" s="36"/>
      <c r="M910" s="37"/>
      <c r="N910" s="19"/>
      <c r="O910" s="19"/>
      <c r="P910" s="153"/>
      <c r="Q910" s="27"/>
      <c r="R910" s="89"/>
      <c r="S910" s="89"/>
      <c r="T910" s="89"/>
      <c r="U910" s="89"/>
      <c r="V910" s="15"/>
      <c r="W910" s="19"/>
      <c r="X910" s="19"/>
      <c r="Y910" s="19"/>
      <c r="Z910" s="19"/>
      <c r="AA910" s="19"/>
      <c r="AB910" s="19"/>
      <c r="AC910" s="19"/>
      <c r="AD910" s="19"/>
      <c r="AE910" s="19"/>
      <c r="AF910" s="19"/>
    </row>
    <row r="911" spans="1:32" ht="16.5" x14ac:dyDescent="0.25">
      <c r="A911" s="5">
        <v>906</v>
      </c>
      <c r="B911" s="42">
        <f t="shared" si="68"/>
        <v>0</v>
      </c>
      <c r="C911" s="41">
        <f t="shared" si="69"/>
        <v>1</v>
      </c>
      <c r="D911" s="10"/>
      <c r="E911" s="10"/>
      <c r="F911" s="125"/>
      <c r="G911" s="12"/>
      <c r="H911" s="125"/>
      <c r="I911" s="16"/>
      <c r="J911" s="2" t="str">
        <f t="shared" si="70"/>
        <v>Pendiente</v>
      </c>
      <c r="K911" s="35">
        <f t="shared" si="67"/>
        <v>0</v>
      </c>
      <c r="L911" s="36"/>
      <c r="M911" s="37"/>
      <c r="N911" s="19"/>
      <c r="O911" s="19"/>
      <c r="P911" s="153"/>
      <c r="Q911" s="27"/>
      <c r="R911" s="89"/>
      <c r="S911" s="89"/>
      <c r="T911" s="89"/>
      <c r="U911" s="89"/>
      <c r="V911" s="15"/>
      <c r="W911" s="19"/>
      <c r="X911" s="19"/>
      <c r="Y911" s="19"/>
      <c r="Z911" s="19"/>
      <c r="AA911" s="19"/>
      <c r="AB911" s="19"/>
      <c r="AC911" s="19"/>
      <c r="AD911" s="19"/>
      <c r="AE911" s="19"/>
      <c r="AF911" s="19"/>
    </row>
    <row r="912" spans="1:32" ht="16.5" x14ac:dyDescent="0.25">
      <c r="A912" s="5">
        <v>907</v>
      </c>
      <c r="B912" s="42">
        <f t="shared" si="68"/>
        <v>0</v>
      </c>
      <c r="C912" s="41">
        <f t="shared" si="69"/>
        <v>1</v>
      </c>
      <c r="D912" s="10"/>
      <c r="E912" s="10"/>
      <c r="F912" s="125"/>
      <c r="G912" s="12"/>
      <c r="H912" s="125"/>
      <c r="I912" s="16"/>
      <c r="J912" s="2" t="str">
        <f t="shared" si="70"/>
        <v>Pendiente</v>
      </c>
      <c r="K912" s="35">
        <f t="shared" si="67"/>
        <v>0</v>
      </c>
      <c r="L912" s="36"/>
      <c r="M912" s="37"/>
      <c r="N912" s="19"/>
      <c r="O912" s="19"/>
      <c r="P912" s="153"/>
      <c r="Q912" s="27"/>
      <c r="R912" s="89"/>
      <c r="S912" s="89"/>
      <c r="T912" s="89"/>
      <c r="U912" s="89"/>
      <c r="V912" s="15"/>
      <c r="W912" s="19"/>
      <c r="X912" s="19"/>
      <c r="Y912" s="19"/>
      <c r="Z912" s="19"/>
      <c r="AA912" s="19"/>
      <c r="AB912" s="19"/>
      <c r="AC912" s="19"/>
      <c r="AD912" s="19"/>
      <c r="AE912" s="19"/>
      <c r="AF912" s="19"/>
    </row>
    <row r="913" spans="1:32" ht="16.5" x14ac:dyDescent="0.25">
      <c r="A913" s="5">
        <v>908</v>
      </c>
      <c r="B913" s="42">
        <f t="shared" si="68"/>
        <v>0</v>
      </c>
      <c r="C913" s="41">
        <f t="shared" si="69"/>
        <v>1</v>
      </c>
      <c r="D913" s="10"/>
      <c r="E913" s="10"/>
      <c r="F913" s="125"/>
      <c r="G913" s="12"/>
      <c r="H913" s="125"/>
      <c r="I913" s="16"/>
      <c r="J913" s="2" t="str">
        <f t="shared" si="70"/>
        <v>Pendiente</v>
      </c>
      <c r="K913" s="35">
        <f t="shared" si="67"/>
        <v>0</v>
      </c>
      <c r="L913" s="36"/>
      <c r="M913" s="37"/>
      <c r="N913" s="19"/>
      <c r="O913" s="19"/>
      <c r="P913" s="153"/>
      <c r="Q913" s="27"/>
      <c r="R913" s="89"/>
      <c r="S913" s="89"/>
      <c r="T913" s="89"/>
      <c r="U913" s="89"/>
      <c r="V913" s="15"/>
      <c r="W913" s="19"/>
      <c r="X913" s="19"/>
      <c r="Y913" s="19"/>
      <c r="Z913" s="19"/>
      <c r="AA913" s="19"/>
      <c r="AB913" s="19"/>
      <c r="AC913" s="19"/>
      <c r="AD913" s="19"/>
      <c r="AE913" s="19"/>
      <c r="AF913" s="19"/>
    </row>
    <row r="914" spans="1:32" ht="16.5" x14ac:dyDescent="0.25">
      <c r="A914" s="5">
        <v>909</v>
      </c>
      <c r="B914" s="42">
        <f t="shared" si="68"/>
        <v>0</v>
      </c>
      <c r="C914" s="41">
        <f t="shared" si="69"/>
        <v>1</v>
      </c>
      <c r="D914" s="10"/>
      <c r="E914" s="10"/>
      <c r="F914" s="125"/>
      <c r="G914" s="12"/>
      <c r="H914" s="125"/>
      <c r="I914" s="16"/>
      <c r="J914" s="2" t="str">
        <f t="shared" si="70"/>
        <v>Pendiente</v>
      </c>
      <c r="K914" s="35">
        <f t="shared" si="67"/>
        <v>0</v>
      </c>
      <c r="L914" s="36"/>
      <c r="M914" s="37"/>
      <c r="N914" s="19"/>
      <c r="O914" s="19"/>
      <c r="P914" s="153"/>
      <c r="Q914" s="27"/>
      <c r="R914" s="89"/>
      <c r="S914" s="89"/>
      <c r="T914" s="89"/>
      <c r="U914" s="89"/>
      <c r="V914" s="15"/>
      <c r="W914" s="19"/>
      <c r="X914" s="19"/>
      <c r="Y914" s="19"/>
      <c r="Z914" s="19"/>
      <c r="AA914" s="19"/>
      <c r="AB914" s="19"/>
      <c r="AC914" s="19"/>
      <c r="AD914" s="19"/>
      <c r="AE914" s="19"/>
      <c r="AF914" s="19"/>
    </row>
    <row r="915" spans="1:32" ht="16.5" x14ac:dyDescent="0.25">
      <c r="A915" s="5">
        <v>910</v>
      </c>
      <c r="B915" s="42">
        <f t="shared" si="68"/>
        <v>0</v>
      </c>
      <c r="C915" s="41">
        <f t="shared" si="69"/>
        <v>1</v>
      </c>
      <c r="D915" s="10"/>
      <c r="E915" s="10"/>
      <c r="F915" s="125"/>
      <c r="G915" s="12"/>
      <c r="H915" s="125"/>
      <c r="I915" s="16"/>
      <c r="J915" s="2" t="str">
        <f t="shared" si="70"/>
        <v>Pendiente</v>
      </c>
      <c r="K915" s="35">
        <f t="shared" si="67"/>
        <v>0</v>
      </c>
      <c r="L915" s="36"/>
      <c r="M915" s="37"/>
      <c r="N915" s="19"/>
      <c r="O915" s="19"/>
      <c r="P915" s="153"/>
      <c r="Q915" s="27"/>
      <c r="R915" s="89"/>
      <c r="S915" s="89"/>
      <c r="T915" s="89"/>
      <c r="U915" s="89"/>
      <c r="V915" s="15"/>
      <c r="W915" s="19"/>
      <c r="X915" s="19"/>
      <c r="Y915" s="19"/>
      <c r="Z915" s="19"/>
      <c r="AA915" s="19"/>
      <c r="AB915" s="19"/>
      <c r="AC915" s="19"/>
      <c r="AD915" s="19"/>
      <c r="AE915" s="19"/>
      <c r="AF915" s="19"/>
    </row>
    <row r="916" spans="1:32" ht="16.5" x14ac:dyDescent="0.25">
      <c r="A916" s="5">
        <v>911</v>
      </c>
      <c r="B916" s="42">
        <f t="shared" si="68"/>
        <v>0</v>
      </c>
      <c r="C916" s="41">
        <f t="shared" si="69"/>
        <v>1</v>
      </c>
      <c r="D916" s="10"/>
      <c r="E916" s="10"/>
      <c r="F916" s="125"/>
      <c r="G916" s="12"/>
      <c r="H916" s="125"/>
      <c r="I916" s="16"/>
      <c r="J916" s="2" t="str">
        <f t="shared" si="70"/>
        <v>Pendiente</v>
      </c>
      <c r="K916" s="35">
        <f t="shared" ref="K916:K979" si="71">IF(I916&lt;&gt;"",(NETWORKDAYS(F916,I916)),0)</f>
        <v>0</v>
      </c>
      <c r="L916" s="36"/>
      <c r="M916" s="37"/>
      <c r="N916" s="19"/>
      <c r="O916" s="19"/>
      <c r="P916" s="153"/>
      <c r="Q916" s="27"/>
      <c r="R916" s="89"/>
      <c r="S916" s="89"/>
      <c r="T916" s="89"/>
      <c r="U916" s="89"/>
      <c r="V916" s="15"/>
      <c r="W916" s="19"/>
      <c r="X916" s="19"/>
      <c r="Y916" s="19"/>
      <c r="Z916" s="19"/>
      <c r="AA916" s="19"/>
      <c r="AB916" s="19"/>
      <c r="AC916" s="19"/>
      <c r="AD916" s="19"/>
      <c r="AE916" s="19"/>
      <c r="AF916" s="19"/>
    </row>
    <row r="917" spans="1:32" ht="16.5" x14ac:dyDescent="0.25">
      <c r="A917" s="5">
        <v>912</v>
      </c>
      <c r="B917" s="42">
        <f t="shared" si="68"/>
        <v>0</v>
      </c>
      <c r="C917" s="41">
        <f t="shared" si="69"/>
        <v>1</v>
      </c>
      <c r="D917" s="10"/>
      <c r="E917" s="10"/>
      <c r="F917" s="125"/>
      <c r="G917" s="12"/>
      <c r="H917" s="125"/>
      <c r="I917" s="16"/>
      <c r="J917" s="2" t="str">
        <f t="shared" si="70"/>
        <v>Pendiente</v>
      </c>
      <c r="K917" s="35">
        <f t="shared" si="71"/>
        <v>0</v>
      </c>
      <c r="L917" s="36"/>
      <c r="M917" s="37"/>
      <c r="N917" s="19"/>
      <c r="O917" s="19"/>
      <c r="P917" s="153"/>
      <c r="Q917" s="27"/>
      <c r="R917" s="89"/>
      <c r="S917" s="89"/>
      <c r="T917" s="89"/>
      <c r="U917" s="89"/>
      <c r="V917" s="15"/>
      <c r="W917" s="19"/>
      <c r="X917" s="19"/>
      <c r="Y917" s="19"/>
      <c r="Z917" s="19"/>
      <c r="AA917" s="19"/>
      <c r="AB917" s="19"/>
      <c r="AC917" s="19"/>
      <c r="AD917" s="19"/>
      <c r="AE917" s="19"/>
      <c r="AF917" s="19"/>
    </row>
    <row r="918" spans="1:32" ht="16.5" x14ac:dyDescent="0.25">
      <c r="A918" s="5">
        <v>913</v>
      </c>
      <c r="B918" s="42">
        <f t="shared" si="68"/>
        <v>0</v>
      </c>
      <c r="C918" s="41">
        <f t="shared" si="69"/>
        <v>1</v>
      </c>
      <c r="D918" s="10"/>
      <c r="E918" s="10"/>
      <c r="F918" s="125"/>
      <c r="G918" s="12"/>
      <c r="H918" s="125"/>
      <c r="I918" s="16"/>
      <c r="J918" s="2" t="str">
        <f t="shared" si="70"/>
        <v>Pendiente</v>
      </c>
      <c r="K918" s="35">
        <f t="shared" si="71"/>
        <v>0</v>
      </c>
      <c r="L918" s="36"/>
      <c r="M918" s="37"/>
      <c r="N918" s="19"/>
      <c r="O918" s="19"/>
      <c r="P918" s="153"/>
      <c r="Q918" s="27"/>
      <c r="R918" s="89"/>
      <c r="S918" s="89"/>
      <c r="T918" s="89"/>
      <c r="U918" s="89"/>
      <c r="V918" s="15"/>
      <c r="W918" s="19"/>
      <c r="X918" s="19"/>
      <c r="Y918" s="19"/>
      <c r="Z918" s="19"/>
      <c r="AA918" s="19"/>
      <c r="AB918" s="19"/>
      <c r="AC918" s="19"/>
      <c r="AD918" s="19"/>
      <c r="AE918" s="19"/>
      <c r="AF918" s="19"/>
    </row>
    <row r="919" spans="1:32" ht="16.5" x14ac:dyDescent="0.25">
      <c r="A919" s="5">
        <v>914</v>
      </c>
      <c r="B919" s="42">
        <f t="shared" si="68"/>
        <v>0</v>
      </c>
      <c r="C919" s="41">
        <f t="shared" si="69"/>
        <v>1</v>
      </c>
      <c r="D919" s="10"/>
      <c r="E919" s="10"/>
      <c r="F919" s="125"/>
      <c r="G919" s="12"/>
      <c r="H919" s="125"/>
      <c r="I919" s="16"/>
      <c r="J919" s="2" t="str">
        <f t="shared" si="70"/>
        <v>Pendiente</v>
      </c>
      <c r="K919" s="35">
        <f t="shared" si="71"/>
        <v>0</v>
      </c>
      <c r="L919" s="36"/>
      <c r="M919" s="37"/>
      <c r="N919" s="19"/>
      <c r="O919" s="19"/>
      <c r="P919" s="153"/>
      <c r="Q919" s="27"/>
      <c r="R919" s="89"/>
      <c r="S919" s="89"/>
      <c r="T919" s="89"/>
      <c r="U919" s="89"/>
      <c r="V919" s="15"/>
      <c r="W919" s="19"/>
      <c r="X919" s="19"/>
      <c r="Y919" s="19"/>
      <c r="Z919" s="19"/>
      <c r="AA919" s="19"/>
      <c r="AB919" s="19"/>
      <c r="AC919" s="19"/>
      <c r="AD919" s="19"/>
      <c r="AE919" s="19"/>
      <c r="AF919" s="19"/>
    </row>
    <row r="920" spans="1:32" ht="16.5" x14ac:dyDescent="0.25">
      <c r="A920" s="5">
        <v>915</v>
      </c>
      <c r="B920" s="42">
        <f t="shared" si="68"/>
        <v>0</v>
      </c>
      <c r="C920" s="41">
        <f t="shared" si="69"/>
        <v>1</v>
      </c>
      <c r="D920" s="10"/>
      <c r="E920" s="10"/>
      <c r="F920" s="125"/>
      <c r="G920" s="12"/>
      <c r="H920" s="125"/>
      <c r="I920" s="16"/>
      <c r="J920" s="2" t="str">
        <f t="shared" si="70"/>
        <v>Pendiente</v>
      </c>
      <c r="K920" s="35">
        <f t="shared" si="71"/>
        <v>0</v>
      </c>
      <c r="L920" s="36"/>
      <c r="M920" s="37"/>
      <c r="N920" s="19"/>
      <c r="O920" s="19"/>
      <c r="P920" s="153"/>
      <c r="Q920" s="27"/>
      <c r="R920" s="89"/>
      <c r="S920" s="89"/>
      <c r="T920" s="89"/>
      <c r="U920" s="89"/>
      <c r="V920" s="15"/>
      <c r="W920" s="19"/>
      <c r="X920" s="19"/>
      <c r="Y920" s="19"/>
      <c r="Z920" s="19"/>
      <c r="AA920" s="19"/>
      <c r="AB920" s="19"/>
      <c r="AC920" s="19"/>
      <c r="AD920" s="19"/>
      <c r="AE920" s="19"/>
      <c r="AF920" s="19"/>
    </row>
    <row r="921" spans="1:32" ht="16.5" x14ac:dyDescent="0.25">
      <c r="A921" s="5">
        <v>916</v>
      </c>
      <c r="B921" s="42">
        <f t="shared" si="68"/>
        <v>0</v>
      </c>
      <c r="C921" s="41">
        <f t="shared" si="69"/>
        <v>1</v>
      </c>
      <c r="D921" s="10"/>
      <c r="E921" s="10"/>
      <c r="F921" s="125"/>
      <c r="G921" s="12"/>
      <c r="H921" s="125"/>
      <c r="I921" s="16"/>
      <c r="J921" s="2" t="str">
        <f t="shared" si="70"/>
        <v>Pendiente</v>
      </c>
      <c r="K921" s="35">
        <f t="shared" si="71"/>
        <v>0</v>
      </c>
      <c r="L921" s="36"/>
      <c r="M921" s="37"/>
      <c r="N921" s="19"/>
      <c r="O921" s="19"/>
      <c r="P921" s="153"/>
      <c r="Q921" s="27"/>
      <c r="R921" s="89"/>
      <c r="S921" s="89"/>
      <c r="T921" s="89"/>
      <c r="U921" s="89"/>
      <c r="V921" s="15"/>
      <c r="W921" s="19"/>
      <c r="X921" s="19"/>
      <c r="Y921" s="19"/>
      <c r="Z921" s="19"/>
      <c r="AA921" s="19"/>
      <c r="AB921" s="19"/>
      <c r="AC921" s="19"/>
      <c r="AD921" s="19"/>
      <c r="AE921" s="19"/>
      <c r="AF921" s="19"/>
    </row>
    <row r="922" spans="1:32" ht="16.5" x14ac:dyDescent="0.25">
      <c r="A922" s="5">
        <v>917</v>
      </c>
      <c r="B922" s="42">
        <f t="shared" si="68"/>
        <v>0</v>
      </c>
      <c r="C922" s="41">
        <f t="shared" si="69"/>
        <v>1</v>
      </c>
      <c r="D922" s="10"/>
      <c r="E922" s="10"/>
      <c r="F922" s="125"/>
      <c r="G922" s="12"/>
      <c r="H922" s="125"/>
      <c r="I922" s="16"/>
      <c r="J922" s="2" t="str">
        <f t="shared" si="70"/>
        <v>Pendiente</v>
      </c>
      <c r="K922" s="35">
        <f t="shared" si="71"/>
        <v>0</v>
      </c>
      <c r="L922" s="36"/>
      <c r="M922" s="37"/>
      <c r="N922" s="19"/>
      <c r="O922" s="19"/>
      <c r="P922" s="153"/>
      <c r="Q922" s="27"/>
      <c r="R922" s="89"/>
      <c r="S922" s="89"/>
      <c r="T922" s="89"/>
      <c r="U922" s="89"/>
      <c r="V922" s="15"/>
      <c r="W922" s="19"/>
      <c r="X922" s="19"/>
      <c r="Y922" s="19"/>
      <c r="Z922" s="19"/>
      <c r="AA922" s="19"/>
      <c r="AB922" s="19"/>
      <c r="AC922" s="19"/>
      <c r="AD922" s="19"/>
      <c r="AE922" s="19"/>
      <c r="AF922" s="19"/>
    </row>
    <row r="923" spans="1:32" ht="16.5" x14ac:dyDescent="0.25">
      <c r="A923" s="5">
        <v>918</v>
      </c>
      <c r="B923" s="42">
        <f t="shared" si="68"/>
        <v>0</v>
      </c>
      <c r="C923" s="41">
        <f t="shared" si="69"/>
        <v>1</v>
      </c>
      <c r="D923" s="10"/>
      <c r="E923" s="10"/>
      <c r="F923" s="125"/>
      <c r="G923" s="12"/>
      <c r="H923" s="125"/>
      <c r="I923" s="16"/>
      <c r="J923" s="2" t="str">
        <f t="shared" si="70"/>
        <v>Pendiente</v>
      </c>
      <c r="K923" s="35">
        <f t="shared" si="71"/>
        <v>0</v>
      </c>
      <c r="L923" s="36"/>
      <c r="M923" s="37"/>
      <c r="N923" s="19"/>
      <c r="O923" s="19"/>
      <c r="P923" s="153"/>
      <c r="Q923" s="27"/>
      <c r="R923" s="89"/>
      <c r="S923" s="89"/>
      <c r="T923" s="89"/>
      <c r="U923" s="89"/>
      <c r="V923" s="15"/>
      <c r="W923" s="19"/>
      <c r="X923" s="19"/>
      <c r="Y923" s="19"/>
      <c r="Z923" s="19"/>
      <c r="AA923" s="19"/>
      <c r="AB923" s="19"/>
      <c r="AC923" s="19"/>
      <c r="AD923" s="19"/>
      <c r="AE923" s="19"/>
      <c r="AF923" s="19"/>
    </row>
    <row r="924" spans="1:32" ht="16.5" x14ac:dyDescent="0.25">
      <c r="A924" s="5">
        <v>919</v>
      </c>
      <c r="B924" s="42">
        <f t="shared" si="68"/>
        <v>0</v>
      </c>
      <c r="C924" s="41">
        <f t="shared" si="69"/>
        <v>1</v>
      </c>
      <c r="D924" s="10"/>
      <c r="E924" s="10"/>
      <c r="F924" s="125"/>
      <c r="G924" s="12"/>
      <c r="H924" s="125"/>
      <c r="I924" s="16"/>
      <c r="J924" s="2" t="str">
        <f t="shared" si="70"/>
        <v>Pendiente</v>
      </c>
      <c r="K924" s="35">
        <f t="shared" si="71"/>
        <v>0</v>
      </c>
      <c r="L924" s="36"/>
      <c r="M924" s="37"/>
      <c r="N924" s="19"/>
      <c r="O924" s="19"/>
      <c r="P924" s="153"/>
      <c r="Q924" s="27"/>
      <c r="R924" s="89"/>
      <c r="S924" s="89"/>
      <c r="T924" s="89"/>
      <c r="U924" s="89"/>
      <c r="V924" s="15"/>
      <c r="W924" s="19"/>
      <c r="X924" s="19"/>
      <c r="Y924" s="19"/>
      <c r="Z924" s="19"/>
      <c r="AA924" s="19"/>
      <c r="AB924" s="19"/>
      <c r="AC924" s="19"/>
      <c r="AD924" s="19"/>
      <c r="AE924" s="19"/>
      <c r="AF924" s="19"/>
    </row>
    <row r="925" spans="1:32" ht="16.5" x14ac:dyDescent="0.25">
      <c r="A925" s="5">
        <v>920</v>
      </c>
      <c r="B925" s="42">
        <f t="shared" ref="B925:B988" si="72">IF(D925="",0,IF(I925&lt;&gt;"",-1,IF(H925&lt;$AH$5,100,0)))</f>
        <v>0</v>
      </c>
      <c r="C925" s="41">
        <f t="shared" ref="C925:C988" si="73">IF(D925="",1,IF(I925&lt;&gt;"",0,IF((H925-18)&lt;=$AH$5,100,1)))</f>
        <v>1</v>
      </c>
      <c r="D925" s="10"/>
      <c r="E925" s="10"/>
      <c r="F925" s="125"/>
      <c r="G925" s="12"/>
      <c r="H925" s="125"/>
      <c r="I925" s="16"/>
      <c r="J925" s="2" t="str">
        <f t="shared" si="70"/>
        <v>Pendiente</v>
      </c>
      <c r="K925" s="35">
        <f t="shared" si="71"/>
        <v>0</v>
      </c>
      <c r="L925" s="36"/>
      <c r="M925" s="37"/>
      <c r="N925" s="19"/>
      <c r="O925" s="19"/>
      <c r="P925" s="153"/>
      <c r="Q925" s="27"/>
      <c r="R925" s="89"/>
      <c r="S925" s="89"/>
      <c r="T925" s="89"/>
      <c r="U925" s="89"/>
      <c r="V925" s="15"/>
      <c r="W925" s="19"/>
      <c r="X925" s="19"/>
      <c r="Y925" s="19"/>
      <c r="Z925" s="19"/>
      <c r="AA925" s="19"/>
      <c r="AB925" s="19"/>
      <c r="AC925" s="19"/>
      <c r="AD925" s="19"/>
      <c r="AE925" s="19"/>
      <c r="AF925" s="19"/>
    </row>
    <row r="926" spans="1:32" ht="16.5" x14ac:dyDescent="0.25">
      <c r="A926" s="5">
        <v>921</v>
      </c>
      <c r="B926" s="42">
        <f t="shared" si="72"/>
        <v>0</v>
      </c>
      <c r="C926" s="41">
        <f t="shared" si="73"/>
        <v>1</v>
      </c>
      <c r="D926" s="10"/>
      <c r="E926" s="10"/>
      <c r="F926" s="125"/>
      <c r="G926" s="12"/>
      <c r="H926" s="125"/>
      <c r="I926" s="16"/>
      <c r="J926" s="2" t="str">
        <f t="shared" si="70"/>
        <v>Pendiente</v>
      </c>
      <c r="K926" s="35">
        <f t="shared" si="71"/>
        <v>0</v>
      </c>
      <c r="L926" s="36"/>
      <c r="M926" s="37"/>
      <c r="N926" s="19"/>
      <c r="O926" s="19"/>
      <c r="P926" s="153"/>
      <c r="Q926" s="27"/>
      <c r="R926" s="89"/>
      <c r="S926" s="89"/>
      <c r="T926" s="89"/>
      <c r="U926" s="89"/>
      <c r="V926" s="15"/>
      <c r="W926" s="19"/>
      <c r="X926" s="19"/>
      <c r="Y926" s="19"/>
      <c r="Z926" s="19"/>
      <c r="AA926" s="19"/>
      <c r="AB926" s="19"/>
      <c r="AC926" s="19"/>
      <c r="AD926" s="19"/>
      <c r="AE926" s="19"/>
      <c r="AF926" s="19"/>
    </row>
    <row r="927" spans="1:32" ht="16.5" x14ac:dyDescent="0.25">
      <c r="A927" s="5">
        <v>922</v>
      </c>
      <c r="B927" s="42">
        <f t="shared" si="72"/>
        <v>0</v>
      </c>
      <c r="C927" s="41">
        <f t="shared" si="73"/>
        <v>1</v>
      </c>
      <c r="D927" s="10"/>
      <c r="E927" s="10"/>
      <c r="F927" s="125"/>
      <c r="G927" s="12"/>
      <c r="H927" s="125"/>
      <c r="I927" s="16"/>
      <c r="J927" s="2" t="str">
        <f t="shared" si="70"/>
        <v>Pendiente</v>
      </c>
      <c r="K927" s="35">
        <f t="shared" si="71"/>
        <v>0</v>
      </c>
      <c r="L927" s="36"/>
      <c r="M927" s="37"/>
      <c r="N927" s="19"/>
      <c r="O927" s="19"/>
      <c r="P927" s="153"/>
      <c r="Q927" s="27"/>
      <c r="R927" s="89"/>
      <c r="S927" s="89"/>
      <c r="T927" s="89"/>
      <c r="U927" s="89"/>
      <c r="V927" s="15"/>
      <c r="W927" s="19"/>
      <c r="X927" s="19"/>
      <c r="Y927" s="19"/>
      <c r="Z927" s="19"/>
      <c r="AA927" s="19"/>
      <c r="AB927" s="19"/>
      <c r="AC927" s="19"/>
      <c r="AD927" s="19"/>
      <c r="AE927" s="19"/>
      <c r="AF927" s="19"/>
    </row>
    <row r="928" spans="1:32" ht="16.5" x14ac:dyDescent="0.25">
      <c r="A928" s="5">
        <v>923</v>
      </c>
      <c r="B928" s="42">
        <f t="shared" si="72"/>
        <v>0</v>
      </c>
      <c r="C928" s="41">
        <f t="shared" si="73"/>
        <v>1</v>
      </c>
      <c r="D928" s="10"/>
      <c r="E928" s="10"/>
      <c r="F928" s="125"/>
      <c r="G928" s="12"/>
      <c r="H928" s="125"/>
      <c r="I928" s="16"/>
      <c r="J928" s="2" t="str">
        <f t="shared" si="70"/>
        <v>Pendiente</v>
      </c>
      <c r="K928" s="35">
        <f t="shared" si="71"/>
        <v>0</v>
      </c>
      <c r="L928" s="36"/>
      <c r="M928" s="37"/>
      <c r="N928" s="19"/>
      <c r="O928" s="19"/>
      <c r="P928" s="153"/>
      <c r="Q928" s="27"/>
      <c r="R928" s="89"/>
      <c r="S928" s="89"/>
      <c r="T928" s="89"/>
      <c r="U928" s="89"/>
      <c r="V928" s="15"/>
      <c r="W928" s="19"/>
      <c r="X928" s="19"/>
      <c r="Y928" s="19"/>
      <c r="Z928" s="19"/>
      <c r="AA928" s="19"/>
      <c r="AB928" s="19"/>
      <c r="AC928" s="19"/>
      <c r="AD928" s="19"/>
      <c r="AE928" s="19"/>
      <c r="AF928" s="19"/>
    </row>
    <row r="929" spans="1:32" ht="16.5" x14ac:dyDescent="0.25">
      <c r="A929" s="5">
        <v>924</v>
      </c>
      <c r="B929" s="42">
        <f t="shared" si="72"/>
        <v>0</v>
      </c>
      <c r="C929" s="41">
        <f t="shared" si="73"/>
        <v>1</v>
      </c>
      <c r="D929" s="10"/>
      <c r="E929" s="10"/>
      <c r="F929" s="125"/>
      <c r="G929" s="12"/>
      <c r="H929" s="125"/>
      <c r="I929" s="16"/>
      <c r="J929" s="2" t="str">
        <f t="shared" si="70"/>
        <v>Pendiente</v>
      </c>
      <c r="K929" s="35">
        <f t="shared" si="71"/>
        <v>0</v>
      </c>
      <c r="L929" s="36"/>
      <c r="M929" s="37"/>
      <c r="N929" s="19"/>
      <c r="O929" s="19"/>
      <c r="P929" s="153"/>
      <c r="Q929" s="27"/>
      <c r="R929" s="89"/>
      <c r="S929" s="89"/>
      <c r="T929" s="89"/>
      <c r="U929" s="89"/>
      <c r="V929" s="15"/>
      <c r="W929" s="19"/>
      <c r="X929" s="19"/>
      <c r="Y929" s="19"/>
      <c r="Z929" s="19"/>
      <c r="AA929" s="19"/>
      <c r="AB929" s="19"/>
      <c r="AC929" s="19"/>
      <c r="AD929" s="19"/>
      <c r="AE929" s="19"/>
      <c r="AF929" s="19"/>
    </row>
    <row r="930" spans="1:32" ht="16.5" x14ac:dyDescent="0.25">
      <c r="A930" s="5">
        <v>925</v>
      </c>
      <c r="B930" s="42">
        <f t="shared" si="72"/>
        <v>0</v>
      </c>
      <c r="C930" s="41">
        <f t="shared" si="73"/>
        <v>1</v>
      </c>
      <c r="D930" s="10"/>
      <c r="E930" s="10"/>
      <c r="F930" s="125"/>
      <c r="G930" s="12"/>
      <c r="H930" s="125"/>
      <c r="I930" s="16"/>
      <c r="J930" s="2" t="str">
        <f t="shared" si="70"/>
        <v>Pendiente</v>
      </c>
      <c r="K930" s="35">
        <f t="shared" si="71"/>
        <v>0</v>
      </c>
      <c r="L930" s="36"/>
      <c r="M930" s="37"/>
      <c r="N930" s="19"/>
      <c r="O930" s="19"/>
      <c r="P930" s="153"/>
      <c r="Q930" s="27"/>
      <c r="R930" s="89"/>
      <c r="S930" s="89"/>
      <c r="T930" s="89"/>
      <c r="U930" s="89"/>
      <c r="V930" s="15"/>
      <c r="W930" s="19"/>
      <c r="X930" s="19"/>
      <c r="Y930" s="19"/>
      <c r="Z930" s="19"/>
      <c r="AA930" s="19"/>
      <c r="AB930" s="19"/>
      <c r="AC930" s="19"/>
      <c r="AD930" s="19"/>
      <c r="AE930" s="19"/>
      <c r="AF930" s="19"/>
    </row>
    <row r="931" spans="1:32" ht="16.5" x14ac:dyDescent="0.25">
      <c r="A931" s="5">
        <v>926</v>
      </c>
      <c r="B931" s="42">
        <f t="shared" si="72"/>
        <v>0</v>
      </c>
      <c r="C931" s="41">
        <f t="shared" si="73"/>
        <v>1</v>
      </c>
      <c r="D931" s="10"/>
      <c r="E931" s="10"/>
      <c r="F931" s="125"/>
      <c r="G931" s="12"/>
      <c r="H931" s="125"/>
      <c r="I931" s="16"/>
      <c r="J931" s="2" t="str">
        <f t="shared" si="70"/>
        <v>Pendiente</v>
      </c>
      <c r="K931" s="35">
        <f t="shared" si="71"/>
        <v>0</v>
      </c>
      <c r="L931" s="36"/>
      <c r="M931" s="37"/>
      <c r="N931" s="19"/>
      <c r="O931" s="19"/>
      <c r="P931" s="153"/>
      <c r="Q931" s="27"/>
      <c r="R931" s="89"/>
      <c r="S931" s="89"/>
      <c r="T931" s="89"/>
      <c r="U931" s="89"/>
      <c r="V931" s="15"/>
      <c r="W931" s="19"/>
      <c r="X931" s="19"/>
      <c r="Y931" s="19"/>
      <c r="Z931" s="19"/>
      <c r="AA931" s="19"/>
      <c r="AB931" s="19"/>
      <c r="AC931" s="19"/>
      <c r="AD931" s="19"/>
      <c r="AE931" s="19"/>
      <c r="AF931" s="19"/>
    </row>
    <row r="932" spans="1:32" ht="16.5" x14ac:dyDescent="0.25">
      <c r="A932" s="5">
        <v>927</v>
      </c>
      <c r="B932" s="42">
        <f t="shared" si="72"/>
        <v>0</v>
      </c>
      <c r="C932" s="41">
        <f t="shared" si="73"/>
        <v>1</v>
      </c>
      <c r="D932" s="10"/>
      <c r="E932" s="10"/>
      <c r="F932" s="125"/>
      <c r="G932" s="12"/>
      <c r="H932" s="125"/>
      <c r="I932" s="16"/>
      <c r="J932" s="2" t="str">
        <f t="shared" si="70"/>
        <v>Pendiente</v>
      </c>
      <c r="K932" s="35">
        <f t="shared" si="71"/>
        <v>0</v>
      </c>
      <c r="L932" s="36"/>
      <c r="M932" s="37"/>
      <c r="N932" s="19"/>
      <c r="O932" s="19"/>
      <c r="P932" s="153"/>
      <c r="Q932" s="27"/>
      <c r="R932" s="89"/>
      <c r="S932" s="89"/>
      <c r="T932" s="89"/>
      <c r="U932" s="89"/>
      <c r="V932" s="15"/>
      <c r="W932" s="19"/>
      <c r="X932" s="19"/>
      <c r="Y932" s="19"/>
      <c r="Z932" s="19"/>
      <c r="AA932" s="19"/>
      <c r="AB932" s="19"/>
      <c r="AC932" s="19"/>
      <c r="AD932" s="19"/>
      <c r="AE932" s="19"/>
      <c r="AF932" s="19"/>
    </row>
    <row r="933" spans="1:32" ht="16.5" x14ac:dyDescent="0.25">
      <c r="A933" s="5">
        <v>928</v>
      </c>
      <c r="B933" s="42">
        <f t="shared" si="72"/>
        <v>0</v>
      </c>
      <c r="C933" s="41">
        <f t="shared" si="73"/>
        <v>1</v>
      </c>
      <c r="D933" s="10"/>
      <c r="E933" s="10"/>
      <c r="F933" s="125"/>
      <c r="G933" s="12"/>
      <c r="H933" s="125"/>
      <c r="I933" s="16"/>
      <c r="J933" s="2" t="str">
        <f t="shared" si="70"/>
        <v>Pendiente</v>
      </c>
      <c r="K933" s="35">
        <f t="shared" si="71"/>
        <v>0</v>
      </c>
      <c r="L933" s="36"/>
      <c r="M933" s="37"/>
      <c r="N933" s="19"/>
      <c r="O933" s="19"/>
      <c r="P933" s="153"/>
      <c r="Q933" s="27"/>
      <c r="R933" s="89"/>
      <c r="S933" s="89"/>
      <c r="T933" s="89"/>
      <c r="U933" s="89"/>
      <c r="V933" s="15"/>
      <c r="W933" s="19"/>
      <c r="X933" s="19"/>
      <c r="Y933" s="19"/>
      <c r="Z933" s="19"/>
      <c r="AA933" s="19"/>
      <c r="AB933" s="19"/>
      <c r="AC933" s="19"/>
      <c r="AD933" s="19"/>
      <c r="AE933" s="19"/>
      <c r="AF933" s="19"/>
    </row>
    <row r="934" spans="1:32" ht="16.5" x14ac:dyDescent="0.25">
      <c r="A934" s="5">
        <v>929</v>
      </c>
      <c r="B934" s="42">
        <f t="shared" si="72"/>
        <v>0</v>
      </c>
      <c r="C934" s="41">
        <f t="shared" si="73"/>
        <v>1</v>
      </c>
      <c r="D934" s="10"/>
      <c r="E934" s="10"/>
      <c r="F934" s="125"/>
      <c r="G934" s="12"/>
      <c r="H934" s="125"/>
      <c r="I934" s="16"/>
      <c r="J934" s="2" t="str">
        <f t="shared" si="70"/>
        <v>Pendiente</v>
      </c>
      <c r="K934" s="35">
        <f t="shared" si="71"/>
        <v>0</v>
      </c>
      <c r="L934" s="36"/>
      <c r="M934" s="37"/>
      <c r="N934" s="19"/>
      <c r="O934" s="19"/>
      <c r="P934" s="153"/>
      <c r="Q934" s="27"/>
      <c r="R934" s="89"/>
      <c r="S934" s="89"/>
      <c r="T934" s="89"/>
      <c r="U934" s="89"/>
      <c r="V934" s="15"/>
      <c r="W934" s="19"/>
      <c r="X934" s="19"/>
      <c r="Y934" s="19"/>
      <c r="Z934" s="19"/>
      <c r="AA934" s="19"/>
      <c r="AB934" s="19"/>
      <c r="AC934" s="19"/>
      <c r="AD934" s="19"/>
      <c r="AE934" s="19"/>
      <c r="AF934" s="19"/>
    </row>
    <row r="935" spans="1:32" ht="16.5" x14ac:dyDescent="0.25">
      <c r="A935" s="5">
        <v>930</v>
      </c>
      <c r="B935" s="42">
        <f t="shared" si="72"/>
        <v>0</v>
      </c>
      <c r="C935" s="41">
        <f t="shared" si="73"/>
        <v>1</v>
      </c>
      <c r="D935" s="10"/>
      <c r="E935" s="10"/>
      <c r="F935" s="125"/>
      <c r="G935" s="12"/>
      <c r="H935" s="125"/>
      <c r="I935" s="16"/>
      <c r="J935" s="2" t="str">
        <f t="shared" si="70"/>
        <v>Pendiente</v>
      </c>
      <c r="K935" s="35">
        <f t="shared" si="71"/>
        <v>0</v>
      </c>
      <c r="L935" s="36"/>
      <c r="M935" s="37"/>
      <c r="N935" s="19"/>
      <c r="O935" s="19"/>
      <c r="P935" s="153"/>
      <c r="Q935" s="27"/>
      <c r="R935" s="89"/>
      <c r="S935" s="89"/>
      <c r="T935" s="89"/>
      <c r="U935" s="89"/>
      <c r="V935" s="15"/>
      <c r="W935" s="19"/>
      <c r="X935" s="19"/>
      <c r="Y935" s="19"/>
      <c r="Z935" s="19"/>
      <c r="AA935" s="19"/>
      <c r="AB935" s="19"/>
      <c r="AC935" s="19"/>
      <c r="AD935" s="19"/>
      <c r="AE935" s="19"/>
      <c r="AF935" s="19"/>
    </row>
    <row r="936" spans="1:32" ht="16.5" x14ac:dyDescent="0.25">
      <c r="A936" s="5">
        <v>931</v>
      </c>
      <c r="B936" s="42">
        <f t="shared" si="72"/>
        <v>0</v>
      </c>
      <c r="C936" s="41">
        <f t="shared" si="73"/>
        <v>1</v>
      </c>
      <c r="D936" s="10"/>
      <c r="E936" s="10"/>
      <c r="F936" s="125"/>
      <c r="G936" s="12"/>
      <c r="H936" s="125"/>
      <c r="I936" s="16"/>
      <c r="J936" s="2" t="str">
        <f t="shared" si="70"/>
        <v>Pendiente</v>
      </c>
      <c r="K936" s="35">
        <f t="shared" si="71"/>
        <v>0</v>
      </c>
      <c r="L936" s="36"/>
      <c r="M936" s="37"/>
      <c r="N936" s="19"/>
      <c r="O936" s="19"/>
      <c r="P936" s="153"/>
      <c r="Q936" s="27"/>
      <c r="R936" s="89"/>
      <c r="S936" s="89"/>
      <c r="T936" s="89"/>
      <c r="U936" s="89"/>
      <c r="V936" s="15"/>
      <c r="W936" s="19"/>
      <c r="X936" s="19"/>
      <c r="Y936" s="19"/>
      <c r="Z936" s="19"/>
      <c r="AA936" s="19"/>
      <c r="AB936" s="19"/>
      <c r="AC936" s="19"/>
      <c r="AD936" s="19"/>
      <c r="AE936" s="19"/>
      <c r="AF936" s="19"/>
    </row>
    <row r="937" spans="1:32" ht="16.5" x14ac:dyDescent="0.25">
      <c r="A937" s="5">
        <v>932</v>
      </c>
      <c r="B937" s="42">
        <f t="shared" si="72"/>
        <v>0</v>
      </c>
      <c r="C937" s="41">
        <f t="shared" si="73"/>
        <v>1</v>
      </c>
      <c r="D937" s="10"/>
      <c r="E937" s="10"/>
      <c r="F937" s="125"/>
      <c r="G937" s="12"/>
      <c r="H937" s="125"/>
      <c r="I937" s="16"/>
      <c r="J937" s="2" t="str">
        <f t="shared" si="70"/>
        <v>Pendiente</v>
      </c>
      <c r="K937" s="35">
        <f t="shared" si="71"/>
        <v>0</v>
      </c>
      <c r="L937" s="36"/>
      <c r="M937" s="37"/>
      <c r="N937" s="19"/>
      <c r="O937" s="19"/>
      <c r="P937" s="153"/>
      <c r="Q937" s="27"/>
      <c r="R937" s="89"/>
      <c r="S937" s="89"/>
      <c r="T937" s="89"/>
      <c r="U937" s="89"/>
      <c r="V937" s="15"/>
      <c r="W937" s="19"/>
      <c r="X937" s="19"/>
      <c r="Y937" s="19"/>
      <c r="Z937" s="19"/>
      <c r="AA937" s="19"/>
      <c r="AB937" s="19"/>
      <c r="AC937" s="19"/>
      <c r="AD937" s="19"/>
      <c r="AE937" s="19"/>
      <c r="AF937" s="19"/>
    </row>
    <row r="938" spans="1:32" ht="16.5" x14ac:dyDescent="0.25">
      <c r="A938" s="5">
        <v>933</v>
      </c>
      <c r="B938" s="42">
        <f t="shared" si="72"/>
        <v>0</v>
      </c>
      <c r="C938" s="41">
        <f t="shared" si="73"/>
        <v>1</v>
      </c>
      <c r="D938" s="10"/>
      <c r="E938" s="10"/>
      <c r="F938" s="125"/>
      <c r="G938" s="12"/>
      <c r="H938" s="125"/>
      <c r="I938" s="16"/>
      <c r="J938" s="2" t="str">
        <f t="shared" si="70"/>
        <v>Pendiente</v>
      </c>
      <c r="K938" s="35">
        <f t="shared" si="71"/>
        <v>0</v>
      </c>
      <c r="L938" s="36"/>
      <c r="M938" s="37"/>
      <c r="N938" s="19"/>
      <c r="O938" s="19"/>
      <c r="P938" s="153"/>
      <c r="Q938" s="27"/>
      <c r="R938" s="89"/>
      <c r="S938" s="89"/>
      <c r="T938" s="89"/>
      <c r="U938" s="89"/>
      <c r="V938" s="15"/>
      <c r="W938" s="19"/>
      <c r="X938" s="19"/>
      <c r="Y938" s="19"/>
      <c r="Z938" s="19"/>
      <c r="AA938" s="19"/>
      <c r="AB938" s="19"/>
      <c r="AC938" s="19"/>
      <c r="AD938" s="19"/>
      <c r="AE938" s="19"/>
      <c r="AF938" s="19"/>
    </row>
    <row r="939" spans="1:32" ht="16.5" x14ac:dyDescent="0.25">
      <c r="A939" s="5">
        <v>934</v>
      </c>
      <c r="B939" s="42">
        <f t="shared" si="72"/>
        <v>0</v>
      </c>
      <c r="C939" s="41">
        <f t="shared" si="73"/>
        <v>1</v>
      </c>
      <c r="D939" s="10"/>
      <c r="E939" s="10"/>
      <c r="F939" s="125"/>
      <c r="G939" s="12"/>
      <c r="H939" s="125"/>
      <c r="I939" s="16"/>
      <c r="J939" s="2" t="str">
        <f t="shared" si="70"/>
        <v>Pendiente</v>
      </c>
      <c r="K939" s="35">
        <f t="shared" si="71"/>
        <v>0</v>
      </c>
      <c r="L939" s="36"/>
      <c r="M939" s="37"/>
      <c r="N939" s="19"/>
      <c r="O939" s="19"/>
      <c r="P939" s="153"/>
      <c r="Q939" s="27"/>
      <c r="R939" s="89"/>
      <c r="S939" s="89"/>
      <c r="T939" s="89"/>
      <c r="U939" s="89"/>
      <c r="V939" s="15"/>
      <c r="W939" s="19"/>
      <c r="X939" s="19"/>
      <c r="Y939" s="19"/>
      <c r="Z939" s="19"/>
      <c r="AA939" s="19"/>
      <c r="AB939" s="19"/>
      <c r="AC939" s="19"/>
      <c r="AD939" s="19"/>
      <c r="AE939" s="19"/>
      <c r="AF939" s="19"/>
    </row>
    <row r="940" spans="1:32" ht="16.5" x14ac:dyDescent="0.25">
      <c r="A940" s="5">
        <v>935</v>
      </c>
      <c r="B940" s="42">
        <f t="shared" si="72"/>
        <v>0</v>
      </c>
      <c r="C940" s="41">
        <f t="shared" si="73"/>
        <v>1</v>
      </c>
      <c r="D940" s="10"/>
      <c r="E940" s="10"/>
      <c r="F940" s="125"/>
      <c r="G940" s="12"/>
      <c r="H940" s="125"/>
      <c r="I940" s="16"/>
      <c r="J940" s="2" t="str">
        <f t="shared" si="70"/>
        <v>Pendiente</v>
      </c>
      <c r="K940" s="35">
        <f t="shared" si="71"/>
        <v>0</v>
      </c>
      <c r="L940" s="36"/>
      <c r="M940" s="37"/>
      <c r="N940" s="19"/>
      <c r="O940" s="19"/>
      <c r="P940" s="153"/>
      <c r="Q940" s="27"/>
      <c r="R940" s="89"/>
      <c r="S940" s="89"/>
      <c r="T940" s="89"/>
      <c r="U940" s="89"/>
      <c r="V940" s="15"/>
      <c r="W940" s="19"/>
      <c r="X940" s="19"/>
      <c r="Y940" s="19"/>
      <c r="Z940" s="19"/>
      <c r="AA940" s="19"/>
      <c r="AB940" s="19"/>
      <c r="AC940" s="19"/>
      <c r="AD940" s="19"/>
      <c r="AE940" s="19"/>
      <c r="AF940" s="19"/>
    </row>
    <row r="941" spans="1:32" ht="16.5" x14ac:dyDescent="0.25">
      <c r="A941" s="5">
        <v>936</v>
      </c>
      <c r="B941" s="42">
        <f t="shared" si="72"/>
        <v>0</v>
      </c>
      <c r="C941" s="41">
        <f t="shared" si="73"/>
        <v>1</v>
      </c>
      <c r="D941" s="10"/>
      <c r="E941" s="10"/>
      <c r="F941" s="125"/>
      <c r="G941" s="12"/>
      <c r="H941" s="125"/>
      <c r="I941" s="16"/>
      <c r="J941" s="2" t="str">
        <f t="shared" si="70"/>
        <v>Pendiente</v>
      </c>
      <c r="K941" s="35">
        <f t="shared" si="71"/>
        <v>0</v>
      </c>
      <c r="L941" s="36"/>
      <c r="M941" s="37"/>
      <c r="N941" s="19"/>
      <c r="O941" s="19"/>
      <c r="P941" s="153"/>
      <c r="Q941" s="27"/>
      <c r="R941" s="89"/>
      <c r="S941" s="89"/>
      <c r="T941" s="89"/>
      <c r="U941" s="89"/>
      <c r="V941" s="15"/>
      <c r="W941" s="19"/>
      <c r="X941" s="19"/>
      <c r="Y941" s="19"/>
      <c r="Z941" s="19"/>
      <c r="AA941" s="19"/>
      <c r="AB941" s="19"/>
      <c r="AC941" s="19"/>
      <c r="AD941" s="19"/>
      <c r="AE941" s="19"/>
      <c r="AF941" s="19"/>
    </row>
    <row r="942" spans="1:32" ht="16.5" x14ac:dyDescent="0.25">
      <c r="A942" s="5">
        <v>937</v>
      </c>
      <c r="B942" s="42">
        <f t="shared" si="72"/>
        <v>0</v>
      </c>
      <c r="C942" s="41">
        <f t="shared" si="73"/>
        <v>1</v>
      </c>
      <c r="D942" s="10"/>
      <c r="E942" s="10"/>
      <c r="F942" s="125"/>
      <c r="G942" s="12"/>
      <c r="H942" s="125"/>
      <c r="I942" s="16"/>
      <c r="J942" s="2" t="str">
        <f t="shared" si="70"/>
        <v>Pendiente</v>
      </c>
      <c r="K942" s="35">
        <f t="shared" si="71"/>
        <v>0</v>
      </c>
      <c r="L942" s="36"/>
      <c r="M942" s="37"/>
      <c r="N942" s="19"/>
      <c r="O942" s="19"/>
      <c r="P942" s="153"/>
      <c r="Q942" s="27"/>
      <c r="R942" s="89"/>
      <c r="S942" s="89"/>
      <c r="T942" s="89"/>
      <c r="U942" s="89"/>
      <c r="V942" s="15"/>
      <c r="W942" s="19"/>
      <c r="X942" s="19"/>
      <c r="Y942" s="19"/>
      <c r="Z942" s="19"/>
      <c r="AA942" s="19"/>
      <c r="AB942" s="19"/>
      <c r="AC942" s="19"/>
      <c r="AD942" s="19"/>
      <c r="AE942" s="19"/>
      <c r="AF942" s="19"/>
    </row>
    <row r="943" spans="1:32" ht="16.5" x14ac:dyDescent="0.25">
      <c r="A943" s="5">
        <v>938</v>
      </c>
      <c r="B943" s="42">
        <f t="shared" si="72"/>
        <v>0</v>
      </c>
      <c r="C943" s="41">
        <f t="shared" si="73"/>
        <v>1</v>
      </c>
      <c r="D943" s="10"/>
      <c r="E943" s="10"/>
      <c r="F943" s="125"/>
      <c r="G943" s="12"/>
      <c r="H943" s="125"/>
      <c r="I943" s="16"/>
      <c r="J943" s="2" t="str">
        <f t="shared" si="70"/>
        <v>Pendiente</v>
      </c>
      <c r="K943" s="35">
        <f t="shared" si="71"/>
        <v>0</v>
      </c>
      <c r="L943" s="36"/>
      <c r="M943" s="37"/>
      <c r="N943" s="19"/>
      <c r="O943" s="19"/>
      <c r="P943" s="153"/>
      <c r="Q943" s="27"/>
      <c r="R943" s="89"/>
      <c r="S943" s="89"/>
      <c r="T943" s="89"/>
      <c r="U943" s="89"/>
      <c r="V943" s="15"/>
      <c r="W943" s="19"/>
      <c r="X943" s="19"/>
      <c r="Y943" s="19"/>
      <c r="Z943" s="19"/>
      <c r="AA943" s="19"/>
      <c r="AB943" s="19"/>
      <c r="AC943" s="19"/>
      <c r="AD943" s="19"/>
      <c r="AE943" s="19"/>
      <c r="AF943" s="19"/>
    </row>
    <row r="944" spans="1:32" ht="16.5" x14ac:dyDescent="0.25">
      <c r="A944" s="5">
        <v>939</v>
      </c>
      <c r="B944" s="42">
        <f t="shared" si="72"/>
        <v>0</v>
      </c>
      <c r="C944" s="41">
        <f t="shared" si="73"/>
        <v>1</v>
      </c>
      <c r="D944" s="10"/>
      <c r="E944" s="10"/>
      <c r="F944" s="125"/>
      <c r="G944" s="12"/>
      <c r="H944" s="125"/>
      <c r="I944" s="16"/>
      <c r="J944" s="2" t="str">
        <f t="shared" si="70"/>
        <v>Pendiente</v>
      </c>
      <c r="K944" s="35">
        <f t="shared" si="71"/>
        <v>0</v>
      </c>
      <c r="L944" s="36"/>
      <c r="M944" s="37"/>
      <c r="N944" s="19"/>
      <c r="O944" s="19"/>
      <c r="P944" s="153"/>
      <c r="Q944" s="27"/>
      <c r="R944" s="89"/>
      <c r="S944" s="89"/>
      <c r="T944" s="89"/>
      <c r="U944" s="89"/>
      <c r="V944" s="15"/>
      <c r="W944" s="19"/>
      <c r="X944" s="19"/>
      <c r="Y944" s="19"/>
      <c r="Z944" s="19"/>
      <c r="AA944" s="19"/>
      <c r="AB944" s="19"/>
      <c r="AC944" s="19"/>
      <c r="AD944" s="19"/>
      <c r="AE944" s="19"/>
      <c r="AF944" s="19"/>
    </row>
    <row r="945" spans="1:32" ht="16.5" x14ac:dyDescent="0.25">
      <c r="A945" s="5">
        <v>940</v>
      </c>
      <c r="B945" s="42">
        <f t="shared" si="72"/>
        <v>0</v>
      </c>
      <c r="C945" s="41">
        <f t="shared" si="73"/>
        <v>1</v>
      </c>
      <c r="D945" s="10"/>
      <c r="E945" s="10"/>
      <c r="F945" s="125"/>
      <c r="G945" s="12"/>
      <c r="H945" s="125"/>
      <c r="I945" s="16"/>
      <c r="J945" s="2" t="str">
        <f t="shared" si="70"/>
        <v>Pendiente</v>
      </c>
      <c r="K945" s="35">
        <f t="shared" si="71"/>
        <v>0</v>
      </c>
      <c r="L945" s="36"/>
      <c r="M945" s="37"/>
      <c r="N945" s="19"/>
      <c r="O945" s="19"/>
      <c r="P945" s="153"/>
      <c r="Q945" s="27"/>
      <c r="R945" s="89"/>
      <c r="S945" s="89"/>
      <c r="T945" s="89"/>
      <c r="U945" s="89"/>
      <c r="V945" s="15"/>
      <c r="W945" s="19"/>
      <c r="X945" s="19"/>
      <c r="Y945" s="19"/>
      <c r="Z945" s="19"/>
      <c r="AA945" s="19"/>
      <c r="AB945" s="19"/>
      <c r="AC945" s="19"/>
      <c r="AD945" s="19"/>
      <c r="AE945" s="19"/>
      <c r="AF945" s="19"/>
    </row>
    <row r="946" spans="1:32" ht="16.5" x14ac:dyDescent="0.25">
      <c r="A946" s="5">
        <v>941</v>
      </c>
      <c r="B946" s="42">
        <f t="shared" si="72"/>
        <v>0</v>
      </c>
      <c r="C946" s="41">
        <f t="shared" si="73"/>
        <v>1</v>
      </c>
      <c r="D946" s="10"/>
      <c r="E946" s="10"/>
      <c r="F946" s="125"/>
      <c r="G946" s="12"/>
      <c r="H946" s="125"/>
      <c r="I946" s="16"/>
      <c r="J946" s="2" t="str">
        <f t="shared" si="70"/>
        <v>Pendiente</v>
      </c>
      <c r="K946" s="35">
        <f t="shared" si="71"/>
        <v>0</v>
      </c>
      <c r="L946" s="36"/>
      <c r="M946" s="37"/>
      <c r="N946" s="19"/>
      <c r="O946" s="19"/>
      <c r="P946" s="153"/>
      <c r="Q946" s="27"/>
      <c r="R946" s="89"/>
      <c r="S946" s="89"/>
      <c r="T946" s="89"/>
      <c r="U946" s="89"/>
      <c r="V946" s="15"/>
      <c r="W946" s="19"/>
      <c r="X946" s="19"/>
      <c r="Y946" s="19"/>
      <c r="Z946" s="19"/>
      <c r="AA946" s="19"/>
      <c r="AB946" s="19"/>
      <c r="AC946" s="19"/>
      <c r="AD946" s="19"/>
      <c r="AE946" s="19"/>
      <c r="AF946" s="19"/>
    </row>
    <row r="947" spans="1:32" ht="16.5" x14ac:dyDescent="0.25">
      <c r="A947" s="5">
        <v>942</v>
      </c>
      <c r="B947" s="42">
        <f t="shared" si="72"/>
        <v>0</v>
      </c>
      <c r="C947" s="41">
        <f t="shared" si="73"/>
        <v>1</v>
      </c>
      <c r="D947" s="10"/>
      <c r="E947" s="10"/>
      <c r="F947" s="125"/>
      <c r="G947" s="12"/>
      <c r="H947" s="125"/>
      <c r="I947" s="16"/>
      <c r="J947" s="2" t="str">
        <f t="shared" si="70"/>
        <v>Pendiente</v>
      </c>
      <c r="K947" s="35">
        <f t="shared" si="71"/>
        <v>0</v>
      </c>
      <c r="L947" s="36"/>
      <c r="M947" s="37"/>
      <c r="N947" s="19"/>
      <c r="O947" s="19"/>
      <c r="P947" s="153"/>
      <c r="Q947" s="27"/>
      <c r="R947" s="89"/>
      <c r="S947" s="89"/>
      <c r="T947" s="89"/>
      <c r="U947" s="89"/>
      <c r="V947" s="15"/>
      <c r="W947" s="19"/>
      <c r="X947" s="19"/>
      <c r="Y947" s="19"/>
      <c r="Z947" s="19"/>
      <c r="AA947" s="19"/>
      <c r="AB947" s="19"/>
      <c r="AC947" s="19"/>
      <c r="AD947" s="19"/>
      <c r="AE947" s="19"/>
      <c r="AF947" s="19"/>
    </row>
    <row r="948" spans="1:32" ht="16.5" x14ac:dyDescent="0.25">
      <c r="A948" s="5">
        <v>943</v>
      </c>
      <c r="B948" s="42">
        <f t="shared" si="72"/>
        <v>0</v>
      </c>
      <c r="C948" s="41">
        <f t="shared" si="73"/>
        <v>1</v>
      </c>
      <c r="D948" s="10"/>
      <c r="E948" s="10"/>
      <c r="F948" s="125"/>
      <c r="G948" s="12"/>
      <c r="H948" s="125"/>
      <c r="I948" s="16"/>
      <c r="J948" s="2" t="str">
        <f t="shared" si="70"/>
        <v>Pendiente</v>
      </c>
      <c r="K948" s="35">
        <f t="shared" si="71"/>
        <v>0</v>
      </c>
      <c r="L948" s="36"/>
      <c r="M948" s="37"/>
      <c r="N948" s="19"/>
      <c r="O948" s="19"/>
      <c r="P948" s="153"/>
      <c r="Q948" s="27"/>
      <c r="R948" s="89"/>
      <c r="S948" s="89"/>
      <c r="T948" s="89"/>
      <c r="U948" s="89"/>
      <c r="V948" s="15"/>
      <c r="W948" s="19"/>
      <c r="X948" s="19"/>
      <c r="Y948" s="19"/>
      <c r="Z948" s="19"/>
      <c r="AA948" s="19"/>
      <c r="AB948" s="19"/>
      <c r="AC948" s="19"/>
      <c r="AD948" s="19"/>
      <c r="AE948" s="19"/>
      <c r="AF948" s="19"/>
    </row>
    <row r="949" spans="1:32" ht="16.5" x14ac:dyDescent="0.25">
      <c r="A949" s="5">
        <v>944</v>
      </c>
      <c r="B949" s="42">
        <f t="shared" si="72"/>
        <v>0</v>
      </c>
      <c r="C949" s="41">
        <f t="shared" si="73"/>
        <v>1</v>
      </c>
      <c r="D949" s="10"/>
      <c r="E949" s="10"/>
      <c r="F949" s="125"/>
      <c r="G949" s="12"/>
      <c r="H949" s="125"/>
      <c r="I949" s="16"/>
      <c r="J949" s="2" t="str">
        <f t="shared" si="70"/>
        <v>Pendiente</v>
      </c>
      <c r="K949" s="35">
        <f t="shared" si="71"/>
        <v>0</v>
      </c>
      <c r="L949" s="36"/>
      <c r="M949" s="37"/>
      <c r="N949" s="19"/>
      <c r="O949" s="19"/>
      <c r="P949" s="153"/>
      <c r="Q949" s="27"/>
      <c r="R949" s="89"/>
      <c r="S949" s="89"/>
      <c r="T949" s="89"/>
      <c r="U949" s="89"/>
      <c r="V949" s="15"/>
      <c r="W949" s="19"/>
      <c r="X949" s="19"/>
      <c r="Y949" s="19"/>
      <c r="Z949" s="19"/>
      <c r="AA949" s="19"/>
      <c r="AB949" s="19"/>
      <c r="AC949" s="19"/>
      <c r="AD949" s="19"/>
      <c r="AE949" s="19"/>
      <c r="AF949" s="19"/>
    </row>
    <row r="950" spans="1:32" ht="16.5" x14ac:dyDescent="0.25">
      <c r="A950" s="5">
        <v>945</v>
      </c>
      <c r="B950" s="42">
        <f t="shared" si="72"/>
        <v>0</v>
      </c>
      <c r="C950" s="41">
        <f t="shared" si="73"/>
        <v>1</v>
      </c>
      <c r="D950" s="10"/>
      <c r="E950" s="10"/>
      <c r="F950" s="125"/>
      <c r="G950" s="12"/>
      <c r="H950" s="125"/>
      <c r="I950" s="16"/>
      <c r="J950" s="2" t="str">
        <f t="shared" si="70"/>
        <v>Pendiente</v>
      </c>
      <c r="K950" s="35">
        <f t="shared" si="71"/>
        <v>0</v>
      </c>
      <c r="L950" s="36"/>
      <c r="M950" s="37"/>
      <c r="N950" s="19"/>
      <c r="O950" s="19"/>
      <c r="P950" s="153"/>
      <c r="Q950" s="27"/>
      <c r="R950" s="89"/>
      <c r="S950" s="89"/>
      <c r="T950" s="89"/>
      <c r="U950" s="89"/>
      <c r="V950" s="15"/>
      <c r="W950" s="19"/>
      <c r="X950" s="19"/>
      <c r="Y950" s="19"/>
      <c r="Z950" s="19"/>
      <c r="AA950" s="19"/>
      <c r="AB950" s="19"/>
      <c r="AC950" s="19"/>
      <c r="AD950" s="19"/>
      <c r="AE950" s="19"/>
      <c r="AF950" s="19"/>
    </row>
    <row r="951" spans="1:32" ht="16.5" x14ac:dyDescent="0.25">
      <c r="A951" s="5">
        <v>946</v>
      </c>
      <c r="B951" s="42">
        <f t="shared" si="72"/>
        <v>0</v>
      </c>
      <c r="C951" s="41">
        <f t="shared" si="73"/>
        <v>1</v>
      </c>
      <c r="D951" s="10"/>
      <c r="E951" s="10"/>
      <c r="F951" s="125"/>
      <c r="G951" s="12"/>
      <c r="H951" s="125"/>
      <c r="I951" s="16"/>
      <c r="J951" s="2" t="str">
        <f t="shared" si="70"/>
        <v>Pendiente</v>
      </c>
      <c r="K951" s="35">
        <f t="shared" si="71"/>
        <v>0</v>
      </c>
      <c r="L951" s="36"/>
      <c r="M951" s="37"/>
      <c r="N951" s="19"/>
      <c r="O951" s="19"/>
      <c r="P951" s="153"/>
      <c r="Q951" s="27"/>
      <c r="R951" s="89"/>
      <c r="S951" s="89"/>
      <c r="T951" s="89"/>
      <c r="U951" s="89"/>
      <c r="V951" s="15"/>
      <c r="W951" s="19"/>
      <c r="X951" s="19"/>
      <c r="Y951" s="19"/>
      <c r="Z951" s="19"/>
      <c r="AA951" s="19"/>
      <c r="AB951" s="19"/>
      <c r="AC951" s="19"/>
      <c r="AD951" s="19"/>
      <c r="AE951" s="19"/>
      <c r="AF951" s="19"/>
    </row>
    <row r="952" spans="1:32" ht="16.5" x14ac:dyDescent="0.25">
      <c r="A952" s="5">
        <v>947</v>
      </c>
      <c r="B952" s="42">
        <f t="shared" si="72"/>
        <v>0</v>
      </c>
      <c r="C952" s="41">
        <f t="shared" si="73"/>
        <v>1</v>
      </c>
      <c r="D952" s="10"/>
      <c r="E952" s="10"/>
      <c r="F952" s="125"/>
      <c r="G952" s="12"/>
      <c r="H952" s="125"/>
      <c r="I952" s="16"/>
      <c r="J952" s="2" t="str">
        <f t="shared" si="70"/>
        <v>Pendiente</v>
      </c>
      <c r="K952" s="35">
        <f t="shared" si="71"/>
        <v>0</v>
      </c>
      <c r="L952" s="36"/>
      <c r="M952" s="37"/>
      <c r="N952" s="19"/>
      <c r="O952" s="19"/>
      <c r="P952" s="153"/>
      <c r="Q952" s="27"/>
      <c r="R952" s="89"/>
      <c r="S952" s="89"/>
      <c r="T952" s="89"/>
      <c r="U952" s="89"/>
      <c r="V952" s="15"/>
      <c r="W952" s="19"/>
      <c r="X952" s="19"/>
      <c r="Y952" s="19"/>
      <c r="Z952" s="19"/>
      <c r="AA952" s="19"/>
      <c r="AB952" s="19"/>
      <c r="AC952" s="19"/>
      <c r="AD952" s="19"/>
      <c r="AE952" s="19"/>
      <c r="AF952" s="19"/>
    </row>
    <row r="953" spans="1:32" ht="16.5" x14ac:dyDescent="0.25">
      <c r="A953" s="5">
        <v>948</v>
      </c>
      <c r="B953" s="42">
        <f t="shared" si="72"/>
        <v>0</v>
      </c>
      <c r="C953" s="41">
        <f t="shared" si="73"/>
        <v>1</v>
      </c>
      <c r="D953" s="10"/>
      <c r="E953" s="10"/>
      <c r="F953" s="125"/>
      <c r="G953" s="12"/>
      <c r="H953" s="125"/>
      <c r="I953" s="16"/>
      <c r="J953" s="2" t="str">
        <f t="shared" si="70"/>
        <v>Pendiente</v>
      </c>
      <c r="K953" s="35">
        <f t="shared" si="71"/>
        <v>0</v>
      </c>
      <c r="L953" s="36"/>
      <c r="M953" s="37"/>
      <c r="N953" s="19"/>
      <c r="O953" s="19"/>
      <c r="P953" s="153"/>
      <c r="Q953" s="27"/>
      <c r="R953" s="89"/>
      <c r="S953" s="89"/>
      <c r="T953" s="89"/>
      <c r="U953" s="89"/>
      <c r="V953" s="15"/>
      <c r="W953" s="19"/>
      <c r="X953" s="19"/>
      <c r="Y953" s="19"/>
      <c r="Z953" s="19"/>
      <c r="AA953" s="19"/>
      <c r="AB953" s="19"/>
      <c r="AC953" s="19"/>
      <c r="AD953" s="19"/>
      <c r="AE953" s="19"/>
      <c r="AF953" s="19"/>
    </row>
    <row r="954" spans="1:32" ht="16.5" x14ac:dyDescent="0.25">
      <c r="A954" s="5">
        <v>949</v>
      </c>
      <c r="B954" s="42">
        <f t="shared" si="72"/>
        <v>0</v>
      </c>
      <c r="C954" s="41">
        <f t="shared" si="73"/>
        <v>1</v>
      </c>
      <c r="D954" s="10"/>
      <c r="E954" s="10"/>
      <c r="F954" s="125"/>
      <c r="G954" s="12"/>
      <c r="H954" s="125"/>
      <c r="I954" s="16"/>
      <c r="J954" s="2" t="str">
        <f t="shared" si="70"/>
        <v>Pendiente</v>
      </c>
      <c r="K954" s="35">
        <f t="shared" si="71"/>
        <v>0</v>
      </c>
      <c r="L954" s="36"/>
      <c r="M954" s="37"/>
      <c r="N954" s="19"/>
      <c r="O954" s="19"/>
      <c r="P954" s="153"/>
      <c r="Q954" s="27"/>
      <c r="R954" s="89"/>
      <c r="S954" s="89"/>
      <c r="T954" s="89"/>
      <c r="U954" s="89"/>
      <c r="V954" s="15"/>
      <c r="W954" s="19"/>
      <c r="X954" s="19"/>
      <c r="Y954" s="19"/>
      <c r="Z954" s="19"/>
      <c r="AA954" s="19"/>
      <c r="AB954" s="19"/>
      <c r="AC954" s="19"/>
      <c r="AD954" s="19"/>
      <c r="AE954" s="19"/>
      <c r="AF954" s="19"/>
    </row>
    <row r="955" spans="1:32" ht="16.5" x14ac:dyDescent="0.25">
      <c r="A955" s="5">
        <v>950</v>
      </c>
      <c r="B955" s="42">
        <f t="shared" si="72"/>
        <v>0</v>
      </c>
      <c r="C955" s="41">
        <f t="shared" si="73"/>
        <v>1</v>
      </c>
      <c r="D955" s="10"/>
      <c r="E955" s="10"/>
      <c r="F955" s="125"/>
      <c r="G955" s="12"/>
      <c r="H955" s="125"/>
      <c r="I955" s="16"/>
      <c r="J955" s="2" t="str">
        <f t="shared" si="70"/>
        <v>Pendiente</v>
      </c>
      <c r="K955" s="35">
        <f t="shared" si="71"/>
        <v>0</v>
      </c>
      <c r="L955" s="36"/>
      <c r="M955" s="37"/>
      <c r="N955" s="19"/>
      <c r="O955" s="19"/>
      <c r="P955" s="153"/>
      <c r="Q955" s="27"/>
      <c r="R955" s="89"/>
      <c r="S955" s="89"/>
      <c r="T955" s="89"/>
      <c r="U955" s="89"/>
      <c r="V955" s="15"/>
      <c r="W955" s="19"/>
      <c r="X955" s="19"/>
      <c r="Y955" s="19"/>
      <c r="Z955" s="19"/>
      <c r="AA955" s="19"/>
      <c r="AB955" s="19"/>
      <c r="AC955" s="19"/>
      <c r="AD955" s="19"/>
      <c r="AE955" s="19"/>
      <c r="AF955" s="19"/>
    </row>
    <row r="956" spans="1:32" ht="16.5" x14ac:dyDescent="0.25">
      <c r="A956" s="5">
        <v>951</v>
      </c>
      <c r="B956" s="42">
        <f t="shared" si="72"/>
        <v>0</v>
      </c>
      <c r="C956" s="41">
        <f t="shared" si="73"/>
        <v>1</v>
      </c>
      <c r="D956" s="10"/>
      <c r="E956" s="10"/>
      <c r="F956" s="125"/>
      <c r="G956" s="12"/>
      <c r="H956" s="125"/>
      <c r="I956" s="16"/>
      <c r="J956" s="2" t="str">
        <f t="shared" si="70"/>
        <v>Pendiente</v>
      </c>
      <c r="K956" s="35">
        <f t="shared" si="71"/>
        <v>0</v>
      </c>
      <c r="L956" s="36"/>
      <c r="M956" s="37"/>
      <c r="N956" s="19"/>
      <c r="O956" s="19"/>
      <c r="P956" s="153"/>
      <c r="Q956" s="27"/>
      <c r="R956" s="89"/>
      <c r="S956" s="89"/>
      <c r="T956" s="89"/>
      <c r="U956" s="89"/>
      <c r="V956" s="15"/>
      <c r="W956" s="19"/>
      <c r="X956" s="19"/>
      <c r="Y956" s="19"/>
      <c r="Z956" s="19"/>
      <c r="AA956" s="19"/>
      <c r="AB956" s="19"/>
      <c r="AC956" s="19"/>
      <c r="AD956" s="19"/>
      <c r="AE956" s="19"/>
      <c r="AF956" s="19"/>
    </row>
    <row r="957" spans="1:32" ht="16.5" x14ac:dyDescent="0.25">
      <c r="A957" s="5">
        <v>952</v>
      </c>
      <c r="B957" s="42">
        <f t="shared" si="72"/>
        <v>0</v>
      </c>
      <c r="C957" s="41">
        <f t="shared" si="73"/>
        <v>1</v>
      </c>
      <c r="D957" s="10"/>
      <c r="E957" s="10"/>
      <c r="F957" s="125"/>
      <c r="G957" s="12"/>
      <c r="H957" s="125"/>
      <c r="I957" s="16"/>
      <c r="J957" s="2" t="str">
        <f t="shared" si="70"/>
        <v>Pendiente</v>
      </c>
      <c r="K957" s="35">
        <f t="shared" si="71"/>
        <v>0</v>
      </c>
      <c r="L957" s="36"/>
      <c r="M957" s="37"/>
      <c r="N957" s="19"/>
      <c r="O957" s="19"/>
      <c r="P957" s="153"/>
      <c r="Q957" s="27"/>
      <c r="R957" s="89"/>
      <c r="S957" s="89"/>
      <c r="T957" s="89"/>
      <c r="U957" s="89"/>
      <c r="V957" s="15"/>
      <c r="W957" s="19"/>
      <c r="X957" s="19"/>
      <c r="Y957" s="19"/>
      <c r="Z957" s="19"/>
      <c r="AA957" s="19"/>
      <c r="AB957" s="19"/>
      <c r="AC957" s="19"/>
      <c r="AD957" s="19"/>
      <c r="AE957" s="19"/>
      <c r="AF957" s="19"/>
    </row>
    <row r="958" spans="1:32" ht="16.5" x14ac:dyDescent="0.25">
      <c r="A958" s="5">
        <v>953</v>
      </c>
      <c r="B958" s="42">
        <f t="shared" si="72"/>
        <v>0</v>
      </c>
      <c r="C958" s="41">
        <f t="shared" si="73"/>
        <v>1</v>
      </c>
      <c r="D958" s="10"/>
      <c r="E958" s="10"/>
      <c r="F958" s="125"/>
      <c r="G958" s="12"/>
      <c r="H958" s="125"/>
      <c r="I958" s="16"/>
      <c r="J958" s="2" t="str">
        <f t="shared" si="70"/>
        <v>Pendiente</v>
      </c>
      <c r="K958" s="35">
        <f t="shared" si="71"/>
        <v>0</v>
      </c>
      <c r="L958" s="36"/>
      <c r="M958" s="37"/>
      <c r="N958" s="19"/>
      <c r="O958" s="19"/>
      <c r="P958" s="153"/>
      <c r="Q958" s="27"/>
      <c r="R958" s="89"/>
      <c r="S958" s="89"/>
      <c r="T958" s="89"/>
      <c r="U958" s="89"/>
      <c r="V958" s="15"/>
      <c r="W958" s="19"/>
      <c r="X958" s="19"/>
      <c r="Y958" s="19"/>
      <c r="Z958" s="19"/>
      <c r="AA958" s="19"/>
      <c r="AB958" s="19"/>
      <c r="AC958" s="19"/>
      <c r="AD958" s="19"/>
      <c r="AE958" s="19"/>
      <c r="AF958" s="19"/>
    </row>
    <row r="959" spans="1:32" ht="16.5" x14ac:dyDescent="0.25">
      <c r="A959" s="5">
        <v>954</v>
      </c>
      <c r="B959" s="42">
        <f t="shared" si="72"/>
        <v>0</v>
      </c>
      <c r="C959" s="41">
        <f t="shared" si="73"/>
        <v>1</v>
      </c>
      <c r="D959" s="10"/>
      <c r="E959" s="10"/>
      <c r="F959" s="125"/>
      <c r="G959" s="12"/>
      <c r="H959" s="125"/>
      <c r="I959" s="16"/>
      <c r="J959" s="2" t="str">
        <f t="shared" si="70"/>
        <v>Pendiente</v>
      </c>
      <c r="K959" s="35">
        <f t="shared" si="71"/>
        <v>0</v>
      </c>
      <c r="L959" s="36"/>
      <c r="M959" s="37"/>
      <c r="N959" s="19"/>
      <c r="O959" s="19"/>
      <c r="P959" s="153"/>
      <c r="Q959" s="27"/>
      <c r="R959" s="89"/>
      <c r="S959" s="89"/>
      <c r="T959" s="89"/>
      <c r="U959" s="89"/>
      <c r="V959" s="15"/>
      <c r="W959" s="19"/>
      <c r="X959" s="19"/>
      <c r="Y959" s="19"/>
      <c r="Z959" s="19"/>
      <c r="AA959" s="19"/>
      <c r="AB959" s="19"/>
      <c r="AC959" s="19"/>
      <c r="AD959" s="19"/>
      <c r="AE959" s="19"/>
      <c r="AF959" s="19"/>
    </row>
    <row r="960" spans="1:32" ht="16.5" x14ac:dyDescent="0.25">
      <c r="A960" s="5">
        <v>955</v>
      </c>
      <c r="B960" s="42">
        <f t="shared" si="72"/>
        <v>0</v>
      </c>
      <c r="C960" s="41">
        <f t="shared" si="73"/>
        <v>1</v>
      </c>
      <c r="D960" s="10"/>
      <c r="E960" s="10"/>
      <c r="F960" s="125"/>
      <c r="G960" s="12"/>
      <c r="H960" s="125"/>
      <c r="I960" s="16"/>
      <c r="J960" s="2" t="str">
        <f t="shared" si="70"/>
        <v>Pendiente</v>
      </c>
      <c r="K960" s="35">
        <f t="shared" si="71"/>
        <v>0</v>
      </c>
      <c r="L960" s="36"/>
      <c r="M960" s="37"/>
      <c r="N960" s="19"/>
      <c r="O960" s="19"/>
      <c r="P960" s="153"/>
      <c r="Q960" s="27"/>
      <c r="R960" s="89"/>
      <c r="S960" s="89"/>
      <c r="T960" s="89"/>
      <c r="U960" s="89"/>
      <c r="V960" s="15"/>
      <c r="W960" s="19"/>
      <c r="X960" s="19"/>
      <c r="Y960" s="19"/>
      <c r="Z960" s="19"/>
      <c r="AA960" s="19"/>
      <c r="AB960" s="19"/>
      <c r="AC960" s="19"/>
      <c r="AD960" s="19"/>
      <c r="AE960" s="19"/>
      <c r="AF960" s="19"/>
    </row>
    <row r="961" spans="1:32" ht="16.5" x14ac:dyDescent="0.25">
      <c r="A961" s="5">
        <v>956</v>
      </c>
      <c r="B961" s="42">
        <f t="shared" si="72"/>
        <v>0</v>
      </c>
      <c r="C961" s="41">
        <f t="shared" si="73"/>
        <v>1</v>
      </c>
      <c r="D961" s="10"/>
      <c r="E961" s="10"/>
      <c r="F961" s="125"/>
      <c r="G961" s="12"/>
      <c r="H961" s="125"/>
      <c r="I961" s="16"/>
      <c r="J961" s="2" t="str">
        <f t="shared" si="70"/>
        <v>Pendiente</v>
      </c>
      <c r="K961" s="35">
        <f t="shared" si="71"/>
        <v>0</v>
      </c>
      <c r="L961" s="36"/>
      <c r="M961" s="37"/>
      <c r="N961" s="19"/>
      <c r="O961" s="19"/>
      <c r="P961" s="153"/>
      <c r="Q961" s="27"/>
      <c r="R961" s="89"/>
      <c r="S961" s="89"/>
      <c r="T961" s="89"/>
      <c r="U961" s="89"/>
      <c r="V961" s="15"/>
      <c r="W961" s="19"/>
      <c r="X961" s="19"/>
      <c r="Y961" s="19"/>
      <c r="Z961" s="19"/>
      <c r="AA961" s="19"/>
      <c r="AB961" s="19"/>
      <c r="AC961" s="19"/>
      <c r="AD961" s="19"/>
      <c r="AE961" s="19"/>
      <c r="AF961" s="19"/>
    </row>
    <row r="962" spans="1:32" ht="16.5" x14ac:dyDescent="0.25">
      <c r="A962" s="5">
        <v>957</v>
      </c>
      <c r="B962" s="42">
        <f t="shared" si="72"/>
        <v>0</v>
      </c>
      <c r="C962" s="41">
        <f t="shared" si="73"/>
        <v>1</v>
      </c>
      <c r="D962" s="10"/>
      <c r="E962" s="10"/>
      <c r="F962" s="125"/>
      <c r="G962" s="12"/>
      <c r="H962" s="125"/>
      <c r="I962" s="16"/>
      <c r="J962" s="2" t="str">
        <f t="shared" si="70"/>
        <v>Pendiente</v>
      </c>
      <c r="K962" s="35">
        <f t="shared" si="71"/>
        <v>0</v>
      </c>
      <c r="L962" s="36"/>
      <c r="M962" s="37"/>
      <c r="N962" s="19"/>
      <c r="O962" s="19"/>
      <c r="P962" s="153"/>
      <c r="Q962" s="27"/>
      <c r="R962" s="89"/>
      <c r="S962" s="89"/>
      <c r="T962" s="89"/>
      <c r="U962" s="89"/>
      <c r="V962" s="15"/>
      <c r="W962" s="19"/>
      <c r="X962" s="19"/>
      <c r="Y962" s="19"/>
      <c r="Z962" s="19"/>
      <c r="AA962" s="19"/>
      <c r="AB962" s="19"/>
      <c r="AC962" s="19"/>
      <c r="AD962" s="19"/>
      <c r="AE962" s="19"/>
      <c r="AF962" s="19"/>
    </row>
    <row r="963" spans="1:32" ht="16.5" x14ac:dyDescent="0.25">
      <c r="A963" s="5">
        <v>958</v>
      </c>
      <c r="B963" s="42">
        <f t="shared" si="72"/>
        <v>0</v>
      </c>
      <c r="C963" s="41">
        <f t="shared" si="73"/>
        <v>1</v>
      </c>
      <c r="D963" s="10"/>
      <c r="E963" s="10"/>
      <c r="F963" s="125"/>
      <c r="G963" s="12"/>
      <c r="H963" s="125"/>
      <c r="I963" s="16"/>
      <c r="J963" s="2" t="str">
        <f t="shared" si="70"/>
        <v>Pendiente</v>
      </c>
      <c r="K963" s="35">
        <f t="shared" si="71"/>
        <v>0</v>
      </c>
      <c r="L963" s="36"/>
      <c r="M963" s="37"/>
      <c r="N963" s="19"/>
      <c r="O963" s="19"/>
      <c r="P963" s="153"/>
      <c r="Q963" s="27"/>
      <c r="R963" s="89"/>
      <c r="S963" s="89"/>
      <c r="T963" s="89"/>
      <c r="U963" s="89"/>
      <c r="V963" s="15"/>
      <c r="W963" s="19"/>
      <c r="X963" s="19"/>
      <c r="Y963" s="19"/>
      <c r="Z963" s="19"/>
      <c r="AA963" s="19"/>
      <c r="AB963" s="19"/>
      <c r="AC963" s="19"/>
      <c r="AD963" s="19"/>
      <c r="AE963" s="19"/>
      <c r="AF963" s="19"/>
    </row>
    <row r="964" spans="1:32" ht="16.5" x14ac:dyDescent="0.25">
      <c r="A964" s="5">
        <v>959</v>
      </c>
      <c r="B964" s="42">
        <f t="shared" si="72"/>
        <v>0</v>
      </c>
      <c r="C964" s="41">
        <f t="shared" si="73"/>
        <v>1</v>
      </c>
      <c r="D964" s="10"/>
      <c r="E964" s="10"/>
      <c r="F964" s="125"/>
      <c r="G964" s="12"/>
      <c r="H964" s="125"/>
      <c r="I964" s="16"/>
      <c r="J964" s="2" t="str">
        <f t="shared" si="70"/>
        <v>Pendiente</v>
      </c>
      <c r="K964" s="35">
        <f t="shared" si="71"/>
        <v>0</v>
      </c>
      <c r="L964" s="36"/>
      <c r="M964" s="37"/>
      <c r="N964" s="19"/>
      <c r="O964" s="19"/>
      <c r="P964" s="153"/>
      <c r="Q964" s="27"/>
      <c r="R964" s="89"/>
      <c r="S964" s="89"/>
      <c r="T964" s="89"/>
      <c r="U964" s="89"/>
      <c r="V964" s="15"/>
      <c r="W964" s="19"/>
      <c r="X964" s="19"/>
      <c r="Y964" s="19"/>
      <c r="Z964" s="19"/>
      <c r="AA964" s="19"/>
      <c r="AB964" s="19"/>
      <c r="AC964" s="19"/>
      <c r="AD964" s="19"/>
      <c r="AE964" s="19"/>
      <c r="AF964" s="19"/>
    </row>
    <row r="965" spans="1:32" ht="16.5" x14ac:dyDescent="0.25">
      <c r="A965" s="5">
        <v>960</v>
      </c>
      <c r="B965" s="42">
        <f t="shared" si="72"/>
        <v>0</v>
      </c>
      <c r="C965" s="41">
        <f t="shared" si="73"/>
        <v>1</v>
      </c>
      <c r="D965" s="10"/>
      <c r="E965" s="10"/>
      <c r="F965" s="125"/>
      <c r="G965" s="12"/>
      <c r="H965" s="125"/>
      <c r="I965" s="16"/>
      <c r="J965" s="2" t="str">
        <f t="shared" si="70"/>
        <v>Pendiente</v>
      </c>
      <c r="K965" s="35">
        <f t="shared" si="71"/>
        <v>0</v>
      </c>
      <c r="L965" s="36"/>
      <c r="M965" s="37"/>
      <c r="N965" s="19"/>
      <c r="O965" s="19"/>
      <c r="P965" s="153"/>
      <c r="Q965" s="27"/>
      <c r="R965" s="89"/>
      <c r="S965" s="89"/>
      <c r="T965" s="89"/>
      <c r="U965" s="89"/>
      <c r="V965" s="15"/>
      <c r="W965" s="19"/>
      <c r="X965" s="19"/>
      <c r="Y965" s="19"/>
      <c r="Z965" s="19"/>
      <c r="AA965" s="19"/>
      <c r="AB965" s="19"/>
      <c r="AC965" s="19"/>
      <c r="AD965" s="19"/>
      <c r="AE965" s="19"/>
      <c r="AF965" s="19"/>
    </row>
    <row r="966" spans="1:32" ht="16.5" x14ac:dyDescent="0.25">
      <c r="A966" s="5">
        <v>961</v>
      </c>
      <c r="B966" s="42">
        <f t="shared" si="72"/>
        <v>0</v>
      </c>
      <c r="C966" s="41">
        <f t="shared" si="73"/>
        <v>1</v>
      </c>
      <c r="D966" s="10"/>
      <c r="E966" s="10"/>
      <c r="F966" s="125"/>
      <c r="G966" s="12"/>
      <c r="H966" s="125"/>
      <c r="I966" s="16"/>
      <c r="J966" s="2" t="str">
        <f t="shared" si="70"/>
        <v>Pendiente</v>
      </c>
      <c r="K966" s="35">
        <f t="shared" si="71"/>
        <v>0</v>
      </c>
      <c r="L966" s="36"/>
      <c r="M966" s="37"/>
      <c r="N966" s="19"/>
      <c r="O966" s="19"/>
      <c r="P966" s="153"/>
      <c r="Q966" s="27"/>
      <c r="R966" s="89"/>
      <c r="S966" s="89"/>
      <c r="T966" s="89"/>
      <c r="U966" s="89"/>
      <c r="V966" s="15"/>
      <c r="W966" s="19"/>
      <c r="X966" s="19"/>
      <c r="Y966" s="19"/>
      <c r="Z966" s="19"/>
      <c r="AA966" s="19"/>
      <c r="AB966" s="19"/>
      <c r="AC966" s="19"/>
      <c r="AD966" s="19"/>
      <c r="AE966" s="19"/>
      <c r="AF966" s="19"/>
    </row>
    <row r="967" spans="1:32" ht="16.5" x14ac:dyDescent="0.25">
      <c r="A967" s="5">
        <v>962</v>
      </c>
      <c r="B967" s="42">
        <f t="shared" si="72"/>
        <v>0</v>
      </c>
      <c r="C967" s="41">
        <f t="shared" si="73"/>
        <v>1</v>
      </c>
      <c r="D967" s="10"/>
      <c r="E967" s="10"/>
      <c r="F967" s="125"/>
      <c r="G967" s="12"/>
      <c r="H967" s="125"/>
      <c r="I967" s="16"/>
      <c r="J967" s="2" t="str">
        <f t="shared" ref="J967:J1030" si="74">IF(I967&lt;&gt;"","Terminada","Pendiente")</f>
        <v>Pendiente</v>
      </c>
      <c r="K967" s="35">
        <f t="shared" si="71"/>
        <v>0</v>
      </c>
      <c r="L967" s="36"/>
      <c r="M967" s="37"/>
      <c r="N967" s="19"/>
      <c r="O967" s="19"/>
      <c r="P967" s="153"/>
      <c r="Q967" s="27"/>
      <c r="R967" s="89"/>
      <c r="S967" s="89"/>
      <c r="T967" s="89"/>
      <c r="U967" s="89"/>
      <c r="V967" s="15"/>
      <c r="W967" s="19"/>
      <c r="X967" s="19"/>
      <c r="Y967" s="19"/>
      <c r="Z967" s="19"/>
      <c r="AA967" s="19"/>
      <c r="AB967" s="19"/>
      <c r="AC967" s="19"/>
      <c r="AD967" s="19"/>
      <c r="AE967" s="19"/>
      <c r="AF967" s="19"/>
    </row>
    <row r="968" spans="1:32" ht="16.5" x14ac:dyDescent="0.25">
      <c r="A968" s="5">
        <v>963</v>
      </c>
      <c r="B968" s="42">
        <f t="shared" si="72"/>
        <v>0</v>
      </c>
      <c r="C968" s="41">
        <f t="shared" si="73"/>
        <v>1</v>
      </c>
      <c r="D968" s="10"/>
      <c r="E968" s="10"/>
      <c r="F968" s="125"/>
      <c r="G968" s="12"/>
      <c r="H968" s="125"/>
      <c r="I968" s="16"/>
      <c r="J968" s="2" t="str">
        <f t="shared" si="74"/>
        <v>Pendiente</v>
      </c>
      <c r="K968" s="35">
        <f t="shared" si="71"/>
        <v>0</v>
      </c>
      <c r="L968" s="36"/>
      <c r="M968" s="37"/>
      <c r="N968" s="19"/>
      <c r="O968" s="19"/>
      <c r="P968" s="153"/>
      <c r="Q968" s="27"/>
      <c r="R968" s="89"/>
      <c r="S968" s="89"/>
      <c r="T968" s="89"/>
      <c r="U968" s="89"/>
      <c r="V968" s="15"/>
      <c r="W968" s="19"/>
      <c r="X968" s="19"/>
      <c r="Y968" s="19"/>
      <c r="Z968" s="19"/>
      <c r="AA968" s="19"/>
      <c r="AB968" s="19"/>
      <c r="AC968" s="19"/>
      <c r="AD968" s="19"/>
      <c r="AE968" s="19"/>
      <c r="AF968" s="19"/>
    </row>
    <row r="969" spans="1:32" ht="16.5" x14ac:dyDescent="0.25">
      <c r="A969" s="5">
        <v>964</v>
      </c>
      <c r="B969" s="42">
        <f t="shared" si="72"/>
        <v>0</v>
      </c>
      <c r="C969" s="41">
        <f t="shared" si="73"/>
        <v>1</v>
      </c>
      <c r="D969" s="10"/>
      <c r="E969" s="10"/>
      <c r="F969" s="125"/>
      <c r="G969" s="12"/>
      <c r="H969" s="125"/>
      <c r="I969" s="16"/>
      <c r="J969" s="2" t="str">
        <f t="shared" si="74"/>
        <v>Pendiente</v>
      </c>
      <c r="K969" s="35">
        <f t="shared" si="71"/>
        <v>0</v>
      </c>
      <c r="L969" s="36"/>
      <c r="M969" s="37"/>
      <c r="N969" s="19"/>
      <c r="O969" s="19"/>
      <c r="P969" s="153"/>
      <c r="Q969" s="27"/>
      <c r="R969" s="89"/>
      <c r="S969" s="89"/>
      <c r="T969" s="89"/>
      <c r="U969" s="89"/>
      <c r="V969" s="15"/>
      <c r="W969" s="19"/>
      <c r="X969" s="19"/>
      <c r="Y969" s="19"/>
      <c r="Z969" s="19"/>
      <c r="AA969" s="19"/>
      <c r="AB969" s="19"/>
      <c r="AC969" s="19"/>
      <c r="AD969" s="19"/>
      <c r="AE969" s="19"/>
      <c r="AF969" s="19"/>
    </row>
    <row r="970" spans="1:32" ht="16.5" x14ac:dyDescent="0.25">
      <c r="A970" s="5">
        <v>965</v>
      </c>
      <c r="B970" s="42">
        <f t="shared" si="72"/>
        <v>0</v>
      </c>
      <c r="C970" s="41">
        <f t="shared" si="73"/>
        <v>1</v>
      </c>
      <c r="D970" s="10"/>
      <c r="E970" s="10"/>
      <c r="F970" s="125"/>
      <c r="G970" s="12"/>
      <c r="H970" s="125"/>
      <c r="I970" s="16"/>
      <c r="J970" s="2" t="str">
        <f t="shared" si="74"/>
        <v>Pendiente</v>
      </c>
      <c r="K970" s="35">
        <f t="shared" si="71"/>
        <v>0</v>
      </c>
      <c r="L970" s="36"/>
      <c r="M970" s="37"/>
      <c r="N970" s="19"/>
      <c r="O970" s="19"/>
      <c r="P970" s="153"/>
      <c r="Q970" s="27"/>
      <c r="R970" s="89"/>
      <c r="S970" s="89"/>
      <c r="T970" s="89"/>
      <c r="U970" s="89"/>
      <c r="V970" s="15"/>
      <c r="W970" s="19"/>
      <c r="X970" s="19"/>
      <c r="Y970" s="19"/>
      <c r="Z970" s="19"/>
      <c r="AA970" s="19"/>
      <c r="AB970" s="19"/>
      <c r="AC970" s="19"/>
      <c r="AD970" s="19"/>
      <c r="AE970" s="19"/>
      <c r="AF970" s="19"/>
    </row>
    <row r="971" spans="1:32" ht="16.5" x14ac:dyDescent="0.25">
      <c r="A971" s="5">
        <v>966</v>
      </c>
      <c r="B971" s="42">
        <f t="shared" si="72"/>
        <v>0</v>
      </c>
      <c r="C971" s="41">
        <f t="shared" si="73"/>
        <v>1</v>
      </c>
      <c r="D971" s="10"/>
      <c r="E971" s="10"/>
      <c r="F971" s="125"/>
      <c r="G971" s="12"/>
      <c r="H971" s="125"/>
      <c r="I971" s="16"/>
      <c r="J971" s="2" t="str">
        <f t="shared" si="74"/>
        <v>Pendiente</v>
      </c>
      <c r="K971" s="35">
        <f t="shared" si="71"/>
        <v>0</v>
      </c>
      <c r="L971" s="36"/>
      <c r="M971" s="37"/>
      <c r="N971" s="19"/>
      <c r="O971" s="19"/>
      <c r="P971" s="153"/>
      <c r="Q971" s="27"/>
      <c r="R971" s="89"/>
      <c r="S971" s="89"/>
      <c r="T971" s="89"/>
      <c r="U971" s="89"/>
      <c r="V971" s="15"/>
      <c r="W971" s="19"/>
      <c r="X971" s="19"/>
      <c r="Y971" s="19"/>
      <c r="Z971" s="19"/>
      <c r="AA971" s="19"/>
      <c r="AB971" s="19"/>
      <c r="AC971" s="19"/>
      <c r="AD971" s="19"/>
      <c r="AE971" s="19"/>
      <c r="AF971" s="19"/>
    </row>
    <row r="972" spans="1:32" ht="16.5" x14ac:dyDescent="0.25">
      <c r="A972" s="5">
        <v>967</v>
      </c>
      <c r="B972" s="42">
        <f t="shared" si="72"/>
        <v>0</v>
      </c>
      <c r="C972" s="41">
        <f t="shared" si="73"/>
        <v>1</v>
      </c>
      <c r="D972" s="10"/>
      <c r="E972" s="10"/>
      <c r="F972" s="125"/>
      <c r="G972" s="12"/>
      <c r="H972" s="125"/>
      <c r="I972" s="16"/>
      <c r="J972" s="2" t="str">
        <f t="shared" si="74"/>
        <v>Pendiente</v>
      </c>
      <c r="K972" s="35">
        <f t="shared" si="71"/>
        <v>0</v>
      </c>
      <c r="L972" s="36"/>
      <c r="M972" s="37"/>
      <c r="N972" s="19"/>
      <c r="O972" s="19"/>
      <c r="P972" s="153"/>
      <c r="Q972" s="27"/>
      <c r="R972" s="89"/>
      <c r="S972" s="89"/>
      <c r="T972" s="89"/>
      <c r="U972" s="89"/>
      <c r="V972" s="15"/>
      <c r="W972" s="19"/>
      <c r="X972" s="19"/>
      <c r="Y972" s="19"/>
      <c r="Z972" s="19"/>
      <c r="AA972" s="19"/>
      <c r="AB972" s="19"/>
      <c r="AC972" s="19"/>
      <c r="AD972" s="19"/>
      <c r="AE972" s="19"/>
      <c r="AF972" s="19"/>
    </row>
    <row r="973" spans="1:32" ht="16.5" x14ac:dyDescent="0.25">
      <c r="A973" s="5">
        <v>968</v>
      </c>
      <c r="B973" s="42">
        <f t="shared" si="72"/>
        <v>0</v>
      </c>
      <c r="C973" s="41">
        <f t="shared" si="73"/>
        <v>1</v>
      </c>
      <c r="D973" s="10"/>
      <c r="E973" s="10"/>
      <c r="F973" s="125"/>
      <c r="G973" s="12"/>
      <c r="H973" s="125"/>
      <c r="I973" s="16"/>
      <c r="J973" s="2" t="str">
        <f t="shared" si="74"/>
        <v>Pendiente</v>
      </c>
      <c r="K973" s="35">
        <f t="shared" si="71"/>
        <v>0</v>
      </c>
      <c r="L973" s="36"/>
      <c r="M973" s="37"/>
      <c r="N973" s="19"/>
      <c r="O973" s="19"/>
      <c r="P973" s="153"/>
      <c r="Q973" s="27"/>
      <c r="R973" s="89"/>
      <c r="S973" s="89"/>
      <c r="T973" s="89"/>
      <c r="U973" s="89"/>
      <c r="V973" s="15"/>
      <c r="W973" s="19"/>
      <c r="X973" s="19"/>
      <c r="Y973" s="19"/>
      <c r="Z973" s="19"/>
      <c r="AA973" s="19"/>
      <c r="AB973" s="19"/>
      <c r="AC973" s="19"/>
      <c r="AD973" s="19"/>
      <c r="AE973" s="19"/>
      <c r="AF973" s="19"/>
    </row>
    <row r="974" spans="1:32" ht="16.5" x14ac:dyDescent="0.25">
      <c r="A974" s="5">
        <v>969</v>
      </c>
      <c r="B974" s="42">
        <f t="shared" si="72"/>
        <v>0</v>
      </c>
      <c r="C974" s="41">
        <f t="shared" si="73"/>
        <v>1</v>
      </c>
      <c r="D974" s="10"/>
      <c r="E974" s="10"/>
      <c r="F974" s="125"/>
      <c r="G974" s="12"/>
      <c r="H974" s="125"/>
      <c r="I974" s="16"/>
      <c r="J974" s="2" t="str">
        <f t="shared" si="74"/>
        <v>Pendiente</v>
      </c>
      <c r="K974" s="35">
        <f t="shared" si="71"/>
        <v>0</v>
      </c>
      <c r="L974" s="36"/>
      <c r="M974" s="37"/>
      <c r="N974" s="19"/>
      <c r="O974" s="19"/>
      <c r="P974" s="153"/>
      <c r="Q974" s="27"/>
      <c r="R974" s="89"/>
      <c r="S974" s="89"/>
      <c r="T974" s="89"/>
      <c r="U974" s="89"/>
      <c r="V974" s="15"/>
      <c r="W974" s="19"/>
      <c r="X974" s="19"/>
      <c r="Y974" s="19"/>
      <c r="Z974" s="19"/>
      <c r="AA974" s="19"/>
      <c r="AB974" s="19"/>
      <c r="AC974" s="19"/>
      <c r="AD974" s="19"/>
      <c r="AE974" s="19"/>
      <c r="AF974" s="19"/>
    </row>
    <row r="975" spans="1:32" ht="16.5" x14ac:dyDescent="0.25">
      <c r="A975" s="5">
        <v>970</v>
      </c>
      <c r="B975" s="42">
        <f t="shared" si="72"/>
        <v>0</v>
      </c>
      <c r="C975" s="41">
        <f t="shared" si="73"/>
        <v>1</v>
      </c>
      <c r="D975" s="10"/>
      <c r="E975" s="10"/>
      <c r="F975" s="125"/>
      <c r="G975" s="12"/>
      <c r="H975" s="125"/>
      <c r="I975" s="16"/>
      <c r="J975" s="2" t="str">
        <f t="shared" si="74"/>
        <v>Pendiente</v>
      </c>
      <c r="K975" s="35">
        <f t="shared" si="71"/>
        <v>0</v>
      </c>
      <c r="L975" s="36"/>
      <c r="M975" s="37"/>
      <c r="N975" s="19"/>
      <c r="O975" s="19"/>
      <c r="P975" s="153"/>
      <c r="Q975" s="27"/>
      <c r="R975" s="89"/>
      <c r="S975" s="89"/>
      <c r="T975" s="89"/>
      <c r="U975" s="89"/>
      <c r="V975" s="15"/>
      <c r="W975" s="19"/>
      <c r="X975" s="19"/>
      <c r="Y975" s="19"/>
      <c r="Z975" s="19"/>
      <c r="AA975" s="19"/>
      <c r="AB975" s="19"/>
      <c r="AC975" s="19"/>
      <c r="AD975" s="19"/>
      <c r="AE975" s="19"/>
      <c r="AF975" s="19"/>
    </row>
    <row r="976" spans="1:32" ht="16.5" x14ac:dyDescent="0.25">
      <c r="A976" s="5">
        <v>971</v>
      </c>
      <c r="B976" s="42">
        <f t="shared" si="72"/>
        <v>0</v>
      </c>
      <c r="C976" s="41">
        <f t="shared" si="73"/>
        <v>1</v>
      </c>
      <c r="D976" s="10"/>
      <c r="E976" s="10"/>
      <c r="F976" s="125"/>
      <c r="G976" s="12"/>
      <c r="H976" s="125"/>
      <c r="I976" s="16"/>
      <c r="J976" s="2" t="str">
        <f t="shared" si="74"/>
        <v>Pendiente</v>
      </c>
      <c r="K976" s="35">
        <f t="shared" si="71"/>
        <v>0</v>
      </c>
      <c r="L976" s="36"/>
      <c r="M976" s="37"/>
      <c r="N976" s="19"/>
      <c r="O976" s="19"/>
      <c r="P976" s="153"/>
      <c r="Q976" s="27"/>
      <c r="R976" s="89"/>
      <c r="S976" s="89"/>
      <c r="T976" s="89"/>
      <c r="U976" s="89"/>
      <c r="V976" s="15"/>
      <c r="W976" s="19"/>
      <c r="X976" s="19"/>
      <c r="Y976" s="19"/>
      <c r="Z976" s="19"/>
      <c r="AA976" s="19"/>
      <c r="AB976" s="19"/>
      <c r="AC976" s="19"/>
      <c r="AD976" s="19"/>
      <c r="AE976" s="19"/>
      <c r="AF976" s="19"/>
    </row>
    <row r="977" spans="1:32" ht="16.5" x14ac:dyDescent="0.25">
      <c r="A977" s="5">
        <v>972</v>
      </c>
      <c r="B977" s="42">
        <f t="shared" si="72"/>
        <v>0</v>
      </c>
      <c r="C977" s="41">
        <f t="shared" si="73"/>
        <v>1</v>
      </c>
      <c r="D977" s="10"/>
      <c r="E977" s="10"/>
      <c r="F977" s="125"/>
      <c r="G977" s="12"/>
      <c r="H977" s="125"/>
      <c r="I977" s="16"/>
      <c r="J977" s="2" t="str">
        <f t="shared" si="74"/>
        <v>Pendiente</v>
      </c>
      <c r="K977" s="35">
        <f t="shared" si="71"/>
        <v>0</v>
      </c>
      <c r="L977" s="36"/>
      <c r="M977" s="37"/>
      <c r="N977" s="19"/>
      <c r="O977" s="19"/>
      <c r="P977" s="153"/>
      <c r="Q977" s="27"/>
      <c r="R977" s="89"/>
      <c r="S977" s="89"/>
      <c r="T977" s="89"/>
      <c r="U977" s="89"/>
      <c r="V977" s="15"/>
      <c r="W977" s="19"/>
      <c r="X977" s="19"/>
      <c r="Y977" s="19"/>
      <c r="Z977" s="19"/>
      <c r="AA977" s="19"/>
      <c r="AB977" s="19"/>
      <c r="AC977" s="19"/>
      <c r="AD977" s="19"/>
      <c r="AE977" s="19"/>
      <c r="AF977" s="19"/>
    </row>
    <row r="978" spans="1:32" ht="16.5" x14ac:dyDescent="0.25">
      <c r="A978" s="5">
        <v>973</v>
      </c>
      <c r="B978" s="42">
        <f t="shared" si="72"/>
        <v>0</v>
      </c>
      <c r="C978" s="41">
        <f t="shared" si="73"/>
        <v>1</v>
      </c>
      <c r="D978" s="10"/>
      <c r="E978" s="10"/>
      <c r="F978" s="125"/>
      <c r="G978" s="12"/>
      <c r="H978" s="125"/>
      <c r="I978" s="16"/>
      <c r="J978" s="2" t="str">
        <f t="shared" si="74"/>
        <v>Pendiente</v>
      </c>
      <c r="K978" s="35">
        <f t="shared" si="71"/>
        <v>0</v>
      </c>
      <c r="L978" s="36"/>
      <c r="M978" s="37"/>
      <c r="N978" s="19"/>
      <c r="O978" s="19"/>
      <c r="P978" s="153"/>
      <c r="Q978" s="27"/>
      <c r="R978" s="89"/>
      <c r="S978" s="89"/>
      <c r="T978" s="89"/>
      <c r="U978" s="89"/>
      <c r="V978" s="15"/>
      <c r="W978" s="19"/>
      <c r="X978" s="19"/>
      <c r="Y978" s="19"/>
      <c r="Z978" s="19"/>
      <c r="AA978" s="19"/>
      <c r="AB978" s="19"/>
      <c r="AC978" s="19"/>
      <c r="AD978" s="19"/>
      <c r="AE978" s="19"/>
      <c r="AF978" s="19"/>
    </row>
    <row r="979" spans="1:32" ht="16.5" x14ac:dyDescent="0.25">
      <c r="A979" s="5">
        <v>974</v>
      </c>
      <c r="B979" s="42">
        <f t="shared" si="72"/>
        <v>0</v>
      </c>
      <c r="C979" s="41">
        <f t="shared" si="73"/>
        <v>1</v>
      </c>
      <c r="D979" s="10"/>
      <c r="E979" s="10"/>
      <c r="F979" s="125"/>
      <c r="G979" s="12"/>
      <c r="H979" s="125"/>
      <c r="I979" s="16"/>
      <c r="J979" s="2" t="str">
        <f t="shared" si="74"/>
        <v>Pendiente</v>
      </c>
      <c r="K979" s="35">
        <f t="shared" si="71"/>
        <v>0</v>
      </c>
      <c r="L979" s="36"/>
      <c r="M979" s="37"/>
      <c r="N979" s="19"/>
      <c r="O979" s="19"/>
      <c r="P979" s="153"/>
      <c r="Q979" s="27"/>
      <c r="R979" s="89"/>
      <c r="S979" s="89"/>
      <c r="T979" s="89"/>
      <c r="U979" s="89"/>
      <c r="V979" s="15"/>
      <c r="W979" s="19"/>
      <c r="X979" s="19"/>
      <c r="Y979" s="19"/>
      <c r="Z979" s="19"/>
      <c r="AA979" s="19"/>
      <c r="AB979" s="19"/>
      <c r="AC979" s="19"/>
      <c r="AD979" s="19"/>
      <c r="AE979" s="19"/>
      <c r="AF979" s="19"/>
    </row>
    <row r="980" spans="1:32" ht="16.5" x14ac:dyDescent="0.25">
      <c r="A980" s="5">
        <v>975</v>
      </c>
      <c r="B980" s="42">
        <f t="shared" si="72"/>
        <v>0</v>
      </c>
      <c r="C980" s="41">
        <f t="shared" si="73"/>
        <v>1</v>
      </c>
      <c r="D980" s="10"/>
      <c r="E980" s="10"/>
      <c r="F980" s="125"/>
      <c r="G980" s="12"/>
      <c r="H980" s="125"/>
      <c r="I980" s="16"/>
      <c r="J980" s="2" t="str">
        <f t="shared" si="74"/>
        <v>Pendiente</v>
      </c>
      <c r="K980" s="35">
        <f t="shared" ref="K980:K1043" si="75">IF(I980&lt;&gt;"",(NETWORKDAYS(F980,I980)),0)</f>
        <v>0</v>
      </c>
      <c r="L980" s="36"/>
      <c r="M980" s="37"/>
      <c r="N980" s="19"/>
      <c r="O980" s="19"/>
      <c r="P980" s="153"/>
      <c r="Q980" s="27"/>
      <c r="R980" s="89"/>
      <c r="S980" s="89"/>
      <c r="T980" s="89"/>
      <c r="U980" s="89"/>
      <c r="V980" s="15"/>
      <c r="W980" s="19"/>
      <c r="X980" s="19"/>
      <c r="Y980" s="19"/>
      <c r="Z980" s="19"/>
      <c r="AA980" s="19"/>
      <c r="AB980" s="19"/>
      <c r="AC980" s="19"/>
      <c r="AD980" s="19"/>
      <c r="AE980" s="19"/>
      <c r="AF980" s="19"/>
    </row>
    <row r="981" spans="1:32" ht="16.5" x14ac:dyDescent="0.25">
      <c r="A981" s="5">
        <v>976</v>
      </c>
      <c r="B981" s="42">
        <f t="shared" si="72"/>
        <v>0</v>
      </c>
      <c r="C981" s="41">
        <f t="shared" si="73"/>
        <v>1</v>
      </c>
      <c r="D981" s="10"/>
      <c r="E981" s="10"/>
      <c r="F981" s="125"/>
      <c r="G981" s="12"/>
      <c r="H981" s="125"/>
      <c r="I981" s="16"/>
      <c r="J981" s="2" t="str">
        <f t="shared" si="74"/>
        <v>Pendiente</v>
      </c>
      <c r="K981" s="35">
        <f t="shared" si="75"/>
        <v>0</v>
      </c>
      <c r="L981" s="36"/>
      <c r="M981" s="37"/>
      <c r="N981" s="19"/>
      <c r="O981" s="19"/>
      <c r="P981" s="153"/>
      <c r="Q981" s="27"/>
      <c r="R981" s="89"/>
      <c r="S981" s="89"/>
      <c r="T981" s="89"/>
      <c r="U981" s="89"/>
      <c r="V981" s="15"/>
      <c r="W981" s="19"/>
      <c r="X981" s="19"/>
      <c r="Y981" s="19"/>
      <c r="Z981" s="19"/>
      <c r="AA981" s="19"/>
      <c r="AB981" s="19"/>
      <c r="AC981" s="19"/>
      <c r="AD981" s="19"/>
      <c r="AE981" s="19"/>
      <c r="AF981" s="19"/>
    </row>
    <row r="982" spans="1:32" ht="16.5" x14ac:dyDescent="0.25">
      <c r="A982" s="5">
        <v>977</v>
      </c>
      <c r="B982" s="42">
        <f t="shared" si="72"/>
        <v>0</v>
      </c>
      <c r="C982" s="41">
        <f t="shared" si="73"/>
        <v>1</v>
      </c>
      <c r="D982" s="10"/>
      <c r="E982" s="10"/>
      <c r="F982" s="125"/>
      <c r="G982" s="12"/>
      <c r="H982" s="125"/>
      <c r="I982" s="16"/>
      <c r="J982" s="2" t="str">
        <f t="shared" si="74"/>
        <v>Pendiente</v>
      </c>
      <c r="K982" s="35">
        <f t="shared" si="75"/>
        <v>0</v>
      </c>
      <c r="L982" s="36"/>
      <c r="M982" s="37"/>
      <c r="N982" s="19"/>
      <c r="O982" s="19"/>
      <c r="P982" s="153"/>
      <c r="Q982" s="27"/>
      <c r="R982" s="89"/>
      <c r="S982" s="89"/>
      <c r="T982" s="89"/>
      <c r="U982" s="89"/>
      <c r="V982" s="15"/>
      <c r="W982" s="19"/>
      <c r="X982" s="19"/>
      <c r="Y982" s="19"/>
      <c r="Z982" s="19"/>
      <c r="AA982" s="19"/>
      <c r="AB982" s="19"/>
      <c r="AC982" s="19"/>
      <c r="AD982" s="19"/>
      <c r="AE982" s="19"/>
      <c r="AF982" s="19"/>
    </row>
    <row r="983" spans="1:32" ht="16.5" x14ac:dyDescent="0.25">
      <c r="A983" s="5">
        <v>978</v>
      </c>
      <c r="B983" s="42">
        <f t="shared" si="72"/>
        <v>0</v>
      </c>
      <c r="C983" s="41">
        <f t="shared" si="73"/>
        <v>1</v>
      </c>
      <c r="D983" s="10"/>
      <c r="E983" s="10"/>
      <c r="F983" s="125"/>
      <c r="G983" s="12"/>
      <c r="H983" s="125"/>
      <c r="I983" s="16"/>
      <c r="J983" s="2" t="str">
        <f t="shared" si="74"/>
        <v>Pendiente</v>
      </c>
      <c r="K983" s="35">
        <f t="shared" si="75"/>
        <v>0</v>
      </c>
      <c r="L983" s="36"/>
      <c r="M983" s="37"/>
      <c r="N983" s="19"/>
      <c r="O983" s="19"/>
      <c r="P983" s="153"/>
      <c r="Q983" s="27"/>
      <c r="R983" s="89"/>
      <c r="S983" s="89"/>
      <c r="T983" s="89"/>
      <c r="U983" s="89"/>
      <c r="V983" s="15"/>
      <c r="W983" s="19"/>
      <c r="X983" s="19"/>
      <c r="Y983" s="19"/>
      <c r="Z983" s="19"/>
      <c r="AA983" s="19"/>
      <c r="AB983" s="19"/>
      <c r="AC983" s="19"/>
      <c r="AD983" s="19"/>
      <c r="AE983" s="19"/>
      <c r="AF983" s="19"/>
    </row>
    <row r="984" spans="1:32" ht="16.5" x14ac:dyDescent="0.25">
      <c r="A984" s="5">
        <v>979</v>
      </c>
      <c r="B984" s="42">
        <f t="shared" si="72"/>
        <v>0</v>
      </c>
      <c r="C984" s="41">
        <f t="shared" si="73"/>
        <v>1</v>
      </c>
      <c r="D984" s="10"/>
      <c r="E984" s="10"/>
      <c r="F984" s="125"/>
      <c r="G984" s="12"/>
      <c r="H984" s="125"/>
      <c r="I984" s="16"/>
      <c r="J984" s="2" t="str">
        <f t="shared" si="74"/>
        <v>Pendiente</v>
      </c>
      <c r="K984" s="35">
        <f t="shared" si="75"/>
        <v>0</v>
      </c>
      <c r="L984" s="36"/>
      <c r="M984" s="37"/>
      <c r="N984" s="19"/>
      <c r="O984" s="19"/>
      <c r="P984" s="153"/>
      <c r="Q984" s="27"/>
      <c r="R984" s="89"/>
      <c r="S984" s="89"/>
      <c r="T984" s="89"/>
      <c r="U984" s="89"/>
      <c r="V984" s="15"/>
      <c r="W984" s="19"/>
      <c r="X984" s="19"/>
      <c r="Y984" s="19"/>
      <c r="Z984" s="19"/>
      <c r="AA984" s="19"/>
      <c r="AB984" s="19"/>
      <c r="AC984" s="19"/>
      <c r="AD984" s="19"/>
      <c r="AE984" s="19"/>
      <c r="AF984" s="19"/>
    </row>
    <row r="985" spans="1:32" ht="16.5" x14ac:dyDescent="0.25">
      <c r="A985" s="5">
        <v>980</v>
      </c>
      <c r="B985" s="42">
        <f t="shared" si="72"/>
        <v>0</v>
      </c>
      <c r="C985" s="41">
        <f t="shared" si="73"/>
        <v>1</v>
      </c>
      <c r="D985" s="10"/>
      <c r="E985" s="10"/>
      <c r="F985" s="125"/>
      <c r="G985" s="12"/>
      <c r="H985" s="125"/>
      <c r="I985" s="16"/>
      <c r="J985" s="2" t="str">
        <f t="shared" si="74"/>
        <v>Pendiente</v>
      </c>
      <c r="K985" s="35">
        <f t="shared" si="75"/>
        <v>0</v>
      </c>
      <c r="L985" s="36"/>
      <c r="M985" s="37"/>
      <c r="N985" s="19"/>
      <c r="O985" s="19"/>
      <c r="P985" s="153"/>
      <c r="Q985" s="27"/>
      <c r="R985" s="89"/>
      <c r="S985" s="89"/>
      <c r="T985" s="89"/>
      <c r="U985" s="89"/>
      <c r="V985" s="15"/>
      <c r="W985" s="19"/>
      <c r="X985" s="19"/>
      <c r="Y985" s="19"/>
      <c r="Z985" s="19"/>
      <c r="AA985" s="19"/>
      <c r="AB985" s="19"/>
      <c r="AC985" s="19"/>
      <c r="AD985" s="19"/>
      <c r="AE985" s="19"/>
      <c r="AF985" s="19"/>
    </row>
    <row r="986" spans="1:32" ht="16.5" x14ac:dyDescent="0.25">
      <c r="A986" s="5">
        <v>981</v>
      </c>
      <c r="B986" s="42">
        <f t="shared" si="72"/>
        <v>0</v>
      </c>
      <c r="C986" s="41">
        <f t="shared" si="73"/>
        <v>1</v>
      </c>
      <c r="D986" s="10"/>
      <c r="E986" s="10"/>
      <c r="F986" s="125"/>
      <c r="G986" s="12"/>
      <c r="H986" s="125"/>
      <c r="I986" s="16"/>
      <c r="J986" s="2" t="str">
        <f t="shared" si="74"/>
        <v>Pendiente</v>
      </c>
      <c r="K986" s="35">
        <f t="shared" si="75"/>
        <v>0</v>
      </c>
      <c r="L986" s="36"/>
      <c r="M986" s="37"/>
      <c r="N986" s="19"/>
      <c r="O986" s="19"/>
      <c r="P986" s="153"/>
      <c r="Q986" s="27"/>
      <c r="R986" s="89"/>
      <c r="S986" s="89"/>
      <c r="T986" s="89"/>
      <c r="U986" s="89"/>
      <c r="V986" s="15"/>
      <c r="W986" s="19"/>
      <c r="X986" s="19"/>
      <c r="Y986" s="19"/>
      <c r="Z986" s="19"/>
      <c r="AA986" s="19"/>
      <c r="AB986" s="19"/>
      <c r="AC986" s="19"/>
      <c r="AD986" s="19"/>
      <c r="AE986" s="19"/>
      <c r="AF986" s="19"/>
    </row>
    <row r="987" spans="1:32" ht="16.5" x14ac:dyDescent="0.25">
      <c r="A987" s="5">
        <v>982</v>
      </c>
      <c r="B987" s="42">
        <f t="shared" si="72"/>
        <v>0</v>
      </c>
      <c r="C987" s="41">
        <f t="shared" si="73"/>
        <v>1</v>
      </c>
      <c r="D987" s="10"/>
      <c r="E987" s="10"/>
      <c r="F987" s="125"/>
      <c r="G987" s="12"/>
      <c r="H987" s="125"/>
      <c r="I987" s="16"/>
      <c r="J987" s="2" t="str">
        <f t="shared" si="74"/>
        <v>Pendiente</v>
      </c>
      <c r="K987" s="35">
        <f t="shared" si="75"/>
        <v>0</v>
      </c>
      <c r="L987" s="36"/>
      <c r="M987" s="37"/>
      <c r="N987" s="19"/>
      <c r="O987" s="19"/>
      <c r="P987" s="153"/>
      <c r="Q987" s="27"/>
      <c r="R987" s="89"/>
      <c r="S987" s="89"/>
      <c r="T987" s="89"/>
      <c r="U987" s="89"/>
      <c r="V987" s="15"/>
      <c r="W987" s="19"/>
      <c r="X987" s="19"/>
      <c r="Y987" s="19"/>
      <c r="Z987" s="19"/>
      <c r="AA987" s="19"/>
      <c r="AB987" s="19"/>
      <c r="AC987" s="19"/>
      <c r="AD987" s="19"/>
      <c r="AE987" s="19"/>
      <c r="AF987" s="19"/>
    </row>
    <row r="988" spans="1:32" ht="16.5" x14ac:dyDescent="0.25">
      <c r="A988" s="5">
        <v>983</v>
      </c>
      <c r="B988" s="42">
        <f t="shared" si="72"/>
        <v>0</v>
      </c>
      <c r="C988" s="41">
        <f t="shared" si="73"/>
        <v>1</v>
      </c>
      <c r="D988" s="10"/>
      <c r="E988" s="10"/>
      <c r="F988" s="125"/>
      <c r="G988" s="12"/>
      <c r="H988" s="125"/>
      <c r="I988" s="16"/>
      <c r="J988" s="2" t="str">
        <f t="shared" si="74"/>
        <v>Pendiente</v>
      </c>
      <c r="K988" s="35">
        <f t="shared" si="75"/>
        <v>0</v>
      </c>
      <c r="L988" s="36"/>
      <c r="M988" s="37"/>
      <c r="N988" s="19"/>
      <c r="O988" s="19"/>
      <c r="P988" s="153"/>
      <c r="Q988" s="27"/>
      <c r="R988" s="89"/>
      <c r="S988" s="89"/>
      <c r="T988" s="89"/>
      <c r="U988" s="89"/>
      <c r="V988" s="15"/>
      <c r="W988" s="19"/>
      <c r="X988" s="19"/>
      <c r="Y988" s="19"/>
      <c r="Z988" s="19"/>
      <c r="AA988" s="19"/>
      <c r="AB988" s="19"/>
      <c r="AC988" s="19"/>
      <c r="AD988" s="19"/>
      <c r="AE988" s="19"/>
      <c r="AF988" s="19"/>
    </row>
    <row r="989" spans="1:32" ht="16.5" x14ac:dyDescent="0.25">
      <c r="A989" s="5">
        <v>984</v>
      </c>
      <c r="B989" s="42">
        <f t="shared" ref="B989:B1052" si="76">IF(D989="",0,IF(I989&lt;&gt;"",-1,IF(H989&lt;$AH$5,100,0)))</f>
        <v>0</v>
      </c>
      <c r="C989" s="41">
        <f t="shared" ref="C989:C1052" si="77">IF(D989="",1,IF(I989&lt;&gt;"",0,IF((H989-18)&lt;=$AH$5,100,1)))</f>
        <v>1</v>
      </c>
      <c r="D989" s="10"/>
      <c r="E989" s="10"/>
      <c r="F989" s="125"/>
      <c r="G989" s="12"/>
      <c r="H989" s="125"/>
      <c r="I989" s="16"/>
      <c r="J989" s="2" t="str">
        <f t="shared" si="74"/>
        <v>Pendiente</v>
      </c>
      <c r="K989" s="35">
        <f t="shared" si="75"/>
        <v>0</v>
      </c>
      <c r="L989" s="36"/>
      <c r="M989" s="37"/>
      <c r="N989" s="19"/>
      <c r="O989" s="19"/>
      <c r="P989" s="153"/>
      <c r="Q989" s="27"/>
      <c r="R989" s="89"/>
      <c r="S989" s="89"/>
      <c r="T989" s="89"/>
      <c r="U989" s="89"/>
      <c r="V989" s="15"/>
      <c r="W989" s="19"/>
      <c r="X989" s="19"/>
      <c r="Y989" s="19"/>
      <c r="Z989" s="19"/>
      <c r="AA989" s="19"/>
      <c r="AB989" s="19"/>
      <c r="AC989" s="19"/>
      <c r="AD989" s="19"/>
      <c r="AE989" s="19"/>
      <c r="AF989" s="19"/>
    </row>
    <row r="990" spans="1:32" ht="16.5" x14ac:dyDescent="0.25">
      <c r="A990" s="5">
        <v>985</v>
      </c>
      <c r="B990" s="42">
        <f t="shared" si="76"/>
        <v>0</v>
      </c>
      <c r="C990" s="41">
        <f t="shared" si="77"/>
        <v>1</v>
      </c>
      <c r="D990" s="10"/>
      <c r="E990" s="10"/>
      <c r="F990" s="125"/>
      <c r="G990" s="12"/>
      <c r="H990" s="125"/>
      <c r="I990" s="16"/>
      <c r="J990" s="2" t="str">
        <f t="shared" si="74"/>
        <v>Pendiente</v>
      </c>
      <c r="K990" s="35">
        <f t="shared" si="75"/>
        <v>0</v>
      </c>
      <c r="L990" s="36"/>
      <c r="M990" s="37"/>
      <c r="N990" s="19"/>
      <c r="O990" s="19"/>
      <c r="P990" s="153"/>
      <c r="Q990" s="27"/>
      <c r="R990" s="89"/>
      <c r="S990" s="89"/>
      <c r="T990" s="89"/>
      <c r="U990" s="89"/>
      <c r="V990" s="15"/>
      <c r="W990" s="19"/>
      <c r="X990" s="19"/>
      <c r="Y990" s="19"/>
      <c r="Z990" s="19"/>
      <c r="AA990" s="19"/>
      <c r="AB990" s="19"/>
      <c r="AC990" s="19"/>
      <c r="AD990" s="19"/>
      <c r="AE990" s="19"/>
      <c r="AF990" s="19"/>
    </row>
    <row r="991" spans="1:32" ht="16.5" x14ac:dyDescent="0.25">
      <c r="A991" s="5">
        <v>986</v>
      </c>
      <c r="B991" s="42">
        <f t="shared" si="76"/>
        <v>0</v>
      </c>
      <c r="C991" s="41">
        <f t="shared" si="77"/>
        <v>1</v>
      </c>
      <c r="D991" s="10"/>
      <c r="E991" s="10"/>
      <c r="F991" s="125"/>
      <c r="G991" s="12"/>
      <c r="H991" s="125"/>
      <c r="I991" s="16"/>
      <c r="J991" s="2" t="str">
        <f t="shared" si="74"/>
        <v>Pendiente</v>
      </c>
      <c r="K991" s="35">
        <f t="shared" si="75"/>
        <v>0</v>
      </c>
      <c r="L991" s="36"/>
      <c r="M991" s="37"/>
      <c r="N991" s="19"/>
      <c r="O991" s="19"/>
      <c r="P991" s="153"/>
      <c r="Q991" s="27"/>
      <c r="R991" s="89"/>
      <c r="S991" s="89"/>
      <c r="T991" s="89"/>
      <c r="U991" s="89"/>
      <c r="V991" s="15"/>
      <c r="W991" s="19"/>
      <c r="X991" s="19"/>
      <c r="Y991" s="19"/>
      <c r="Z991" s="19"/>
      <c r="AA991" s="19"/>
      <c r="AB991" s="19"/>
      <c r="AC991" s="19"/>
      <c r="AD991" s="19"/>
      <c r="AE991" s="19"/>
      <c r="AF991" s="19"/>
    </row>
    <row r="992" spans="1:32" ht="16.5" x14ac:dyDescent="0.25">
      <c r="A992" s="5">
        <v>987</v>
      </c>
      <c r="B992" s="42">
        <f t="shared" si="76"/>
        <v>0</v>
      </c>
      <c r="C992" s="41">
        <f t="shared" si="77"/>
        <v>1</v>
      </c>
      <c r="D992" s="10"/>
      <c r="E992" s="10"/>
      <c r="F992" s="125"/>
      <c r="G992" s="12"/>
      <c r="H992" s="125"/>
      <c r="I992" s="16"/>
      <c r="J992" s="2" t="str">
        <f t="shared" si="74"/>
        <v>Pendiente</v>
      </c>
      <c r="K992" s="35">
        <f t="shared" si="75"/>
        <v>0</v>
      </c>
      <c r="L992" s="36"/>
      <c r="M992" s="37"/>
      <c r="N992" s="19"/>
      <c r="O992" s="19"/>
      <c r="P992" s="153"/>
      <c r="Q992" s="27"/>
      <c r="R992" s="89"/>
      <c r="S992" s="89"/>
      <c r="T992" s="89"/>
      <c r="U992" s="89"/>
      <c r="V992" s="15"/>
      <c r="W992" s="19"/>
      <c r="X992" s="19"/>
      <c r="Y992" s="19"/>
      <c r="Z992" s="19"/>
      <c r="AA992" s="19"/>
      <c r="AB992" s="19"/>
      <c r="AC992" s="19"/>
      <c r="AD992" s="19"/>
      <c r="AE992" s="19"/>
      <c r="AF992" s="19"/>
    </row>
    <row r="993" spans="1:32" ht="16.5" x14ac:dyDescent="0.25">
      <c r="A993" s="5">
        <v>988</v>
      </c>
      <c r="B993" s="42">
        <f t="shared" si="76"/>
        <v>0</v>
      </c>
      <c r="C993" s="41">
        <f t="shared" si="77"/>
        <v>1</v>
      </c>
      <c r="D993" s="10"/>
      <c r="E993" s="10"/>
      <c r="F993" s="125"/>
      <c r="G993" s="12"/>
      <c r="H993" s="125"/>
      <c r="I993" s="16"/>
      <c r="J993" s="2" t="str">
        <f t="shared" si="74"/>
        <v>Pendiente</v>
      </c>
      <c r="K993" s="35">
        <f t="shared" si="75"/>
        <v>0</v>
      </c>
      <c r="L993" s="36"/>
      <c r="M993" s="37"/>
      <c r="N993" s="19"/>
      <c r="O993" s="19"/>
      <c r="P993" s="153"/>
      <c r="Q993" s="27"/>
      <c r="R993" s="89"/>
      <c r="S993" s="89"/>
      <c r="T993" s="89"/>
      <c r="U993" s="89"/>
      <c r="V993" s="15"/>
      <c r="W993" s="19"/>
      <c r="X993" s="19"/>
      <c r="Y993" s="19"/>
      <c r="Z993" s="19"/>
      <c r="AA993" s="19"/>
      <c r="AB993" s="19"/>
      <c r="AC993" s="19"/>
      <c r="AD993" s="19"/>
      <c r="AE993" s="19"/>
      <c r="AF993" s="19"/>
    </row>
    <row r="994" spans="1:32" ht="16.5" x14ac:dyDescent="0.25">
      <c r="A994" s="5">
        <v>989</v>
      </c>
      <c r="B994" s="42">
        <f t="shared" si="76"/>
        <v>0</v>
      </c>
      <c r="C994" s="41">
        <f t="shared" si="77"/>
        <v>1</v>
      </c>
      <c r="D994" s="10"/>
      <c r="E994" s="10"/>
      <c r="F994" s="125"/>
      <c r="G994" s="12"/>
      <c r="H994" s="125"/>
      <c r="I994" s="16"/>
      <c r="J994" s="2" t="str">
        <f t="shared" si="74"/>
        <v>Pendiente</v>
      </c>
      <c r="K994" s="35">
        <f t="shared" si="75"/>
        <v>0</v>
      </c>
      <c r="L994" s="36"/>
      <c r="M994" s="37"/>
      <c r="N994" s="19"/>
      <c r="O994" s="19"/>
      <c r="P994" s="153"/>
      <c r="Q994" s="27"/>
      <c r="R994" s="89"/>
      <c r="S994" s="89"/>
      <c r="T994" s="89"/>
      <c r="U994" s="89"/>
      <c r="V994" s="15"/>
      <c r="W994" s="19"/>
      <c r="X994" s="19"/>
      <c r="Y994" s="19"/>
      <c r="Z994" s="19"/>
      <c r="AA994" s="19"/>
      <c r="AB994" s="19"/>
      <c r="AC994" s="19"/>
      <c r="AD994" s="19"/>
      <c r="AE994" s="19"/>
      <c r="AF994" s="19"/>
    </row>
    <row r="995" spans="1:32" ht="16.5" x14ac:dyDescent="0.25">
      <c r="A995" s="5">
        <v>990</v>
      </c>
      <c r="B995" s="42">
        <f t="shared" si="76"/>
        <v>0</v>
      </c>
      <c r="C995" s="41">
        <f t="shared" si="77"/>
        <v>1</v>
      </c>
      <c r="D995" s="10"/>
      <c r="E995" s="10"/>
      <c r="F995" s="125"/>
      <c r="G995" s="12"/>
      <c r="H995" s="125"/>
      <c r="I995" s="16"/>
      <c r="J995" s="2" t="str">
        <f t="shared" si="74"/>
        <v>Pendiente</v>
      </c>
      <c r="K995" s="35">
        <f t="shared" si="75"/>
        <v>0</v>
      </c>
      <c r="L995" s="36"/>
      <c r="M995" s="37"/>
      <c r="N995" s="19"/>
      <c r="O995" s="19"/>
      <c r="P995" s="153"/>
      <c r="Q995" s="27"/>
      <c r="R995" s="89"/>
      <c r="S995" s="89"/>
      <c r="T995" s="89"/>
      <c r="U995" s="89"/>
      <c r="V995" s="15"/>
      <c r="W995" s="19"/>
      <c r="X995" s="19"/>
      <c r="Y995" s="19"/>
      <c r="Z995" s="19"/>
      <c r="AA995" s="19"/>
      <c r="AB995" s="19"/>
      <c r="AC995" s="19"/>
      <c r="AD995" s="19"/>
      <c r="AE995" s="19"/>
      <c r="AF995" s="19"/>
    </row>
    <row r="996" spans="1:32" ht="16.5" x14ac:dyDescent="0.25">
      <c r="A996" s="5">
        <v>991</v>
      </c>
      <c r="B996" s="42">
        <f t="shared" si="76"/>
        <v>0</v>
      </c>
      <c r="C996" s="41">
        <f t="shared" si="77"/>
        <v>1</v>
      </c>
      <c r="D996" s="10"/>
      <c r="E996" s="10"/>
      <c r="F996" s="125"/>
      <c r="G996" s="12"/>
      <c r="H996" s="125"/>
      <c r="I996" s="16"/>
      <c r="J996" s="2" t="str">
        <f t="shared" si="74"/>
        <v>Pendiente</v>
      </c>
      <c r="K996" s="35">
        <f t="shared" si="75"/>
        <v>0</v>
      </c>
      <c r="L996" s="36"/>
      <c r="M996" s="37"/>
      <c r="N996" s="19"/>
      <c r="O996" s="19"/>
      <c r="P996" s="153"/>
      <c r="Q996" s="27"/>
      <c r="R996" s="89"/>
      <c r="S996" s="89"/>
      <c r="T996" s="89"/>
      <c r="U996" s="89"/>
      <c r="V996" s="15"/>
      <c r="W996" s="19"/>
      <c r="X996" s="19"/>
      <c r="Y996" s="19"/>
      <c r="Z996" s="19"/>
      <c r="AA996" s="19"/>
      <c r="AB996" s="19"/>
      <c r="AC996" s="19"/>
      <c r="AD996" s="19"/>
      <c r="AE996" s="19"/>
      <c r="AF996" s="19"/>
    </row>
    <row r="997" spans="1:32" ht="16.5" x14ac:dyDescent="0.25">
      <c r="A997" s="5">
        <v>992</v>
      </c>
      <c r="B997" s="42">
        <f t="shared" si="76"/>
        <v>0</v>
      </c>
      <c r="C997" s="41">
        <f t="shared" si="77"/>
        <v>1</v>
      </c>
      <c r="D997" s="10"/>
      <c r="E997" s="10"/>
      <c r="F997" s="125"/>
      <c r="G997" s="12"/>
      <c r="H997" s="125"/>
      <c r="I997" s="16"/>
      <c r="J997" s="2" t="str">
        <f t="shared" si="74"/>
        <v>Pendiente</v>
      </c>
      <c r="K997" s="35">
        <f t="shared" si="75"/>
        <v>0</v>
      </c>
      <c r="L997" s="36"/>
      <c r="M997" s="37"/>
      <c r="N997" s="19"/>
      <c r="O997" s="19"/>
      <c r="P997" s="153"/>
      <c r="Q997" s="27"/>
      <c r="R997" s="89"/>
      <c r="S997" s="89"/>
      <c r="T997" s="89"/>
      <c r="U997" s="89"/>
      <c r="V997" s="15"/>
      <c r="W997" s="19"/>
      <c r="X997" s="19"/>
      <c r="Y997" s="19"/>
      <c r="Z997" s="19"/>
      <c r="AA997" s="19"/>
      <c r="AB997" s="19"/>
      <c r="AC997" s="19"/>
      <c r="AD997" s="19"/>
      <c r="AE997" s="19"/>
      <c r="AF997" s="19"/>
    </row>
    <row r="998" spans="1:32" ht="16.5" x14ac:dyDescent="0.25">
      <c r="A998" s="5">
        <v>993</v>
      </c>
      <c r="B998" s="42">
        <f t="shared" si="76"/>
        <v>0</v>
      </c>
      <c r="C998" s="41">
        <f t="shared" si="77"/>
        <v>1</v>
      </c>
      <c r="D998" s="10"/>
      <c r="E998" s="10"/>
      <c r="F998" s="125"/>
      <c r="G998" s="12"/>
      <c r="H998" s="125"/>
      <c r="I998" s="16"/>
      <c r="J998" s="2" t="str">
        <f t="shared" si="74"/>
        <v>Pendiente</v>
      </c>
      <c r="K998" s="35">
        <f t="shared" si="75"/>
        <v>0</v>
      </c>
      <c r="L998" s="36"/>
      <c r="M998" s="37"/>
      <c r="N998" s="19"/>
      <c r="O998" s="19"/>
      <c r="P998" s="153"/>
      <c r="Q998" s="27"/>
      <c r="R998" s="89"/>
      <c r="S998" s="89"/>
      <c r="T998" s="89"/>
      <c r="U998" s="89"/>
      <c r="V998" s="15"/>
      <c r="W998" s="19"/>
      <c r="X998" s="19"/>
      <c r="Y998" s="19"/>
      <c r="Z998" s="19"/>
      <c r="AA998" s="19"/>
      <c r="AB998" s="19"/>
      <c r="AC998" s="19"/>
      <c r="AD998" s="19"/>
      <c r="AE998" s="19"/>
      <c r="AF998" s="19"/>
    </row>
    <row r="999" spans="1:32" ht="16.5" x14ac:dyDescent="0.25">
      <c r="A999" s="5">
        <v>994</v>
      </c>
      <c r="B999" s="42">
        <f t="shared" si="76"/>
        <v>0</v>
      </c>
      <c r="C999" s="41">
        <f t="shared" si="77"/>
        <v>1</v>
      </c>
      <c r="D999" s="10"/>
      <c r="E999" s="10"/>
      <c r="F999" s="125"/>
      <c r="G999" s="12"/>
      <c r="H999" s="125"/>
      <c r="I999" s="16"/>
      <c r="J999" s="2" t="str">
        <f t="shared" si="74"/>
        <v>Pendiente</v>
      </c>
      <c r="K999" s="35">
        <f t="shared" si="75"/>
        <v>0</v>
      </c>
      <c r="L999" s="36"/>
      <c r="M999" s="37"/>
      <c r="N999" s="19"/>
      <c r="O999" s="19"/>
      <c r="P999" s="153"/>
      <c r="Q999" s="27"/>
      <c r="R999" s="89"/>
      <c r="S999" s="89"/>
      <c r="T999" s="89"/>
      <c r="U999" s="89"/>
      <c r="V999" s="15"/>
      <c r="W999" s="19"/>
      <c r="X999" s="19"/>
      <c r="Y999" s="19"/>
      <c r="Z999" s="19"/>
      <c r="AA999" s="19"/>
      <c r="AB999" s="19"/>
      <c r="AC999" s="19"/>
      <c r="AD999" s="19"/>
      <c r="AE999" s="19"/>
      <c r="AF999" s="19"/>
    </row>
    <row r="1000" spans="1:32" ht="16.5" x14ac:dyDescent="0.25">
      <c r="A1000" s="5">
        <v>995</v>
      </c>
      <c r="B1000" s="42">
        <f t="shared" si="76"/>
        <v>0</v>
      </c>
      <c r="C1000" s="41">
        <f t="shared" si="77"/>
        <v>1</v>
      </c>
      <c r="D1000" s="10"/>
      <c r="E1000" s="10"/>
      <c r="F1000" s="125"/>
      <c r="G1000" s="12"/>
      <c r="H1000" s="125"/>
      <c r="I1000" s="16"/>
      <c r="J1000" s="2" t="str">
        <f t="shared" si="74"/>
        <v>Pendiente</v>
      </c>
      <c r="K1000" s="35">
        <f t="shared" si="75"/>
        <v>0</v>
      </c>
      <c r="L1000" s="36"/>
      <c r="M1000" s="37"/>
      <c r="N1000" s="19"/>
      <c r="O1000" s="19"/>
      <c r="P1000" s="153"/>
      <c r="Q1000" s="27"/>
      <c r="R1000" s="89"/>
      <c r="S1000" s="89"/>
      <c r="T1000" s="89"/>
      <c r="U1000" s="89"/>
      <c r="V1000" s="15"/>
      <c r="W1000" s="19"/>
      <c r="X1000" s="19"/>
      <c r="Y1000" s="19"/>
      <c r="Z1000" s="19"/>
      <c r="AA1000" s="19"/>
      <c r="AB1000" s="19"/>
      <c r="AC1000" s="19"/>
      <c r="AD1000" s="19"/>
      <c r="AE1000" s="19"/>
      <c r="AF1000" s="19"/>
    </row>
    <row r="1001" spans="1:32" ht="16.5" x14ac:dyDescent="0.25">
      <c r="A1001" s="5">
        <v>996</v>
      </c>
      <c r="B1001" s="42">
        <f t="shared" si="76"/>
        <v>0</v>
      </c>
      <c r="C1001" s="41">
        <f t="shared" si="77"/>
        <v>1</v>
      </c>
      <c r="D1001" s="10"/>
      <c r="E1001" s="10"/>
      <c r="F1001" s="125"/>
      <c r="G1001" s="12"/>
      <c r="H1001" s="125"/>
      <c r="I1001" s="16"/>
      <c r="J1001" s="2" t="str">
        <f t="shared" si="74"/>
        <v>Pendiente</v>
      </c>
      <c r="K1001" s="35">
        <f t="shared" si="75"/>
        <v>0</v>
      </c>
      <c r="L1001" s="36"/>
      <c r="M1001" s="37"/>
      <c r="N1001" s="19"/>
      <c r="O1001" s="19"/>
      <c r="P1001" s="153"/>
      <c r="Q1001" s="27"/>
      <c r="R1001" s="89"/>
      <c r="S1001" s="89"/>
      <c r="T1001" s="89"/>
      <c r="U1001" s="89"/>
      <c r="V1001" s="15"/>
      <c r="W1001" s="19"/>
      <c r="X1001" s="19"/>
      <c r="Y1001" s="19"/>
      <c r="Z1001" s="19"/>
      <c r="AA1001" s="19"/>
      <c r="AB1001" s="19"/>
      <c r="AC1001" s="19"/>
      <c r="AD1001" s="19"/>
      <c r="AE1001" s="19"/>
      <c r="AF1001" s="19"/>
    </row>
    <row r="1002" spans="1:32" ht="16.5" x14ac:dyDescent="0.25">
      <c r="A1002" s="5">
        <v>997</v>
      </c>
      <c r="B1002" s="42">
        <f t="shared" si="76"/>
        <v>0</v>
      </c>
      <c r="C1002" s="41">
        <f t="shared" si="77"/>
        <v>1</v>
      </c>
      <c r="D1002" s="10"/>
      <c r="E1002" s="10"/>
      <c r="F1002" s="125"/>
      <c r="G1002" s="12"/>
      <c r="H1002" s="125"/>
      <c r="I1002" s="16"/>
      <c r="J1002" s="2" t="str">
        <f t="shared" si="74"/>
        <v>Pendiente</v>
      </c>
      <c r="K1002" s="35">
        <f t="shared" si="75"/>
        <v>0</v>
      </c>
      <c r="L1002" s="36"/>
      <c r="M1002" s="37"/>
      <c r="N1002" s="19"/>
      <c r="O1002" s="19"/>
      <c r="P1002" s="153"/>
      <c r="Q1002" s="27"/>
      <c r="R1002" s="89"/>
      <c r="S1002" s="89"/>
      <c r="T1002" s="89"/>
      <c r="U1002" s="89"/>
      <c r="V1002" s="15"/>
      <c r="W1002" s="19"/>
      <c r="X1002" s="19"/>
      <c r="Y1002" s="19"/>
      <c r="Z1002" s="19"/>
      <c r="AA1002" s="19"/>
      <c r="AB1002" s="19"/>
      <c r="AC1002" s="19"/>
      <c r="AD1002" s="19"/>
      <c r="AE1002" s="19"/>
      <c r="AF1002" s="19"/>
    </row>
    <row r="1003" spans="1:32" ht="16.5" x14ac:dyDescent="0.25">
      <c r="A1003" s="5">
        <v>998</v>
      </c>
      <c r="B1003" s="42">
        <f t="shared" si="76"/>
        <v>0</v>
      </c>
      <c r="C1003" s="41">
        <f t="shared" si="77"/>
        <v>1</v>
      </c>
      <c r="D1003" s="10"/>
      <c r="E1003" s="10"/>
      <c r="F1003" s="125"/>
      <c r="G1003" s="12"/>
      <c r="H1003" s="125"/>
      <c r="I1003" s="16"/>
      <c r="J1003" s="2" t="str">
        <f t="shared" si="74"/>
        <v>Pendiente</v>
      </c>
      <c r="K1003" s="35">
        <f t="shared" si="75"/>
        <v>0</v>
      </c>
      <c r="L1003" s="36"/>
      <c r="M1003" s="37"/>
      <c r="N1003" s="19"/>
      <c r="O1003" s="19"/>
      <c r="P1003" s="153"/>
      <c r="Q1003" s="27"/>
      <c r="R1003" s="89"/>
      <c r="S1003" s="89"/>
      <c r="T1003" s="89"/>
      <c r="U1003" s="89"/>
      <c r="V1003" s="15"/>
      <c r="W1003" s="19"/>
      <c r="X1003" s="19"/>
      <c r="Y1003" s="19"/>
      <c r="Z1003" s="19"/>
      <c r="AA1003" s="19"/>
      <c r="AB1003" s="19"/>
      <c r="AC1003" s="19"/>
      <c r="AD1003" s="19"/>
      <c r="AE1003" s="19"/>
      <c r="AF1003" s="19"/>
    </row>
    <row r="1004" spans="1:32" ht="16.5" x14ac:dyDescent="0.25">
      <c r="A1004" s="5">
        <v>999</v>
      </c>
      <c r="B1004" s="42">
        <f t="shared" si="76"/>
        <v>0</v>
      </c>
      <c r="C1004" s="41">
        <f t="shared" si="77"/>
        <v>1</v>
      </c>
      <c r="D1004" s="10"/>
      <c r="E1004" s="10"/>
      <c r="F1004" s="125"/>
      <c r="G1004" s="12"/>
      <c r="H1004" s="125"/>
      <c r="I1004" s="16"/>
      <c r="J1004" s="2" t="str">
        <f t="shared" si="74"/>
        <v>Pendiente</v>
      </c>
      <c r="K1004" s="35">
        <f t="shared" si="75"/>
        <v>0</v>
      </c>
      <c r="L1004" s="36"/>
      <c r="M1004" s="37"/>
      <c r="N1004" s="19"/>
      <c r="O1004" s="19"/>
      <c r="P1004" s="153"/>
      <c r="Q1004" s="27"/>
      <c r="R1004" s="89"/>
      <c r="S1004" s="89"/>
      <c r="T1004" s="89"/>
      <c r="U1004" s="89"/>
      <c r="V1004" s="15"/>
      <c r="W1004" s="19"/>
      <c r="X1004" s="19"/>
      <c r="Y1004" s="19"/>
      <c r="Z1004" s="19"/>
      <c r="AA1004" s="19"/>
      <c r="AB1004" s="19"/>
      <c r="AC1004" s="19"/>
      <c r="AD1004" s="19"/>
      <c r="AE1004" s="19"/>
      <c r="AF1004" s="19"/>
    </row>
    <row r="1005" spans="1:32" ht="16.5" x14ac:dyDescent="0.25">
      <c r="A1005" s="5">
        <v>1000</v>
      </c>
      <c r="B1005" s="42">
        <f t="shared" si="76"/>
        <v>0</v>
      </c>
      <c r="C1005" s="41">
        <f t="shared" si="77"/>
        <v>1</v>
      </c>
      <c r="D1005" s="10"/>
      <c r="E1005" s="10"/>
      <c r="F1005" s="125"/>
      <c r="G1005" s="12"/>
      <c r="H1005" s="125"/>
      <c r="I1005" s="16"/>
      <c r="J1005" s="2" t="str">
        <f t="shared" si="74"/>
        <v>Pendiente</v>
      </c>
      <c r="K1005" s="35">
        <f t="shared" si="75"/>
        <v>0</v>
      </c>
      <c r="L1005" s="36"/>
      <c r="M1005" s="37"/>
      <c r="N1005" s="19"/>
      <c r="O1005" s="19"/>
      <c r="P1005" s="153"/>
      <c r="Q1005" s="27"/>
      <c r="R1005" s="89"/>
      <c r="S1005" s="89"/>
      <c r="T1005" s="89"/>
      <c r="U1005" s="89"/>
      <c r="V1005" s="15"/>
      <c r="W1005" s="19"/>
      <c r="X1005" s="19"/>
      <c r="Y1005" s="19"/>
      <c r="Z1005" s="19"/>
      <c r="AA1005" s="19"/>
      <c r="AB1005" s="19"/>
      <c r="AC1005" s="19"/>
      <c r="AD1005" s="19"/>
      <c r="AE1005" s="19"/>
      <c r="AF1005" s="19"/>
    </row>
    <row r="1006" spans="1:32" ht="16.5" x14ac:dyDescent="0.25">
      <c r="A1006" s="5">
        <v>1001</v>
      </c>
      <c r="B1006" s="42">
        <f t="shared" si="76"/>
        <v>0</v>
      </c>
      <c r="C1006" s="41">
        <f t="shared" si="77"/>
        <v>1</v>
      </c>
      <c r="D1006" s="10"/>
      <c r="E1006" s="10"/>
      <c r="F1006" s="125"/>
      <c r="G1006" s="12"/>
      <c r="H1006" s="125"/>
      <c r="I1006" s="16"/>
      <c r="J1006" s="2" t="str">
        <f t="shared" si="74"/>
        <v>Pendiente</v>
      </c>
      <c r="K1006" s="35">
        <f t="shared" si="75"/>
        <v>0</v>
      </c>
      <c r="L1006" s="36"/>
      <c r="M1006" s="37"/>
      <c r="N1006" s="19"/>
      <c r="O1006" s="19"/>
      <c r="P1006" s="153"/>
      <c r="Q1006" s="27"/>
      <c r="R1006" s="89"/>
      <c r="S1006" s="89"/>
      <c r="T1006" s="89"/>
      <c r="U1006" s="89"/>
      <c r="V1006" s="15"/>
      <c r="W1006" s="19"/>
      <c r="X1006" s="19"/>
      <c r="Y1006" s="19"/>
      <c r="Z1006" s="19"/>
      <c r="AA1006" s="19"/>
      <c r="AB1006" s="19"/>
      <c r="AC1006" s="19"/>
      <c r="AD1006" s="19"/>
      <c r="AE1006" s="19"/>
      <c r="AF1006" s="19"/>
    </row>
    <row r="1007" spans="1:32" ht="16.5" x14ac:dyDescent="0.25">
      <c r="A1007" s="5">
        <v>1002</v>
      </c>
      <c r="B1007" s="42">
        <f t="shared" si="76"/>
        <v>0</v>
      </c>
      <c r="C1007" s="41">
        <f t="shared" si="77"/>
        <v>1</v>
      </c>
      <c r="D1007" s="10"/>
      <c r="E1007" s="10"/>
      <c r="F1007" s="125"/>
      <c r="G1007" s="12"/>
      <c r="H1007" s="125"/>
      <c r="I1007" s="16"/>
      <c r="J1007" s="2" t="str">
        <f t="shared" si="74"/>
        <v>Pendiente</v>
      </c>
      <c r="K1007" s="35">
        <f t="shared" si="75"/>
        <v>0</v>
      </c>
      <c r="L1007" s="36"/>
      <c r="M1007" s="37"/>
      <c r="N1007" s="19"/>
      <c r="O1007" s="19"/>
      <c r="P1007" s="153"/>
      <c r="Q1007" s="27"/>
      <c r="R1007" s="89"/>
      <c r="S1007" s="89"/>
      <c r="T1007" s="89"/>
      <c r="U1007" s="89"/>
      <c r="V1007" s="15"/>
      <c r="W1007" s="19"/>
      <c r="X1007" s="19"/>
      <c r="Y1007" s="19"/>
      <c r="Z1007" s="19"/>
      <c r="AA1007" s="19"/>
      <c r="AB1007" s="19"/>
      <c r="AC1007" s="19"/>
      <c r="AD1007" s="19"/>
      <c r="AE1007" s="19"/>
      <c r="AF1007" s="19"/>
    </row>
    <row r="1008" spans="1:32" ht="16.5" x14ac:dyDescent="0.25">
      <c r="A1008" s="5">
        <v>1003</v>
      </c>
      <c r="B1008" s="42">
        <f t="shared" si="76"/>
        <v>0</v>
      </c>
      <c r="C1008" s="41">
        <f t="shared" si="77"/>
        <v>1</v>
      </c>
      <c r="D1008" s="10"/>
      <c r="E1008" s="10"/>
      <c r="F1008" s="125"/>
      <c r="G1008" s="12"/>
      <c r="H1008" s="125"/>
      <c r="I1008" s="16"/>
      <c r="J1008" s="2" t="str">
        <f t="shared" si="74"/>
        <v>Pendiente</v>
      </c>
      <c r="K1008" s="35">
        <f t="shared" si="75"/>
        <v>0</v>
      </c>
      <c r="L1008" s="36"/>
      <c r="M1008" s="37"/>
      <c r="N1008" s="19"/>
      <c r="O1008" s="19"/>
      <c r="P1008" s="153"/>
      <c r="Q1008" s="27"/>
      <c r="R1008" s="89"/>
      <c r="S1008" s="89"/>
      <c r="T1008" s="89"/>
      <c r="U1008" s="89"/>
      <c r="V1008" s="15"/>
      <c r="W1008" s="19"/>
      <c r="X1008" s="19"/>
      <c r="Y1008" s="19"/>
      <c r="Z1008" s="19"/>
      <c r="AA1008" s="19"/>
      <c r="AB1008" s="19"/>
      <c r="AC1008" s="19"/>
      <c r="AD1008" s="19"/>
      <c r="AE1008" s="19"/>
      <c r="AF1008" s="19"/>
    </row>
    <row r="1009" spans="1:32" ht="16.5" x14ac:dyDescent="0.25">
      <c r="A1009" s="5">
        <v>1004</v>
      </c>
      <c r="B1009" s="42">
        <f t="shared" si="76"/>
        <v>0</v>
      </c>
      <c r="C1009" s="41">
        <f t="shared" si="77"/>
        <v>1</v>
      </c>
      <c r="D1009" s="10"/>
      <c r="E1009" s="10"/>
      <c r="F1009" s="125"/>
      <c r="G1009" s="12"/>
      <c r="H1009" s="125"/>
      <c r="I1009" s="16"/>
      <c r="J1009" s="2" t="str">
        <f t="shared" si="74"/>
        <v>Pendiente</v>
      </c>
      <c r="K1009" s="35">
        <f t="shared" si="75"/>
        <v>0</v>
      </c>
      <c r="L1009" s="36"/>
      <c r="M1009" s="37"/>
      <c r="N1009" s="19"/>
      <c r="O1009" s="19"/>
      <c r="P1009" s="153"/>
      <c r="Q1009" s="27"/>
      <c r="R1009" s="89"/>
      <c r="S1009" s="89"/>
      <c r="T1009" s="89"/>
      <c r="U1009" s="89"/>
      <c r="V1009" s="15"/>
      <c r="W1009" s="19"/>
      <c r="X1009" s="19"/>
      <c r="Y1009" s="19"/>
      <c r="Z1009" s="19"/>
      <c r="AA1009" s="19"/>
      <c r="AB1009" s="19"/>
      <c r="AC1009" s="19"/>
      <c r="AD1009" s="19"/>
      <c r="AE1009" s="19"/>
      <c r="AF1009" s="19"/>
    </row>
    <row r="1010" spans="1:32" ht="16.5" x14ac:dyDescent="0.25">
      <c r="A1010" s="5">
        <v>1005</v>
      </c>
      <c r="B1010" s="42">
        <f t="shared" si="76"/>
        <v>0</v>
      </c>
      <c r="C1010" s="41">
        <f t="shared" si="77"/>
        <v>1</v>
      </c>
      <c r="D1010" s="10"/>
      <c r="E1010" s="10"/>
      <c r="F1010" s="125"/>
      <c r="G1010" s="12"/>
      <c r="H1010" s="125"/>
      <c r="I1010" s="16"/>
      <c r="J1010" s="2" t="str">
        <f t="shared" si="74"/>
        <v>Pendiente</v>
      </c>
      <c r="K1010" s="35">
        <f t="shared" si="75"/>
        <v>0</v>
      </c>
      <c r="L1010" s="36"/>
      <c r="M1010" s="37"/>
      <c r="N1010" s="19"/>
      <c r="O1010" s="19"/>
      <c r="P1010" s="153"/>
      <c r="Q1010" s="27"/>
      <c r="R1010" s="89"/>
      <c r="S1010" s="89"/>
      <c r="T1010" s="89"/>
      <c r="U1010" s="89"/>
      <c r="V1010" s="15"/>
      <c r="W1010" s="19"/>
      <c r="X1010" s="19"/>
      <c r="Y1010" s="19"/>
      <c r="Z1010" s="19"/>
      <c r="AA1010" s="19"/>
      <c r="AB1010" s="19"/>
      <c r="AC1010" s="19"/>
      <c r="AD1010" s="19"/>
      <c r="AE1010" s="19"/>
      <c r="AF1010" s="19"/>
    </row>
    <row r="1011" spans="1:32" ht="16.5" x14ac:dyDescent="0.25">
      <c r="A1011" s="5">
        <v>1006</v>
      </c>
      <c r="B1011" s="42">
        <f t="shared" si="76"/>
        <v>0</v>
      </c>
      <c r="C1011" s="41">
        <f t="shared" si="77"/>
        <v>1</v>
      </c>
      <c r="D1011" s="10"/>
      <c r="E1011" s="10"/>
      <c r="F1011" s="125"/>
      <c r="G1011" s="12"/>
      <c r="H1011" s="125"/>
      <c r="I1011" s="16"/>
      <c r="J1011" s="2" t="str">
        <f t="shared" si="74"/>
        <v>Pendiente</v>
      </c>
      <c r="K1011" s="35">
        <f t="shared" si="75"/>
        <v>0</v>
      </c>
      <c r="L1011" s="36"/>
      <c r="M1011" s="37"/>
      <c r="N1011" s="19"/>
      <c r="O1011" s="19"/>
      <c r="P1011" s="153"/>
      <c r="Q1011" s="27"/>
      <c r="R1011" s="89"/>
      <c r="S1011" s="89"/>
      <c r="T1011" s="89"/>
      <c r="U1011" s="89"/>
      <c r="V1011" s="15"/>
      <c r="W1011" s="19"/>
      <c r="X1011" s="19"/>
      <c r="Y1011" s="19"/>
      <c r="Z1011" s="19"/>
      <c r="AA1011" s="19"/>
      <c r="AB1011" s="19"/>
      <c r="AC1011" s="19"/>
      <c r="AD1011" s="19"/>
      <c r="AE1011" s="19"/>
      <c r="AF1011" s="19"/>
    </row>
    <row r="1012" spans="1:32" ht="16.5" x14ac:dyDescent="0.25">
      <c r="A1012" s="5">
        <v>1007</v>
      </c>
      <c r="B1012" s="42">
        <f t="shared" si="76"/>
        <v>0</v>
      </c>
      <c r="C1012" s="41">
        <f t="shared" si="77"/>
        <v>1</v>
      </c>
      <c r="D1012" s="10"/>
      <c r="E1012" s="10"/>
      <c r="F1012" s="125"/>
      <c r="G1012" s="12"/>
      <c r="H1012" s="125"/>
      <c r="I1012" s="16"/>
      <c r="J1012" s="2" t="str">
        <f t="shared" si="74"/>
        <v>Pendiente</v>
      </c>
      <c r="K1012" s="35">
        <f t="shared" si="75"/>
        <v>0</v>
      </c>
      <c r="L1012" s="36"/>
      <c r="M1012" s="37"/>
      <c r="N1012" s="19"/>
      <c r="O1012" s="19"/>
      <c r="P1012" s="153"/>
      <c r="Q1012" s="27"/>
      <c r="R1012" s="89"/>
      <c r="S1012" s="89"/>
      <c r="T1012" s="89"/>
      <c r="U1012" s="89"/>
      <c r="V1012" s="15"/>
      <c r="W1012" s="19"/>
      <c r="X1012" s="19"/>
      <c r="Y1012" s="19"/>
      <c r="Z1012" s="19"/>
      <c r="AA1012" s="19"/>
      <c r="AB1012" s="19"/>
      <c r="AC1012" s="19"/>
      <c r="AD1012" s="19"/>
      <c r="AE1012" s="19"/>
      <c r="AF1012" s="19"/>
    </row>
    <row r="1013" spans="1:32" ht="16.5" x14ac:dyDescent="0.25">
      <c r="A1013" s="5">
        <v>1008</v>
      </c>
      <c r="B1013" s="42">
        <f t="shared" si="76"/>
        <v>0</v>
      </c>
      <c r="C1013" s="41">
        <f t="shared" si="77"/>
        <v>1</v>
      </c>
      <c r="D1013" s="10"/>
      <c r="E1013" s="10"/>
      <c r="F1013" s="125"/>
      <c r="G1013" s="12"/>
      <c r="H1013" s="125"/>
      <c r="I1013" s="16"/>
      <c r="J1013" s="2" t="str">
        <f t="shared" si="74"/>
        <v>Pendiente</v>
      </c>
      <c r="K1013" s="35">
        <f t="shared" si="75"/>
        <v>0</v>
      </c>
      <c r="L1013" s="36"/>
      <c r="M1013" s="37"/>
      <c r="N1013" s="19"/>
      <c r="O1013" s="19"/>
      <c r="P1013" s="153"/>
      <c r="Q1013" s="27"/>
      <c r="R1013" s="89"/>
      <c r="S1013" s="89"/>
      <c r="T1013" s="89"/>
      <c r="U1013" s="89"/>
      <c r="V1013" s="15"/>
      <c r="W1013" s="19"/>
      <c r="X1013" s="19"/>
      <c r="Y1013" s="19"/>
      <c r="Z1013" s="19"/>
      <c r="AA1013" s="19"/>
      <c r="AB1013" s="19"/>
      <c r="AC1013" s="19"/>
      <c r="AD1013" s="19"/>
      <c r="AE1013" s="19"/>
      <c r="AF1013" s="19"/>
    </row>
    <row r="1014" spans="1:32" ht="16.5" x14ac:dyDescent="0.25">
      <c r="A1014" s="5">
        <v>1009</v>
      </c>
      <c r="B1014" s="42">
        <f t="shared" si="76"/>
        <v>0</v>
      </c>
      <c r="C1014" s="41">
        <f t="shared" si="77"/>
        <v>1</v>
      </c>
      <c r="D1014" s="10"/>
      <c r="E1014" s="10"/>
      <c r="F1014" s="125"/>
      <c r="G1014" s="12"/>
      <c r="H1014" s="125"/>
      <c r="I1014" s="16"/>
      <c r="J1014" s="2" t="str">
        <f t="shared" si="74"/>
        <v>Pendiente</v>
      </c>
      <c r="K1014" s="35">
        <f t="shared" si="75"/>
        <v>0</v>
      </c>
      <c r="L1014" s="36"/>
      <c r="M1014" s="37"/>
      <c r="N1014" s="19"/>
      <c r="O1014" s="19"/>
      <c r="P1014" s="153"/>
      <c r="Q1014" s="27"/>
      <c r="R1014" s="89"/>
      <c r="S1014" s="89"/>
      <c r="T1014" s="89"/>
      <c r="U1014" s="89"/>
      <c r="V1014" s="15"/>
      <c r="W1014" s="19"/>
      <c r="X1014" s="19"/>
      <c r="Y1014" s="19"/>
      <c r="Z1014" s="19"/>
      <c r="AA1014" s="19"/>
      <c r="AB1014" s="19"/>
      <c r="AC1014" s="19"/>
      <c r="AD1014" s="19"/>
      <c r="AE1014" s="19"/>
      <c r="AF1014" s="19"/>
    </row>
    <row r="1015" spans="1:32" ht="16.5" x14ac:dyDescent="0.25">
      <c r="A1015" s="5">
        <v>1010</v>
      </c>
      <c r="B1015" s="42">
        <f t="shared" si="76"/>
        <v>0</v>
      </c>
      <c r="C1015" s="41">
        <f t="shared" si="77"/>
        <v>1</v>
      </c>
      <c r="D1015" s="10"/>
      <c r="E1015" s="10"/>
      <c r="F1015" s="125"/>
      <c r="G1015" s="12"/>
      <c r="H1015" s="125"/>
      <c r="I1015" s="16"/>
      <c r="J1015" s="2" t="str">
        <f t="shared" si="74"/>
        <v>Pendiente</v>
      </c>
      <c r="K1015" s="35">
        <f t="shared" si="75"/>
        <v>0</v>
      </c>
      <c r="L1015" s="36"/>
      <c r="M1015" s="37"/>
      <c r="N1015" s="19"/>
      <c r="O1015" s="19"/>
      <c r="P1015" s="153"/>
      <c r="Q1015" s="27"/>
      <c r="R1015" s="89"/>
      <c r="S1015" s="89"/>
      <c r="T1015" s="89"/>
      <c r="U1015" s="89"/>
      <c r="V1015" s="15"/>
      <c r="W1015" s="19"/>
      <c r="X1015" s="19"/>
      <c r="Y1015" s="19"/>
      <c r="Z1015" s="19"/>
      <c r="AA1015" s="19"/>
      <c r="AB1015" s="19"/>
      <c r="AC1015" s="19"/>
      <c r="AD1015" s="19"/>
      <c r="AE1015" s="19"/>
      <c r="AF1015" s="19"/>
    </row>
    <row r="1016" spans="1:32" ht="16.5" x14ac:dyDescent="0.25">
      <c r="A1016" s="5">
        <v>1011</v>
      </c>
      <c r="B1016" s="42">
        <f t="shared" si="76"/>
        <v>0</v>
      </c>
      <c r="C1016" s="41">
        <f t="shared" si="77"/>
        <v>1</v>
      </c>
      <c r="D1016" s="10"/>
      <c r="E1016" s="10"/>
      <c r="F1016" s="125"/>
      <c r="G1016" s="12"/>
      <c r="H1016" s="125"/>
      <c r="I1016" s="16"/>
      <c r="J1016" s="2" t="str">
        <f t="shared" si="74"/>
        <v>Pendiente</v>
      </c>
      <c r="K1016" s="35">
        <f t="shared" si="75"/>
        <v>0</v>
      </c>
      <c r="L1016" s="36"/>
      <c r="M1016" s="37"/>
      <c r="N1016" s="19"/>
      <c r="O1016" s="19"/>
      <c r="P1016" s="153"/>
      <c r="Q1016" s="27"/>
      <c r="R1016" s="89"/>
      <c r="S1016" s="89"/>
      <c r="T1016" s="89"/>
      <c r="U1016" s="89"/>
      <c r="V1016" s="15"/>
      <c r="W1016" s="19"/>
      <c r="X1016" s="19"/>
      <c r="Y1016" s="19"/>
      <c r="Z1016" s="19"/>
      <c r="AA1016" s="19"/>
      <c r="AB1016" s="19"/>
      <c r="AC1016" s="19"/>
      <c r="AD1016" s="19"/>
      <c r="AE1016" s="19"/>
      <c r="AF1016" s="19"/>
    </row>
    <row r="1017" spans="1:32" ht="16.5" x14ac:dyDescent="0.25">
      <c r="A1017" s="5">
        <v>1012</v>
      </c>
      <c r="B1017" s="42">
        <f t="shared" si="76"/>
        <v>0</v>
      </c>
      <c r="C1017" s="41">
        <f t="shared" si="77"/>
        <v>1</v>
      </c>
      <c r="D1017" s="10"/>
      <c r="E1017" s="10"/>
      <c r="F1017" s="125"/>
      <c r="G1017" s="12"/>
      <c r="H1017" s="125"/>
      <c r="I1017" s="16"/>
      <c r="J1017" s="2" t="str">
        <f t="shared" si="74"/>
        <v>Pendiente</v>
      </c>
      <c r="K1017" s="35">
        <f t="shared" si="75"/>
        <v>0</v>
      </c>
      <c r="L1017" s="36"/>
      <c r="M1017" s="37"/>
      <c r="N1017" s="19"/>
      <c r="O1017" s="19"/>
      <c r="P1017" s="153"/>
      <c r="Q1017" s="27"/>
      <c r="R1017" s="89"/>
      <c r="S1017" s="89"/>
      <c r="T1017" s="89"/>
      <c r="U1017" s="89"/>
      <c r="V1017" s="15"/>
      <c r="W1017" s="19"/>
      <c r="X1017" s="19"/>
      <c r="Y1017" s="19"/>
      <c r="Z1017" s="19"/>
      <c r="AA1017" s="19"/>
      <c r="AB1017" s="19"/>
      <c r="AC1017" s="19"/>
      <c r="AD1017" s="19"/>
      <c r="AE1017" s="19"/>
      <c r="AF1017" s="19"/>
    </row>
    <row r="1018" spans="1:32" ht="16.5" x14ac:dyDescent="0.25">
      <c r="A1018" s="5">
        <v>1013</v>
      </c>
      <c r="B1018" s="42">
        <f t="shared" si="76"/>
        <v>0</v>
      </c>
      <c r="C1018" s="41">
        <f t="shared" si="77"/>
        <v>1</v>
      </c>
      <c r="D1018" s="10"/>
      <c r="E1018" s="10"/>
      <c r="F1018" s="125"/>
      <c r="G1018" s="12"/>
      <c r="H1018" s="125"/>
      <c r="I1018" s="16"/>
      <c r="J1018" s="2" t="str">
        <f t="shared" si="74"/>
        <v>Pendiente</v>
      </c>
      <c r="K1018" s="35">
        <f t="shared" si="75"/>
        <v>0</v>
      </c>
      <c r="L1018" s="36"/>
      <c r="M1018" s="37"/>
      <c r="N1018" s="19"/>
      <c r="O1018" s="19"/>
      <c r="P1018" s="153"/>
      <c r="Q1018" s="27"/>
      <c r="R1018" s="89"/>
      <c r="S1018" s="89"/>
      <c r="T1018" s="89"/>
      <c r="U1018" s="89"/>
      <c r="V1018" s="15"/>
      <c r="W1018" s="19"/>
      <c r="X1018" s="19"/>
      <c r="Y1018" s="19"/>
      <c r="Z1018" s="19"/>
      <c r="AA1018" s="19"/>
      <c r="AB1018" s="19"/>
      <c r="AC1018" s="19"/>
      <c r="AD1018" s="19"/>
      <c r="AE1018" s="19"/>
      <c r="AF1018" s="19"/>
    </row>
    <row r="1019" spans="1:32" ht="16.5" x14ac:dyDescent="0.25">
      <c r="A1019" s="5">
        <v>1014</v>
      </c>
      <c r="B1019" s="42">
        <f t="shared" si="76"/>
        <v>0</v>
      </c>
      <c r="C1019" s="41">
        <f t="shared" si="77"/>
        <v>1</v>
      </c>
      <c r="D1019" s="10"/>
      <c r="E1019" s="10"/>
      <c r="F1019" s="125"/>
      <c r="G1019" s="12"/>
      <c r="H1019" s="125"/>
      <c r="I1019" s="16"/>
      <c r="J1019" s="2" t="str">
        <f t="shared" si="74"/>
        <v>Pendiente</v>
      </c>
      <c r="K1019" s="35">
        <f t="shared" si="75"/>
        <v>0</v>
      </c>
      <c r="L1019" s="36"/>
      <c r="M1019" s="37"/>
      <c r="N1019" s="19"/>
      <c r="O1019" s="19"/>
      <c r="P1019" s="153"/>
      <c r="Q1019" s="27"/>
      <c r="R1019" s="89"/>
      <c r="S1019" s="89"/>
      <c r="T1019" s="89"/>
      <c r="U1019" s="89"/>
      <c r="V1019" s="15"/>
      <c r="W1019" s="19"/>
      <c r="X1019" s="19"/>
      <c r="Y1019" s="19"/>
      <c r="Z1019" s="19"/>
      <c r="AA1019" s="19"/>
      <c r="AB1019" s="19"/>
      <c r="AC1019" s="19"/>
      <c r="AD1019" s="19"/>
      <c r="AE1019" s="19"/>
      <c r="AF1019" s="19"/>
    </row>
    <row r="1020" spans="1:32" ht="16.5" x14ac:dyDescent="0.25">
      <c r="A1020" s="5">
        <v>1015</v>
      </c>
      <c r="B1020" s="42">
        <f t="shared" si="76"/>
        <v>0</v>
      </c>
      <c r="C1020" s="41">
        <f t="shared" si="77"/>
        <v>1</v>
      </c>
      <c r="D1020" s="10"/>
      <c r="E1020" s="10"/>
      <c r="F1020" s="125"/>
      <c r="G1020" s="12"/>
      <c r="H1020" s="125"/>
      <c r="I1020" s="16"/>
      <c r="J1020" s="2" t="str">
        <f t="shared" si="74"/>
        <v>Pendiente</v>
      </c>
      <c r="K1020" s="35">
        <f t="shared" si="75"/>
        <v>0</v>
      </c>
      <c r="L1020" s="36"/>
      <c r="M1020" s="37"/>
      <c r="N1020" s="19"/>
      <c r="O1020" s="19"/>
      <c r="P1020" s="153"/>
      <c r="Q1020" s="27"/>
      <c r="R1020" s="89"/>
      <c r="S1020" s="89"/>
      <c r="T1020" s="89"/>
      <c r="U1020" s="89"/>
      <c r="V1020" s="15"/>
      <c r="W1020" s="19"/>
      <c r="X1020" s="19"/>
      <c r="Y1020" s="19"/>
      <c r="Z1020" s="19"/>
      <c r="AA1020" s="19"/>
      <c r="AB1020" s="19"/>
      <c r="AC1020" s="19"/>
      <c r="AD1020" s="19"/>
      <c r="AE1020" s="19"/>
      <c r="AF1020" s="19"/>
    </row>
    <row r="1021" spans="1:32" ht="16.5" x14ac:dyDescent="0.25">
      <c r="A1021" s="5">
        <v>1016</v>
      </c>
      <c r="B1021" s="42">
        <f t="shared" si="76"/>
        <v>0</v>
      </c>
      <c r="C1021" s="41">
        <f t="shared" si="77"/>
        <v>1</v>
      </c>
      <c r="D1021" s="10"/>
      <c r="E1021" s="10"/>
      <c r="F1021" s="125"/>
      <c r="G1021" s="12"/>
      <c r="H1021" s="125"/>
      <c r="I1021" s="16"/>
      <c r="J1021" s="2" t="str">
        <f t="shared" si="74"/>
        <v>Pendiente</v>
      </c>
      <c r="K1021" s="35">
        <f t="shared" si="75"/>
        <v>0</v>
      </c>
      <c r="L1021" s="36"/>
      <c r="M1021" s="37"/>
      <c r="N1021" s="19"/>
      <c r="O1021" s="19"/>
      <c r="P1021" s="153"/>
      <c r="Q1021" s="27"/>
      <c r="R1021" s="89"/>
      <c r="S1021" s="89"/>
      <c r="T1021" s="89"/>
      <c r="U1021" s="89"/>
      <c r="V1021" s="15"/>
      <c r="W1021" s="19"/>
      <c r="X1021" s="19"/>
      <c r="Y1021" s="19"/>
      <c r="Z1021" s="19"/>
      <c r="AA1021" s="19"/>
      <c r="AB1021" s="19"/>
      <c r="AC1021" s="19"/>
      <c r="AD1021" s="19"/>
      <c r="AE1021" s="19"/>
      <c r="AF1021" s="19"/>
    </row>
    <row r="1022" spans="1:32" ht="16.5" x14ac:dyDescent="0.25">
      <c r="A1022" s="5">
        <v>1017</v>
      </c>
      <c r="B1022" s="42">
        <f t="shared" si="76"/>
        <v>0</v>
      </c>
      <c r="C1022" s="41">
        <f t="shared" si="77"/>
        <v>1</v>
      </c>
      <c r="D1022" s="10"/>
      <c r="E1022" s="10"/>
      <c r="F1022" s="125"/>
      <c r="G1022" s="12"/>
      <c r="H1022" s="125"/>
      <c r="I1022" s="16"/>
      <c r="J1022" s="2" t="str">
        <f t="shared" si="74"/>
        <v>Pendiente</v>
      </c>
      <c r="K1022" s="35">
        <f t="shared" si="75"/>
        <v>0</v>
      </c>
      <c r="L1022" s="36"/>
      <c r="M1022" s="37"/>
      <c r="N1022" s="19"/>
      <c r="O1022" s="19"/>
      <c r="P1022" s="153"/>
      <c r="Q1022" s="27"/>
      <c r="R1022" s="89"/>
      <c r="S1022" s="89"/>
      <c r="T1022" s="89"/>
      <c r="U1022" s="89"/>
      <c r="V1022" s="15"/>
      <c r="W1022" s="19"/>
      <c r="X1022" s="19"/>
      <c r="Y1022" s="19"/>
      <c r="Z1022" s="19"/>
      <c r="AA1022" s="19"/>
      <c r="AB1022" s="19"/>
      <c r="AC1022" s="19"/>
      <c r="AD1022" s="19"/>
      <c r="AE1022" s="19"/>
      <c r="AF1022" s="19"/>
    </row>
    <row r="1023" spans="1:32" ht="16.5" x14ac:dyDescent="0.25">
      <c r="A1023" s="5">
        <v>1018</v>
      </c>
      <c r="B1023" s="42">
        <f t="shared" si="76"/>
        <v>0</v>
      </c>
      <c r="C1023" s="41">
        <f t="shared" si="77"/>
        <v>1</v>
      </c>
      <c r="D1023" s="10"/>
      <c r="E1023" s="10"/>
      <c r="F1023" s="125"/>
      <c r="G1023" s="12"/>
      <c r="H1023" s="125"/>
      <c r="I1023" s="16"/>
      <c r="J1023" s="2" t="str">
        <f t="shared" si="74"/>
        <v>Pendiente</v>
      </c>
      <c r="K1023" s="35">
        <f t="shared" si="75"/>
        <v>0</v>
      </c>
      <c r="L1023" s="36"/>
      <c r="M1023" s="37"/>
      <c r="N1023" s="19"/>
      <c r="O1023" s="19"/>
      <c r="P1023" s="153"/>
      <c r="Q1023" s="27"/>
      <c r="R1023" s="89"/>
      <c r="S1023" s="89"/>
      <c r="T1023" s="89"/>
      <c r="U1023" s="89"/>
      <c r="V1023" s="15"/>
      <c r="W1023" s="19"/>
      <c r="X1023" s="19"/>
      <c r="Y1023" s="19"/>
      <c r="Z1023" s="19"/>
      <c r="AA1023" s="19"/>
      <c r="AB1023" s="19"/>
      <c r="AC1023" s="19"/>
      <c r="AD1023" s="19"/>
      <c r="AE1023" s="19"/>
      <c r="AF1023" s="19"/>
    </row>
    <row r="1024" spans="1:32" ht="16.5" x14ac:dyDescent="0.25">
      <c r="A1024" s="5">
        <v>1019</v>
      </c>
      <c r="B1024" s="42">
        <f t="shared" si="76"/>
        <v>0</v>
      </c>
      <c r="C1024" s="41">
        <f t="shared" si="77"/>
        <v>1</v>
      </c>
      <c r="D1024" s="10"/>
      <c r="E1024" s="10"/>
      <c r="F1024" s="125"/>
      <c r="G1024" s="12"/>
      <c r="H1024" s="125"/>
      <c r="I1024" s="16"/>
      <c r="J1024" s="2" t="str">
        <f t="shared" si="74"/>
        <v>Pendiente</v>
      </c>
      <c r="K1024" s="35">
        <f t="shared" si="75"/>
        <v>0</v>
      </c>
      <c r="L1024" s="36"/>
      <c r="M1024" s="37"/>
      <c r="N1024" s="19"/>
      <c r="O1024" s="19"/>
      <c r="P1024" s="153"/>
      <c r="Q1024" s="27"/>
      <c r="R1024" s="89"/>
      <c r="S1024" s="89"/>
      <c r="T1024" s="89"/>
      <c r="U1024" s="89"/>
      <c r="V1024" s="15"/>
      <c r="W1024" s="19"/>
      <c r="X1024" s="19"/>
      <c r="Y1024" s="19"/>
      <c r="Z1024" s="19"/>
      <c r="AA1024" s="19"/>
      <c r="AB1024" s="19"/>
      <c r="AC1024" s="19"/>
      <c r="AD1024" s="19"/>
      <c r="AE1024" s="19"/>
      <c r="AF1024" s="19"/>
    </row>
    <row r="1025" spans="1:32" ht="16.5" x14ac:dyDescent="0.25">
      <c r="A1025" s="5">
        <v>1020</v>
      </c>
      <c r="B1025" s="42">
        <f t="shared" si="76"/>
        <v>0</v>
      </c>
      <c r="C1025" s="41">
        <f t="shared" si="77"/>
        <v>1</v>
      </c>
      <c r="D1025" s="10"/>
      <c r="E1025" s="10"/>
      <c r="F1025" s="125"/>
      <c r="G1025" s="12"/>
      <c r="H1025" s="125"/>
      <c r="I1025" s="16"/>
      <c r="J1025" s="2" t="str">
        <f t="shared" si="74"/>
        <v>Pendiente</v>
      </c>
      <c r="K1025" s="35">
        <f t="shared" si="75"/>
        <v>0</v>
      </c>
      <c r="L1025" s="36"/>
      <c r="M1025" s="37"/>
      <c r="N1025" s="19"/>
      <c r="O1025" s="19"/>
      <c r="P1025" s="153"/>
      <c r="Q1025" s="27"/>
      <c r="R1025" s="89"/>
      <c r="S1025" s="89"/>
      <c r="T1025" s="89"/>
      <c r="U1025" s="89"/>
      <c r="V1025" s="15"/>
      <c r="W1025" s="19"/>
      <c r="X1025" s="19"/>
      <c r="Y1025" s="19"/>
      <c r="Z1025" s="19"/>
      <c r="AA1025" s="19"/>
      <c r="AB1025" s="19"/>
      <c r="AC1025" s="19"/>
      <c r="AD1025" s="19"/>
      <c r="AE1025" s="19"/>
      <c r="AF1025" s="19"/>
    </row>
    <row r="1026" spans="1:32" ht="16.5" x14ac:dyDescent="0.25">
      <c r="A1026" s="5">
        <v>1021</v>
      </c>
      <c r="B1026" s="42">
        <f t="shared" si="76"/>
        <v>0</v>
      </c>
      <c r="C1026" s="41">
        <f t="shared" si="77"/>
        <v>1</v>
      </c>
      <c r="D1026" s="10"/>
      <c r="E1026" s="10"/>
      <c r="F1026" s="125"/>
      <c r="G1026" s="12"/>
      <c r="H1026" s="125"/>
      <c r="I1026" s="16"/>
      <c r="J1026" s="2" t="str">
        <f t="shared" si="74"/>
        <v>Pendiente</v>
      </c>
      <c r="K1026" s="35">
        <f t="shared" si="75"/>
        <v>0</v>
      </c>
      <c r="L1026" s="36"/>
      <c r="M1026" s="37"/>
      <c r="N1026" s="19"/>
      <c r="O1026" s="19"/>
      <c r="P1026" s="153"/>
      <c r="Q1026" s="27"/>
      <c r="R1026" s="89"/>
      <c r="S1026" s="89"/>
      <c r="T1026" s="89"/>
      <c r="U1026" s="89"/>
      <c r="V1026" s="15"/>
      <c r="W1026" s="19"/>
      <c r="X1026" s="19"/>
      <c r="Y1026" s="19"/>
      <c r="Z1026" s="19"/>
      <c r="AA1026" s="19"/>
      <c r="AB1026" s="19"/>
      <c r="AC1026" s="19"/>
      <c r="AD1026" s="19"/>
      <c r="AE1026" s="19"/>
      <c r="AF1026" s="19"/>
    </row>
    <row r="1027" spans="1:32" ht="16.5" x14ac:dyDescent="0.25">
      <c r="A1027" s="5">
        <v>1022</v>
      </c>
      <c r="B1027" s="42">
        <f t="shared" si="76"/>
        <v>0</v>
      </c>
      <c r="C1027" s="41">
        <f t="shared" si="77"/>
        <v>1</v>
      </c>
      <c r="D1027" s="10"/>
      <c r="E1027" s="10"/>
      <c r="F1027" s="125"/>
      <c r="G1027" s="12"/>
      <c r="H1027" s="125"/>
      <c r="I1027" s="16"/>
      <c r="J1027" s="2" t="str">
        <f t="shared" si="74"/>
        <v>Pendiente</v>
      </c>
      <c r="K1027" s="35">
        <f t="shared" si="75"/>
        <v>0</v>
      </c>
      <c r="L1027" s="36"/>
      <c r="M1027" s="37"/>
      <c r="N1027" s="19"/>
      <c r="O1027" s="19"/>
      <c r="P1027" s="153"/>
      <c r="Q1027" s="27"/>
      <c r="R1027" s="89"/>
      <c r="S1027" s="89"/>
      <c r="T1027" s="89"/>
      <c r="U1027" s="89"/>
      <c r="V1027" s="15"/>
      <c r="W1027" s="19"/>
      <c r="X1027" s="19"/>
      <c r="Y1027" s="19"/>
      <c r="Z1027" s="19"/>
      <c r="AA1027" s="19"/>
      <c r="AB1027" s="19"/>
      <c r="AC1027" s="19"/>
      <c r="AD1027" s="19"/>
      <c r="AE1027" s="19"/>
      <c r="AF1027" s="19"/>
    </row>
    <row r="1028" spans="1:32" ht="16.5" x14ac:dyDescent="0.25">
      <c r="A1028" s="5">
        <v>1023</v>
      </c>
      <c r="B1028" s="42">
        <f t="shared" si="76"/>
        <v>0</v>
      </c>
      <c r="C1028" s="41">
        <f t="shared" si="77"/>
        <v>1</v>
      </c>
      <c r="D1028" s="10"/>
      <c r="E1028" s="10"/>
      <c r="F1028" s="125"/>
      <c r="G1028" s="12"/>
      <c r="H1028" s="125"/>
      <c r="I1028" s="16"/>
      <c r="J1028" s="2" t="str">
        <f t="shared" si="74"/>
        <v>Pendiente</v>
      </c>
      <c r="K1028" s="35">
        <f t="shared" si="75"/>
        <v>0</v>
      </c>
      <c r="L1028" s="36"/>
      <c r="M1028" s="37"/>
      <c r="N1028" s="19"/>
      <c r="O1028" s="19"/>
      <c r="P1028" s="153"/>
      <c r="Q1028" s="27"/>
      <c r="R1028" s="89"/>
      <c r="S1028" s="89"/>
      <c r="T1028" s="89"/>
      <c r="U1028" s="89"/>
      <c r="V1028" s="15"/>
      <c r="W1028" s="19"/>
      <c r="X1028" s="19"/>
      <c r="Y1028" s="19"/>
      <c r="Z1028" s="19"/>
      <c r="AA1028" s="19"/>
      <c r="AB1028" s="19"/>
      <c r="AC1028" s="19"/>
      <c r="AD1028" s="19"/>
      <c r="AE1028" s="19"/>
      <c r="AF1028" s="19"/>
    </row>
    <row r="1029" spans="1:32" ht="16.5" x14ac:dyDescent="0.25">
      <c r="A1029" s="5">
        <v>1024</v>
      </c>
      <c r="B1029" s="42">
        <f t="shared" si="76"/>
        <v>0</v>
      </c>
      <c r="C1029" s="41">
        <f t="shared" si="77"/>
        <v>1</v>
      </c>
      <c r="D1029" s="10"/>
      <c r="E1029" s="10"/>
      <c r="F1029" s="125"/>
      <c r="G1029" s="12"/>
      <c r="H1029" s="125"/>
      <c r="I1029" s="16"/>
      <c r="J1029" s="2" t="str">
        <f t="shared" si="74"/>
        <v>Pendiente</v>
      </c>
      <c r="K1029" s="35">
        <f t="shared" si="75"/>
        <v>0</v>
      </c>
      <c r="L1029" s="36"/>
      <c r="M1029" s="37"/>
      <c r="N1029" s="19"/>
      <c r="O1029" s="19"/>
      <c r="P1029" s="153"/>
      <c r="Q1029" s="27"/>
      <c r="R1029" s="89"/>
      <c r="S1029" s="89"/>
      <c r="T1029" s="89"/>
      <c r="U1029" s="89"/>
      <c r="V1029" s="15"/>
      <c r="W1029" s="19"/>
      <c r="X1029" s="19"/>
      <c r="Y1029" s="19"/>
      <c r="Z1029" s="19"/>
      <c r="AA1029" s="19"/>
      <c r="AB1029" s="19"/>
      <c r="AC1029" s="19"/>
      <c r="AD1029" s="19"/>
      <c r="AE1029" s="19"/>
      <c r="AF1029" s="19"/>
    </row>
    <row r="1030" spans="1:32" ht="16.5" x14ac:dyDescent="0.25">
      <c r="A1030" s="5">
        <v>1025</v>
      </c>
      <c r="B1030" s="42">
        <f t="shared" si="76"/>
        <v>0</v>
      </c>
      <c r="C1030" s="41">
        <f t="shared" si="77"/>
        <v>1</v>
      </c>
      <c r="D1030" s="10"/>
      <c r="E1030" s="10"/>
      <c r="F1030" s="125"/>
      <c r="G1030" s="12"/>
      <c r="H1030" s="125"/>
      <c r="I1030" s="16"/>
      <c r="J1030" s="2" t="str">
        <f t="shared" si="74"/>
        <v>Pendiente</v>
      </c>
      <c r="K1030" s="35">
        <f t="shared" si="75"/>
        <v>0</v>
      </c>
      <c r="L1030" s="36"/>
      <c r="M1030" s="37"/>
      <c r="N1030" s="19"/>
      <c r="O1030" s="19"/>
      <c r="P1030" s="153"/>
      <c r="Q1030" s="27"/>
      <c r="R1030" s="89"/>
      <c r="S1030" s="89"/>
      <c r="T1030" s="89"/>
      <c r="U1030" s="89"/>
      <c r="V1030" s="15"/>
      <c r="W1030" s="19"/>
      <c r="X1030" s="19"/>
      <c r="Y1030" s="19"/>
      <c r="Z1030" s="19"/>
      <c r="AA1030" s="19"/>
      <c r="AB1030" s="19"/>
      <c r="AC1030" s="19"/>
      <c r="AD1030" s="19"/>
      <c r="AE1030" s="19"/>
      <c r="AF1030" s="19"/>
    </row>
    <row r="1031" spans="1:32" ht="16.5" x14ac:dyDescent="0.25">
      <c r="A1031" s="5">
        <v>1026</v>
      </c>
      <c r="B1031" s="42">
        <f t="shared" si="76"/>
        <v>0</v>
      </c>
      <c r="C1031" s="41">
        <f t="shared" si="77"/>
        <v>1</v>
      </c>
      <c r="D1031" s="10"/>
      <c r="E1031" s="10"/>
      <c r="F1031" s="125"/>
      <c r="G1031" s="12"/>
      <c r="H1031" s="125"/>
      <c r="I1031" s="16"/>
      <c r="J1031" s="2" t="str">
        <f t="shared" ref="J1031:J1062" si="78">IF(I1031&lt;&gt;"","Terminada","Pendiente")</f>
        <v>Pendiente</v>
      </c>
      <c r="K1031" s="35">
        <f t="shared" si="75"/>
        <v>0</v>
      </c>
      <c r="L1031" s="36"/>
      <c r="M1031" s="37"/>
      <c r="N1031" s="19"/>
      <c r="O1031" s="19"/>
      <c r="P1031" s="153"/>
      <c r="Q1031" s="27"/>
      <c r="R1031" s="89"/>
      <c r="S1031" s="89"/>
      <c r="T1031" s="89"/>
      <c r="U1031" s="89"/>
      <c r="V1031" s="15"/>
      <c r="W1031" s="19"/>
      <c r="X1031" s="19"/>
      <c r="Y1031" s="19"/>
      <c r="Z1031" s="19"/>
      <c r="AA1031" s="19"/>
      <c r="AB1031" s="19"/>
      <c r="AC1031" s="19"/>
      <c r="AD1031" s="19"/>
      <c r="AE1031" s="19"/>
      <c r="AF1031" s="19"/>
    </row>
    <row r="1032" spans="1:32" ht="16.5" x14ac:dyDescent="0.25">
      <c r="A1032" s="5">
        <v>1027</v>
      </c>
      <c r="B1032" s="42">
        <f t="shared" si="76"/>
        <v>0</v>
      </c>
      <c r="C1032" s="41">
        <f t="shared" si="77"/>
        <v>1</v>
      </c>
      <c r="D1032" s="10"/>
      <c r="E1032" s="10"/>
      <c r="F1032" s="125"/>
      <c r="G1032" s="12"/>
      <c r="H1032" s="125"/>
      <c r="I1032" s="16"/>
      <c r="J1032" s="2" t="str">
        <f t="shared" si="78"/>
        <v>Pendiente</v>
      </c>
      <c r="K1032" s="35">
        <f t="shared" si="75"/>
        <v>0</v>
      </c>
      <c r="L1032" s="36"/>
      <c r="M1032" s="37"/>
      <c r="N1032" s="19"/>
      <c r="O1032" s="19"/>
      <c r="P1032" s="153"/>
      <c r="Q1032" s="27"/>
      <c r="R1032" s="89"/>
      <c r="S1032" s="89"/>
      <c r="T1032" s="89"/>
      <c r="U1032" s="89"/>
      <c r="V1032" s="15"/>
      <c r="W1032" s="19"/>
      <c r="X1032" s="19"/>
      <c r="Y1032" s="19"/>
      <c r="Z1032" s="19"/>
      <c r="AA1032" s="19"/>
      <c r="AB1032" s="19"/>
      <c r="AC1032" s="19"/>
      <c r="AD1032" s="19"/>
      <c r="AE1032" s="19"/>
      <c r="AF1032" s="19"/>
    </row>
    <row r="1033" spans="1:32" ht="16.5" x14ac:dyDescent="0.25">
      <c r="A1033" s="5">
        <v>1028</v>
      </c>
      <c r="B1033" s="42">
        <f t="shared" si="76"/>
        <v>0</v>
      </c>
      <c r="C1033" s="41">
        <f t="shared" si="77"/>
        <v>1</v>
      </c>
      <c r="D1033" s="10"/>
      <c r="E1033" s="10"/>
      <c r="F1033" s="125"/>
      <c r="G1033" s="12"/>
      <c r="H1033" s="125"/>
      <c r="I1033" s="16"/>
      <c r="J1033" s="2" t="str">
        <f t="shared" si="78"/>
        <v>Pendiente</v>
      </c>
      <c r="K1033" s="35">
        <f t="shared" si="75"/>
        <v>0</v>
      </c>
      <c r="L1033" s="36"/>
      <c r="M1033" s="37"/>
      <c r="N1033" s="19"/>
      <c r="O1033" s="19"/>
      <c r="P1033" s="153"/>
      <c r="Q1033" s="27"/>
      <c r="R1033" s="89"/>
      <c r="S1033" s="89"/>
      <c r="T1033" s="89"/>
      <c r="U1033" s="89"/>
      <c r="V1033" s="15"/>
      <c r="W1033" s="19"/>
      <c r="X1033" s="19"/>
      <c r="Y1033" s="19"/>
      <c r="Z1033" s="19"/>
      <c r="AA1033" s="19"/>
      <c r="AB1033" s="19"/>
      <c r="AC1033" s="19"/>
      <c r="AD1033" s="19"/>
      <c r="AE1033" s="19"/>
      <c r="AF1033" s="19"/>
    </row>
    <row r="1034" spans="1:32" ht="16.5" x14ac:dyDescent="0.25">
      <c r="A1034" s="5">
        <v>1029</v>
      </c>
      <c r="B1034" s="42">
        <f t="shared" si="76"/>
        <v>0</v>
      </c>
      <c r="C1034" s="41">
        <f t="shared" si="77"/>
        <v>1</v>
      </c>
      <c r="D1034" s="10"/>
      <c r="E1034" s="10"/>
      <c r="F1034" s="125"/>
      <c r="G1034" s="12"/>
      <c r="H1034" s="125"/>
      <c r="I1034" s="16"/>
      <c r="J1034" s="2" t="str">
        <f t="shared" si="78"/>
        <v>Pendiente</v>
      </c>
      <c r="K1034" s="35">
        <f t="shared" si="75"/>
        <v>0</v>
      </c>
      <c r="L1034" s="36"/>
      <c r="M1034" s="37"/>
      <c r="N1034" s="19"/>
      <c r="O1034" s="19"/>
      <c r="P1034" s="153"/>
      <c r="Q1034" s="27"/>
      <c r="R1034" s="89"/>
      <c r="S1034" s="89"/>
      <c r="T1034" s="89"/>
      <c r="U1034" s="89"/>
      <c r="V1034" s="15"/>
      <c r="W1034" s="19"/>
      <c r="X1034" s="19"/>
      <c r="Y1034" s="19"/>
      <c r="Z1034" s="19"/>
      <c r="AA1034" s="19"/>
      <c r="AB1034" s="19"/>
      <c r="AC1034" s="19"/>
      <c r="AD1034" s="19"/>
      <c r="AE1034" s="19"/>
      <c r="AF1034" s="19"/>
    </row>
    <row r="1035" spans="1:32" ht="16.5" x14ac:dyDescent="0.25">
      <c r="A1035" s="5">
        <v>1030</v>
      </c>
      <c r="B1035" s="42">
        <f t="shared" si="76"/>
        <v>0</v>
      </c>
      <c r="C1035" s="41">
        <f t="shared" si="77"/>
        <v>1</v>
      </c>
      <c r="D1035" s="10"/>
      <c r="E1035" s="10"/>
      <c r="F1035" s="125"/>
      <c r="G1035" s="12"/>
      <c r="H1035" s="125"/>
      <c r="I1035" s="16"/>
      <c r="J1035" s="2" t="str">
        <f t="shared" si="78"/>
        <v>Pendiente</v>
      </c>
      <c r="K1035" s="35">
        <f t="shared" si="75"/>
        <v>0</v>
      </c>
      <c r="L1035" s="36"/>
      <c r="M1035" s="37"/>
      <c r="N1035" s="19"/>
      <c r="O1035" s="19"/>
      <c r="P1035" s="153"/>
      <c r="Q1035" s="27"/>
      <c r="R1035" s="89"/>
      <c r="S1035" s="89"/>
      <c r="T1035" s="89"/>
      <c r="U1035" s="89"/>
      <c r="V1035" s="15"/>
      <c r="W1035" s="19"/>
      <c r="X1035" s="19"/>
      <c r="Y1035" s="19"/>
      <c r="Z1035" s="19"/>
      <c r="AA1035" s="19"/>
      <c r="AB1035" s="19"/>
      <c r="AC1035" s="19"/>
      <c r="AD1035" s="19"/>
      <c r="AE1035" s="19"/>
      <c r="AF1035" s="19"/>
    </row>
    <row r="1036" spans="1:32" ht="16.5" x14ac:dyDescent="0.25">
      <c r="A1036" s="5">
        <v>1031</v>
      </c>
      <c r="B1036" s="42">
        <f t="shared" si="76"/>
        <v>0</v>
      </c>
      <c r="C1036" s="41">
        <f t="shared" si="77"/>
        <v>1</v>
      </c>
      <c r="D1036" s="10"/>
      <c r="E1036" s="10"/>
      <c r="F1036" s="125"/>
      <c r="G1036" s="12"/>
      <c r="H1036" s="125"/>
      <c r="I1036" s="16"/>
      <c r="J1036" s="2" t="str">
        <f t="shared" si="78"/>
        <v>Pendiente</v>
      </c>
      <c r="K1036" s="35">
        <f t="shared" si="75"/>
        <v>0</v>
      </c>
      <c r="L1036" s="36"/>
      <c r="M1036" s="37"/>
      <c r="N1036" s="19"/>
      <c r="O1036" s="19"/>
      <c r="P1036" s="153"/>
      <c r="Q1036" s="27"/>
      <c r="R1036" s="89"/>
      <c r="S1036" s="89"/>
      <c r="T1036" s="89"/>
      <c r="U1036" s="89"/>
      <c r="V1036" s="15"/>
      <c r="W1036" s="19"/>
      <c r="X1036" s="19"/>
      <c r="Y1036" s="19"/>
      <c r="Z1036" s="19"/>
      <c r="AA1036" s="19"/>
      <c r="AB1036" s="19"/>
      <c r="AC1036" s="19"/>
      <c r="AD1036" s="19"/>
      <c r="AE1036" s="19"/>
      <c r="AF1036" s="19"/>
    </row>
    <row r="1037" spans="1:32" ht="16.5" x14ac:dyDescent="0.25">
      <c r="A1037" s="5">
        <v>1032</v>
      </c>
      <c r="B1037" s="42">
        <f t="shared" si="76"/>
        <v>0</v>
      </c>
      <c r="C1037" s="41">
        <f t="shared" si="77"/>
        <v>1</v>
      </c>
      <c r="D1037" s="10"/>
      <c r="E1037" s="10"/>
      <c r="F1037" s="125"/>
      <c r="G1037" s="12"/>
      <c r="H1037" s="125"/>
      <c r="I1037" s="16"/>
      <c r="J1037" s="2" t="str">
        <f t="shared" si="78"/>
        <v>Pendiente</v>
      </c>
      <c r="K1037" s="35">
        <f t="shared" si="75"/>
        <v>0</v>
      </c>
      <c r="L1037" s="36"/>
      <c r="M1037" s="37"/>
      <c r="N1037" s="19"/>
      <c r="O1037" s="19"/>
      <c r="P1037" s="153"/>
      <c r="Q1037" s="27"/>
      <c r="R1037" s="89"/>
      <c r="S1037" s="89"/>
      <c r="T1037" s="89"/>
      <c r="U1037" s="89"/>
      <c r="V1037" s="15"/>
      <c r="W1037" s="19"/>
      <c r="X1037" s="19"/>
      <c r="Y1037" s="19"/>
      <c r="Z1037" s="19"/>
      <c r="AA1037" s="19"/>
      <c r="AB1037" s="19"/>
      <c r="AC1037" s="19"/>
      <c r="AD1037" s="19"/>
      <c r="AE1037" s="19"/>
      <c r="AF1037" s="19"/>
    </row>
    <row r="1038" spans="1:32" ht="16.5" x14ac:dyDescent="0.25">
      <c r="A1038" s="5">
        <v>1033</v>
      </c>
      <c r="B1038" s="42">
        <f t="shared" si="76"/>
        <v>0</v>
      </c>
      <c r="C1038" s="41">
        <f t="shared" si="77"/>
        <v>1</v>
      </c>
      <c r="D1038" s="10"/>
      <c r="E1038" s="10"/>
      <c r="F1038" s="125"/>
      <c r="G1038" s="12"/>
      <c r="H1038" s="125"/>
      <c r="I1038" s="16"/>
      <c r="J1038" s="2" t="str">
        <f t="shared" si="78"/>
        <v>Pendiente</v>
      </c>
      <c r="K1038" s="35">
        <f t="shared" si="75"/>
        <v>0</v>
      </c>
      <c r="L1038" s="36"/>
      <c r="M1038" s="37"/>
      <c r="N1038" s="19"/>
      <c r="O1038" s="19"/>
      <c r="P1038" s="153"/>
      <c r="Q1038" s="27"/>
      <c r="R1038" s="89"/>
      <c r="S1038" s="89"/>
      <c r="T1038" s="89"/>
      <c r="U1038" s="89"/>
      <c r="V1038" s="15"/>
      <c r="W1038" s="19"/>
      <c r="X1038" s="19"/>
      <c r="Y1038" s="19"/>
      <c r="Z1038" s="19"/>
      <c r="AA1038" s="19"/>
      <c r="AB1038" s="19"/>
      <c r="AC1038" s="19"/>
      <c r="AD1038" s="19"/>
      <c r="AE1038" s="19"/>
      <c r="AF1038" s="19"/>
    </row>
    <row r="1039" spans="1:32" ht="16.5" x14ac:dyDescent="0.25">
      <c r="A1039" s="5">
        <v>1034</v>
      </c>
      <c r="B1039" s="42">
        <f t="shared" si="76"/>
        <v>0</v>
      </c>
      <c r="C1039" s="41">
        <f t="shared" si="77"/>
        <v>1</v>
      </c>
      <c r="D1039" s="10"/>
      <c r="E1039" s="10"/>
      <c r="F1039" s="125"/>
      <c r="G1039" s="12"/>
      <c r="H1039" s="125"/>
      <c r="I1039" s="16"/>
      <c r="J1039" s="2" t="str">
        <f t="shared" si="78"/>
        <v>Pendiente</v>
      </c>
      <c r="K1039" s="35">
        <f t="shared" si="75"/>
        <v>0</v>
      </c>
      <c r="L1039" s="36"/>
      <c r="M1039" s="37"/>
      <c r="N1039" s="19"/>
      <c r="O1039" s="19"/>
      <c r="P1039" s="153"/>
      <c r="Q1039" s="27"/>
      <c r="R1039" s="89"/>
      <c r="S1039" s="89"/>
      <c r="T1039" s="89"/>
      <c r="U1039" s="89"/>
      <c r="V1039" s="15"/>
      <c r="W1039" s="19"/>
      <c r="X1039" s="19"/>
      <c r="Y1039" s="19"/>
      <c r="Z1039" s="19"/>
      <c r="AA1039" s="19"/>
      <c r="AB1039" s="19"/>
      <c r="AC1039" s="19"/>
      <c r="AD1039" s="19"/>
      <c r="AE1039" s="19"/>
      <c r="AF1039" s="19"/>
    </row>
    <row r="1040" spans="1:32" ht="16.5" x14ac:dyDescent="0.25">
      <c r="A1040" s="5">
        <v>1035</v>
      </c>
      <c r="B1040" s="42">
        <f t="shared" si="76"/>
        <v>0</v>
      </c>
      <c r="C1040" s="41">
        <f t="shared" si="77"/>
        <v>1</v>
      </c>
      <c r="D1040" s="10"/>
      <c r="E1040" s="10"/>
      <c r="F1040" s="125"/>
      <c r="G1040" s="12"/>
      <c r="H1040" s="125"/>
      <c r="I1040" s="16"/>
      <c r="J1040" s="2" t="str">
        <f t="shared" si="78"/>
        <v>Pendiente</v>
      </c>
      <c r="K1040" s="35">
        <f t="shared" si="75"/>
        <v>0</v>
      </c>
      <c r="L1040" s="36"/>
      <c r="M1040" s="37"/>
      <c r="N1040" s="19"/>
      <c r="O1040" s="19"/>
      <c r="P1040" s="153"/>
      <c r="Q1040" s="27"/>
      <c r="R1040" s="89"/>
      <c r="S1040" s="89"/>
      <c r="T1040" s="89"/>
      <c r="U1040" s="89"/>
      <c r="V1040" s="15"/>
      <c r="W1040" s="19"/>
      <c r="X1040" s="19"/>
      <c r="Y1040" s="19"/>
      <c r="Z1040" s="19"/>
      <c r="AA1040" s="19"/>
      <c r="AB1040" s="19"/>
      <c r="AC1040" s="19"/>
      <c r="AD1040" s="19"/>
      <c r="AE1040" s="19"/>
      <c r="AF1040" s="19"/>
    </row>
    <row r="1041" spans="1:32" ht="16.5" x14ac:dyDescent="0.25">
      <c r="A1041" s="5">
        <v>1036</v>
      </c>
      <c r="B1041" s="42">
        <f t="shared" si="76"/>
        <v>0</v>
      </c>
      <c r="C1041" s="41">
        <f t="shared" si="77"/>
        <v>1</v>
      </c>
      <c r="D1041" s="10"/>
      <c r="E1041" s="10"/>
      <c r="F1041" s="125"/>
      <c r="G1041" s="12"/>
      <c r="H1041" s="125"/>
      <c r="I1041" s="16"/>
      <c r="J1041" s="2" t="str">
        <f t="shared" si="78"/>
        <v>Pendiente</v>
      </c>
      <c r="K1041" s="35">
        <f t="shared" si="75"/>
        <v>0</v>
      </c>
      <c r="L1041" s="36"/>
      <c r="M1041" s="37"/>
      <c r="N1041" s="19"/>
      <c r="O1041" s="19"/>
      <c r="P1041" s="153"/>
      <c r="Q1041" s="27"/>
      <c r="R1041" s="89"/>
      <c r="S1041" s="89"/>
      <c r="T1041" s="89"/>
      <c r="U1041" s="89"/>
      <c r="V1041" s="15"/>
      <c r="W1041" s="19"/>
      <c r="X1041" s="19"/>
      <c r="Y1041" s="19"/>
      <c r="Z1041" s="19"/>
      <c r="AA1041" s="19"/>
      <c r="AB1041" s="19"/>
      <c r="AC1041" s="19"/>
      <c r="AD1041" s="19"/>
      <c r="AE1041" s="19"/>
      <c r="AF1041" s="19"/>
    </row>
    <row r="1042" spans="1:32" ht="16.5" x14ac:dyDescent="0.25">
      <c r="A1042" s="5">
        <v>1037</v>
      </c>
      <c r="B1042" s="42">
        <f t="shared" si="76"/>
        <v>0</v>
      </c>
      <c r="C1042" s="41">
        <f t="shared" si="77"/>
        <v>1</v>
      </c>
      <c r="D1042" s="10"/>
      <c r="E1042" s="10"/>
      <c r="F1042" s="125"/>
      <c r="G1042" s="12"/>
      <c r="H1042" s="125"/>
      <c r="I1042" s="16"/>
      <c r="J1042" s="2" t="str">
        <f t="shared" si="78"/>
        <v>Pendiente</v>
      </c>
      <c r="K1042" s="35">
        <f t="shared" si="75"/>
        <v>0</v>
      </c>
      <c r="L1042" s="36"/>
      <c r="M1042" s="37"/>
      <c r="N1042" s="19"/>
      <c r="O1042" s="19"/>
      <c r="P1042" s="153"/>
      <c r="Q1042" s="27"/>
      <c r="R1042" s="89"/>
      <c r="S1042" s="89"/>
      <c r="T1042" s="89"/>
      <c r="U1042" s="89"/>
      <c r="V1042" s="15"/>
      <c r="W1042" s="19"/>
      <c r="X1042" s="19"/>
      <c r="Y1042" s="19"/>
      <c r="Z1042" s="19"/>
      <c r="AA1042" s="19"/>
      <c r="AB1042" s="19"/>
      <c r="AC1042" s="19"/>
      <c r="AD1042" s="19"/>
      <c r="AE1042" s="19"/>
      <c r="AF1042" s="19"/>
    </row>
    <row r="1043" spans="1:32" ht="16.5" x14ac:dyDescent="0.25">
      <c r="A1043" s="5">
        <v>1038</v>
      </c>
      <c r="B1043" s="42">
        <f t="shared" si="76"/>
        <v>0</v>
      </c>
      <c r="C1043" s="41">
        <f t="shared" si="77"/>
        <v>1</v>
      </c>
      <c r="D1043" s="10"/>
      <c r="E1043" s="10"/>
      <c r="F1043" s="125"/>
      <c r="G1043" s="12"/>
      <c r="H1043" s="125"/>
      <c r="I1043" s="16"/>
      <c r="J1043" s="2" t="str">
        <f t="shared" si="78"/>
        <v>Pendiente</v>
      </c>
      <c r="K1043" s="35">
        <f t="shared" si="75"/>
        <v>0</v>
      </c>
      <c r="L1043" s="36"/>
      <c r="M1043" s="37"/>
      <c r="N1043" s="19"/>
      <c r="O1043" s="19"/>
      <c r="P1043" s="153"/>
      <c r="Q1043" s="27"/>
      <c r="R1043" s="89"/>
      <c r="S1043" s="89"/>
      <c r="T1043" s="89"/>
      <c r="U1043" s="89"/>
      <c r="V1043" s="15"/>
      <c r="W1043" s="19"/>
      <c r="X1043" s="19"/>
      <c r="Y1043" s="19"/>
      <c r="Z1043" s="19"/>
      <c r="AA1043" s="19"/>
      <c r="AB1043" s="19"/>
      <c r="AC1043" s="19"/>
      <c r="AD1043" s="19"/>
      <c r="AE1043" s="19"/>
      <c r="AF1043" s="19"/>
    </row>
    <row r="1044" spans="1:32" ht="16.5" x14ac:dyDescent="0.25">
      <c r="A1044" s="5">
        <v>1039</v>
      </c>
      <c r="B1044" s="42">
        <f t="shared" si="76"/>
        <v>0</v>
      </c>
      <c r="C1044" s="41">
        <f t="shared" si="77"/>
        <v>1</v>
      </c>
      <c r="D1044" s="10"/>
      <c r="E1044" s="10"/>
      <c r="F1044" s="125"/>
      <c r="G1044" s="12"/>
      <c r="H1044" s="125"/>
      <c r="I1044" s="16"/>
      <c r="J1044" s="2" t="str">
        <f t="shared" si="78"/>
        <v>Pendiente</v>
      </c>
      <c r="K1044" s="35">
        <f t="shared" ref="K1044:K1062" si="79">IF(I1044&lt;&gt;"",(NETWORKDAYS(F1044,I1044)),0)</f>
        <v>0</v>
      </c>
      <c r="L1044" s="36"/>
      <c r="M1044" s="37"/>
      <c r="N1044" s="19"/>
      <c r="O1044" s="19"/>
      <c r="P1044" s="153"/>
      <c r="Q1044" s="27"/>
      <c r="R1044" s="89"/>
      <c r="S1044" s="89"/>
      <c r="T1044" s="89"/>
      <c r="U1044" s="89"/>
      <c r="V1044" s="15"/>
      <c r="W1044" s="19"/>
      <c r="X1044" s="19"/>
      <c r="Y1044" s="19"/>
      <c r="Z1044" s="19"/>
      <c r="AA1044" s="19"/>
      <c r="AB1044" s="19"/>
      <c r="AC1044" s="19"/>
      <c r="AD1044" s="19"/>
      <c r="AE1044" s="19"/>
      <c r="AF1044" s="19"/>
    </row>
    <row r="1045" spans="1:32" ht="16.5" x14ac:dyDescent="0.25">
      <c r="A1045" s="5">
        <v>1040</v>
      </c>
      <c r="B1045" s="42">
        <f t="shared" si="76"/>
        <v>0</v>
      </c>
      <c r="C1045" s="41">
        <f t="shared" si="77"/>
        <v>1</v>
      </c>
      <c r="D1045" s="10"/>
      <c r="E1045" s="10"/>
      <c r="F1045" s="125"/>
      <c r="G1045" s="12"/>
      <c r="H1045" s="125"/>
      <c r="I1045" s="16"/>
      <c r="J1045" s="2" t="str">
        <f t="shared" si="78"/>
        <v>Pendiente</v>
      </c>
      <c r="K1045" s="35">
        <f t="shared" si="79"/>
        <v>0</v>
      </c>
      <c r="L1045" s="36"/>
      <c r="M1045" s="37"/>
      <c r="N1045" s="19"/>
      <c r="O1045" s="19"/>
      <c r="P1045" s="153"/>
      <c r="Q1045" s="27"/>
      <c r="R1045" s="89"/>
      <c r="S1045" s="89"/>
      <c r="T1045" s="89"/>
      <c r="U1045" s="89"/>
      <c r="V1045" s="15"/>
      <c r="W1045" s="19"/>
      <c r="X1045" s="19"/>
      <c r="Y1045" s="19"/>
      <c r="Z1045" s="19"/>
      <c r="AA1045" s="19"/>
      <c r="AB1045" s="19"/>
      <c r="AC1045" s="19"/>
      <c r="AD1045" s="19"/>
      <c r="AE1045" s="19"/>
      <c r="AF1045" s="19"/>
    </row>
    <row r="1046" spans="1:32" ht="16.5" x14ac:dyDescent="0.25">
      <c r="A1046" s="5">
        <v>1041</v>
      </c>
      <c r="B1046" s="42">
        <f t="shared" si="76"/>
        <v>0</v>
      </c>
      <c r="C1046" s="41">
        <f t="shared" si="77"/>
        <v>1</v>
      </c>
      <c r="D1046" s="10"/>
      <c r="E1046" s="10"/>
      <c r="F1046" s="125"/>
      <c r="G1046" s="12"/>
      <c r="H1046" s="125"/>
      <c r="I1046" s="16"/>
      <c r="J1046" s="2" t="str">
        <f t="shared" si="78"/>
        <v>Pendiente</v>
      </c>
      <c r="K1046" s="35">
        <f t="shared" si="79"/>
        <v>0</v>
      </c>
      <c r="L1046" s="36"/>
      <c r="M1046" s="37"/>
      <c r="N1046" s="19"/>
      <c r="O1046" s="19"/>
      <c r="P1046" s="153"/>
      <c r="Q1046" s="27"/>
      <c r="R1046" s="89"/>
      <c r="S1046" s="89"/>
      <c r="T1046" s="89"/>
      <c r="U1046" s="89"/>
      <c r="V1046" s="15"/>
      <c r="W1046" s="19"/>
      <c r="X1046" s="19"/>
      <c r="Y1046" s="19"/>
      <c r="Z1046" s="19"/>
      <c r="AA1046" s="19"/>
      <c r="AB1046" s="19"/>
      <c r="AC1046" s="19"/>
      <c r="AD1046" s="19"/>
      <c r="AE1046" s="19"/>
      <c r="AF1046" s="19"/>
    </row>
    <row r="1047" spans="1:32" ht="16.5" x14ac:dyDescent="0.25">
      <c r="A1047" s="5">
        <v>1042</v>
      </c>
      <c r="B1047" s="42">
        <f t="shared" si="76"/>
        <v>0</v>
      </c>
      <c r="C1047" s="41">
        <f t="shared" si="77"/>
        <v>1</v>
      </c>
      <c r="D1047" s="10"/>
      <c r="E1047" s="10"/>
      <c r="F1047" s="125"/>
      <c r="G1047" s="12"/>
      <c r="H1047" s="125"/>
      <c r="I1047" s="16"/>
      <c r="J1047" s="2" t="str">
        <f t="shared" si="78"/>
        <v>Pendiente</v>
      </c>
      <c r="K1047" s="35">
        <f t="shared" si="79"/>
        <v>0</v>
      </c>
      <c r="L1047" s="36"/>
      <c r="M1047" s="37"/>
      <c r="N1047" s="19"/>
      <c r="O1047" s="19"/>
      <c r="P1047" s="153"/>
      <c r="Q1047" s="27"/>
      <c r="R1047" s="89"/>
      <c r="S1047" s="89"/>
      <c r="T1047" s="89"/>
      <c r="U1047" s="89"/>
      <c r="V1047" s="15"/>
      <c r="W1047" s="19"/>
      <c r="X1047" s="19"/>
      <c r="Y1047" s="19"/>
      <c r="Z1047" s="19"/>
      <c r="AA1047" s="19"/>
      <c r="AB1047" s="19"/>
      <c r="AC1047" s="19"/>
      <c r="AD1047" s="19"/>
      <c r="AE1047" s="19"/>
      <c r="AF1047" s="19"/>
    </row>
    <row r="1048" spans="1:32" ht="16.5" x14ac:dyDescent="0.25">
      <c r="A1048" s="5">
        <v>1043</v>
      </c>
      <c r="B1048" s="42">
        <f t="shared" si="76"/>
        <v>0</v>
      </c>
      <c r="C1048" s="41">
        <f t="shared" si="77"/>
        <v>1</v>
      </c>
      <c r="D1048" s="10"/>
      <c r="E1048" s="10"/>
      <c r="F1048" s="125"/>
      <c r="G1048" s="12"/>
      <c r="H1048" s="125"/>
      <c r="I1048" s="16"/>
      <c r="J1048" s="2" t="str">
        <f t="shared" si="78"/>
        <v>Pendiente</v>
      </c>
      <c r="K1048" s="35">
        <f t="shared" si="79"/>
        <v>0</v>
      </c>
      <c r="L1048" s="36"/>
      <c r="M1048" s="37"/>
      <c r="N1048" s="19"/>
      <c r="O1048" s="19"/>
      <c r="P1048" s="153"/>
      <c r="Q1048" s="27"/>
      <c r="R1048" s="89"/>
      <c r="S1048" s="89"/>
      <c r="T1048" s="89"/>
      <c r="U1048" s="89"/>
      <c r="V1048" s="15"/>
      <c r="W1048" s="19"/>
      <c r="X1048" s="19"/>
      <c r="Y1048" s="19"/>
      <c r="Z1048" s="19"/>
      <c r="AA1048" s="19"/>
      <c r="AB1048" s="19"/>
      <c r="AC1048" s="19"/>
      <c r="AD1048" s="19"/>
      <c r="AE1048" s="19"/>
      <c r="AF1048" s="19"/>
    </row>
    <row r="1049" spans="1:32" ht="16.5" x14ac:dyDescent="0.25">
      <c r="A1049" s="5">
        <v>1044</v>
      </c>
      <c r="B1049" s="42">
        <f t="shared" si="76"/>
        <v>0</v>
      </c>
      <c r="C1049" s="41">
        <f t="shared" si="77"/>
        <v>1</v>
      </c>
      <c r="D1049" s="10"/>
      <c r="E1049" s="10"/>
      <c r="F1049" s="125"/>
      <c r="G1049" s="12"/>
      <c r="H1049" s="125"/>
      <c r="I1049" s="16"/>
      <c r="J1049" s="2" t="str">
        <f t="shared" si="78"/>
        <v>Pendiente</v>
      </c>
      <c r="K1049" s="35">
        <f t="shared" si="79"/>
        <v>0</v>
      </c>
      <c r="L1049" s="36"/>
      <c r="M1049" s="37"/>
      <c r="N1049" s="19"/>
      <c r="O1049" s="19"/>
      <c r="P1049" s="153"/>
      <c r="Q1049" s="27"/>
      <c r="R1049" s="89"/>
      <c r="S1049" s="89"/>
      <c r="T1049" s="89"/>
      <c r="U1049" s="89"/>
      <c r="V1049" s="15"/>
      <c r="W1049" s="19"/>
      <c r="X1049" s="19"/>
      <c r="Y1049" s="19"/>
      <c r="Z1049" s="19"/>
      <c r="AA1049" s="19"/>
      <c r="AB1049" s="19"/>
      <c r="AC1049" s="19"/>
      <c r="AD1049" s="19"/>
      <c r="AE1049" s="19"/>
      <c r="AF1049" s="19"/>
    </row>
    <row r="1050" spans="1:32" ht="16.5" x14ac:dyDescent="0.25">
      <c r="A1050" s="5">
        <v>1045</v>
      </c>
      <c r="B1050" s="42">
        <f t="shared" si="76"/>
        <v>0</v>
      </c>
      <c r="C1050" s="41">
        <f t="shared" si="77"/>
        <v>1</v>
      </c>
      <c r="D1050" s="10"/>
      <c r="E1050" s="10"/>
      <c r="F1050" s="125"/>
      <c r="G1050" s="12"/>
      <c r="H1050" s="125"/>
      <c r="I1050" s="16"/>
      <c r="J1050" s="2" t="str">
        <f t="shared" si="78"/>
        <v>Pendiente</v>
      </c>
      <c r="K1050" s="35">
        <f t="shared" si="79"/>
        <v>0</v>
      </c>
      <c r="L1050" s="36"/>
      <c r="M1050" s="37"/>
      <c r="N1050" s="19"/>
      <c r="O1050" s="19"/>
      <c r="P1050" s="153"/>
      <c r="Q1050" s="27"/>
      <c r="R1050" s="89"/>
      <c r="S1050" s="89"/>
      <c r="T1050" s="89"/>
      <c r="U1050" s="89"/>
      <c r="V1050" s="15"/>
      <c r="W1050" s="19"/>
      <c r="X1050" s="19"/>
      <c r="Y1050" s="19"/>
      <c r="Z1050" s="19"/>
      <c r="AA1050" s="19"/>
      <c r="AB1050" s="19"/>
      <c r="AC1050" s="19"/>
      <c r="AD1050" s="19"/>
      <c r="AE1050" s="19"/>
      <c r="AF1050" s="19"/>
    </row>
    <row r="1051" spans="1:32" ht="16.5" x14ac:dyDescent="0.25">
      <c r="A1051" s="5">
        <v>1046</v>
      </c>
      <c r="B1051" s="42">
        <f t="shared" si="76"/>
        <v>0</v>
      </c>
      <c r="C1051" s="41">
        <f t="shared" si="77"/>
        <v>1</v>
      </c>
      <c r="D1051" s="10"/>
      <c r="E1051" s="10"/>
      <c r="F1051" s="125"/>
      <c r="G1051" s="12"/>
      <c r="H1051" s="125"/>
      <c r="I1051" s="16"/>
      <c r="J1051" s="2" t="str">
        <f t="shared" si="78"/>
        <v>Pendiente</v>
      </c>
      <c r="K1051" s="35">
        <f t="shared" si="79"/>
        <v>0</v>
      </c>
      <c r="L1051" s="36"/>
      <c r="M1051" s="37"/>
      <c r="N1051" s="19"/>
      <c r="O1051" s="19"/>
      <c r="P1051" s="153"/>
      <c r="Q1051" s="27"/>
      <c r="R1051" s="89"/>
      <c r="S1051" s="89"/>
      <c r="T1051" s="89"/>
      <c r="U1051" s="89"/>
      <c r="V1051" s="15"/>
      <c r="W1051" s="19"/>
      <c r="X1051" s="19"/>
      <c r="Y1051" s="19"/>
      <c r="Z1051" s="19"/>
      <c r="AA1051" s="19"/>
      <c r="AB1051" s="19"/>
      <c r="AC1051" s="19"/>
      <c r="AD1051" s="19"/>
      <c r="AE1051" s="19"/>
      <c r="AF1051" s="19"/>
    </row>
    <row r="1052" spans="1:32" ht="16.5" x14ac:dyDescent="0.25">
      <c r="A1052" s="5">
        <v>1047</v>
      </c>
      <c r="B1052" s="42">
        <f t="shared" si="76"/>
        <v>0</v>
      </c>
      <c r="C1052" s="41">
        <f t="shared" si="77"/>
        <v>1</v>
      </c>
      <c r="D1052" s="10"/>
      <c r="E1052" s="10"/>
      <c r="F1052" s="125"/>
      <c r="G1052" s="12"/>
      <c r="H1052" s="125"/>
      <c r="I1052" s="16"/>
      <c r="J1052" s="2" t="str">
        <f t="shared" si="78"/>
        <v>Pendiente</v>
      </c>
      <c r="K1052" s="35">
        <f t="shared" si="79"/>
        <v>0</v>
      </c>
      <c r="L1052" s="36"/>
      <c r="M1052" s="37"/>
      <c r="N1052" s="19"/>
      <c r="O1052" s="19"/>
      <c r="P1052" s="153"/>
      <c r="Q1052" s="27"/>
      <c r="R1052" s="89"/>
      <c r="S1052" s="89"/>
      <c r="T1052" s="89"/>
      <c r="U1052" s="89"/>
      <c r="V1052" s="15"/>
      <c r="W1052" s="19"/>
      <c r="X1052" s="19"/>
      <c r="Y1052" s="19"/>
      <c r="Z1052" s="19"/>
      <c r="AA1052" s="19"/>
      <c r="AB1052" s="19"/>
      <c r="AC1052" s="19"/>
      <c r="AD1052" s="19"/>
      <c r="AE1052" s="19"/>
      <c r="AF1052" s="19"/>
    </row>
    <row r="1053" spans="1:32" ht="16.5" x14ac:dyDescent="0.25">
      <c r="A1053" s="5">
        <v>1048</v>
      </c>
      <c r="B1053" s="42">
        <f t="shared" ref="B1053:B1062" si="80">IF(D1053="",0,IF(I1053&lt;&gt;"",-1,IF(H1053&lt;$AH$5,100,0)))</f>
        <v>0</v>
      </c>
      <c r="C1053" s="41">
        <f t="shared" ref="C1053:C1062" si="81">IF(D1053="",1,IF(I1053&lt;&gt;"",0,IF((H1053-18)&lt;=$AH$5,100,1)))</f>
        <v>1</v>
      </c>
      <c r="D1053" s="10"/>
      <c r="E1053" s="10"/>
      <c r="F1053" s="125"/>
      <c r="G1053" s="12"/>
      <c r="H1053" s="125"/>
      <c r="I1053" s="16"/>
      <c r="J1053" s="2" t="str">
        <f t="shared" si="78"/>
        <v>Pendiente</v>
      </c>
      <c r="K1053" s="35">
        <f t="shared" si="79"/>
        <v>0</v>
      </c>
      <c r="L1053" s="36"/>
      <c r="M1053" s="37"/>
      <c r="N1053" s="19"/>
      <c r="O1053" s="19"/>
      <c r="P1053" s="153"/>
      <c r="Q1053" s="27"/>
      <c r="R1053" s="89"/>
      <c r="S1053" s="89"/>
      <c r="T1053" s="89"/>
      <c r="U1053" s="89"/>
      <c r="V1053" s="15"/>
      <c r="W1053" s="19"/>
      <c r="X1053" s="19"/>
      <c r="Y1053" s="19"/>
      <c r="Z1053" s="19"/>
      <c r="AA1053" s="19"/>
      <c r="AB1053" s="19"/>
      <c r="AC1053" s="19"/>
      <c r="AD1053" s="19"/>
      <c r="AE1053" s="19"/>
      <c r="AF1053" s="19"/>
    </row>
    <row r="1054" spans="1:32" ht="16.5" x14ac:dyDescent="0.25">
      <c r="A1054" s="5">
        <v>1049</v>
      </c>
      <c r="B1054" s="42">
        <f t="shared" si="80"/>
        <v>0</v>
      </c>
      <c r="C1054" s="41">
        <f t="shared" si="81"/>
        <v>1</v>
      </c>
      <c r="D1054" s="10"/>
      <c r="E1054" s="10"/>
      <c r="F1054" s="125"/>
      <c r="G1054" s="12"/>
      <c r="H1054" s="125"/>
      <c r="I1054" s="16"/>
      <c r="J1054" s="2" t="str">
        <f t="shared" si="78"/>
        <v>Pendiente</v>
      </c>
      <c r="K1054" s="35">
        <f t="shared" si="79"/>
        <v>0</v>
      </c>
      <c r="L1054" s="36"/>
      <c r="M1054" s="37"/>
      <c r="N1054" s="19"/>
      <c r="O1054" s="19"/>
      <c r="P1054" s="153"/>
      <c r="Q1054" s="27"/>
      <c r="R1054" s="89"/>
      <c r="S1054" s="89"/>
      <c r="T1054" s="89"/>
      <c r="U1054" s="89"/>
      <c r="V1054" s="15"/>
      <c r="W1054" s="19"/>
      <c r="X1054" s="19"/>
      <c r="Y1054" s="19"/>
      <c r="Z1054" s="19"/>
      <c r="AA1054" s="19"/>
      <c r="AB1054" s="19"/>
      <c r="AC1054" s="19"/>
      <c r="AD1054" s="19"/>
      <c r="AE1054" s="19"/>
      <c r="AF1054" s="19"/>
    </row>
    <row r="1055" spans="1:32" ht="16.5" x14ac:dyDescent="0.25">
      <c r="A1055" s="5">
        <v>1050</v>
      </c>
      <c r="B1055" s="42">
        <f t="shared" si="80"/>
        <v>0</v>
      </c>
      <c r="C1055" s="41">
        <f t="shared" si="81"/>
        <v>1</v>
      </c>
      <c r="D1055" s="10"/>
      <c r="E1055" s="10"/>
      <c r="F1055" s="125"/>
      <c r="G1055" s="12"/>
      <c r="H1055" s="125"/>
      <c r="I1055" s="16"/>
      <c r="J1055" s="2" t="str">
        <f t="shared" si="78"/>
        <v>Pendiente</v>
      </c>
      <c r="K1055" s="35">
        <f t="shared" si="79"/>
        <v>0</v>
      </c>
      <c r="L1055" s="36"/>
      <c r="M1055" s="37"/>
      <c r="N1055" s="19"/>
      <c r="O1055" s="19"/>
      <c r="P1055" s="153"/>
      <c r="Q1055" s="27"/>
      <c r="R1055" s="89"/>
      <c r="S1055" s="89"/>
      <c r="T1055" s="89"/>
      <c r="U1055" s="89"/>
      <c r="V1055" s="15"/>
      <c r="W1055" s="19"/>
      <c r="X1055" s="19"/>
      <c r="Y1055" s="19"/>
      <c r="Z1055" s="19"/>
      <c r="AA1055" s="19"/>
      <c r="AB1055" s="19"/>
      <c r="AC1055" s="19"/>
      <c r="AD1055" s="19"/>
      <c r="AE1055" s="19"/>
      <c r="AF1055" s="19"/>
    </row>
    <row r="1056" spans="1:32" ht="16.5" x14ac:dyDescent="0.25">
      <c r="A1056" s="5">
        <v>1051</v>
      </c>
      <c r="B1056" s="42">
        <f t="shared" si="80"/>
        <v>0</v>
      </c>
      <c r="C1056" s="41">
        <f t="shared" si="81"/>
        <v>1</v>
      </c>
      <c r="D1056" s="10"/>
      <c r="E1056" s="10"/>
      <c r="F1056" s="125"/>
      <c r="G1056" s="12"/>
      <c r="H1056" s="125"/>
      <c r="I1056" s="16"/>
      <c r="J1056" s="2" t="str">
        <f t="shared" si="78"/>
        <v>Pendiente</v>
      </c>
      <c r="K1056" s="35">
        <f t="shared" si="79"/>
        <v>0</v>
      </c>
      <c r="L1056" s="36"/>
      <c r="M1056" s="37"/>
      <c r="N1056" s="19"/>
      <c r="O1056" s="19"/>
      <c r="P1056" s="153"/>
      <c r="Q1056" s="27"/>
      <c r="R1056" s="89"/>
      <c r="S1056" s="89"/>
      <c r="T1056" s="89"/>
      <c r="U1056" s="89"/>
      <c r="V1056" s="15"/>
      <c r="W1056" s="19"/>
      <c r="X1056" s="19"/>
      <c r="Y1056" s="19"/>
      <c r="Z1056" s="19"/>
      <c r="AA1056" s="19"/>
      <c r="AB1056" s="19"/>
      <c r="AC1056" s="19"/>
      <c r="AD1056" s="19"/>
      <c r="AE1056" s="19"/>
      <c r="AF1056" s="19"/>
    </row>
    <row r="1057" spans="1:32" ht="16.5" x14ac:dyDescent="0.25">
      <c r="A1057" s="5">
        <v>1052</v>
      </c>
      <c r="B1057" s="42">
        <f t="shared" si="80"/>
        <v>0</v>
      </c>
      <c r="C1057" s="41">
        <f t="shared" si="81"/>
        <v>1</v>
      </c>
      <c r="D1057" s="10"/>
      <c r="E1057" s="10"/>
      <c r="F1057" s="125"/>
      <c r="G1057" s="12"/>
      <c r="H1057" s="125"/>
      <c r="I1057" s="16"/>
      <c r="J1057" s="2" t="str">
        <f t="shared" si="78"/>
        <v>Pendiente</v>
      </c>
      <c r="K1057" s="35">
        <f t="shared" si="79"/>
        <v>0</v>
      </c>
      <c r="L1057" s="36"/>
      <c r="M1057" s="37"/>
      <c r="N1057" s="19"/>
      <c r="O1057" s="19"/>
      <c r="P1057" s="153"/>
      <c r="Q1057" s="27"/>
      <c r="R1057" s="89"/>
      <c r="S1057" s="89"/>
      <c r="T1057" s="89"/>
      <c r="U1057" s="89"/>
      <c r="V1057" s="15"/>
      <c r="W1057" s="19"/>
      <c r="X1057" s="19"/>
      <c r="Y1057" s="19"/>
      <c r="Z1057" s="19"/>
      <c r="AA1057" s="19"/>
      <c r="AB1057" s="19"/>
      <c r="AC1057" s="19"/>
      <c r="AD1057" s="19"/>
      <c r="AE1057" s="19"/>
      <c r="AF1057" s="19"/>
    </row>
    <row r="1058" spans="1:32" ht="16.5" x14ac:dyDescent="0.25">
      <c r="A1058" s="5">
        <v>1053</v>
      </c>
      <c r="B1058" s="42">
        <f t="shared" si="80"/>
        <v>0</v>
      </c>
      <c r="C1058" s="41">
        <f t="shared" si="81"/>
        <v>1</v>
      </c>
      <c r="D1058" s="10"/>
      <c r="E1058" s="10"/>
      <c r="F1058" s="125"/>
      <c r="G1058" s="12"/>
      <c r="H1058" s="125"/>
      <c r="I1058" s="16"/>
      <c r="J1058" s="2" t="str">
        <f t="shared" si="78"/>
        <v>Pendiente</v>
      </c>
      <c r="K1058" s="35">
        <f t="shared" si="79"/>
        <v>0</v>
      </c>
      <c r="L1058" s="36"/>
      <c r="M1058" s="37"/>
      <c r="N1058" s="19"/>
      <c r="O1058" s="19"/>
      <c r="P1058" s="153"/>
      <c r="Q1058" s="27"/>
      <c r="R1058" s="89"/>
      <c r="S1058" s="89"/>
      <c r="T1058" s="89"/>
      <c r="U1058" s="89"/>
      <c r="V1058" s="15"/>
      <c r="W1058" s="19"/>
      <c r="X1058" s="19"/>
      <c r="Y1058" s="19"/>
      <c r="Z1058" s="19"/>
      <c r="AA1058" s="19"/>
      <c r="AB1058" s="19"/>
      <c r="AC1058" s="19"/>
      <c r="AD1058" s="19"/>
      <c r="AE1058" s="19"/>
      <c r="AF1058" s="19"/>
    </row>
    <row r="1059" spans="1:32" ht="16.5" x14ac:dyDescent="0.25">
      <c r="A1059" s="5">
        <v>1054</v>
      </c>
      <c r="B1059" s="42">
        <f t="shared" si="80"/>
        <v>0</v>
      </c>
      <c r="C1059" s="41">
        <f t="shared" si="81"/>
        <v>1</v>
      </c>
      <c r="D1059" s="10"/>
      <c r="E1059" s="10"/>
      <c r="F1059" s="125"/>
      <c r="G1059" s="12"/>
      <c r="H1059" s="125"/>
      <c r="I1059" s="16"/>
      <c r="J1059" s="2" t="str">
        <f t="shared" si="78"/>
        <v>Pendiente</v>
      </c>
      <c r="K1059" s="35">
        <f t="shared" si="79"/>
        <v>0</v>
      </c>
      <c r="L1059" s="36"/>
      <c r="M1059" s="37"/>
      <c r="N1059" s="19"/>
      <c r="O1059" s="19"/>
      <c r="P1059" s="153"/>
      <c r="Q1059" s="27"/>
      <c r="R1059" s="89"/>
      <c r="S1059" s="89"/>
      <c r="T1059" s="89"/>
      <c r="U1059" s="89"/>
      <c r="V1059" s="15"/>
      <c r="W1059" s="19"/>
      <c r="X1059" s="19"/>
      <c r="Y1059" s="19"/>
      <c r="Z1059" s="19"/>
      <c r="AA1059" s="19"/>
      <c r="AB1059" s="19"/>
      <c r="AC1059" s="19"/>
      <c r="AD1059" s="19"/>
      <c r="AE1059" s="19"/>
      <c r="AF1059" s="19"/>
    </row>
    <row r="1060" spans="1:32" ht="16.5" x14ac:dyDescent="0.25">
      <c r="A1060" s="5">
        <v>1055</v>
      </c>
      <c r="B1060" s="42">
        <f t="shared" si="80"/>
        <v>0</v>
      </c>
      <c r="C1060" s="41">
        <f t="shared" si="81"/>
        <v>1</v>
      </c>
      <c r="D1060" s="10"/>
      <c r="E1060" s="10"/>
      <c r="F1060" s="125"/>
      <c r="G1060" s="12"/>
      <c r="H1060" s="125"/>
      <c r="I1060" s="16"/>
      <c r="J1060" s="2" t="str">
        <f t="shared" si="78"/>
        <v>Pendiente</v>
      </c>
      <c r="K1060" s="35">
        <f t="shared" si="79"/>
        <v>0</v>
      </c>
      <c r="L1060" s="36"/>
      <c r="M1060" s="37"/>
      <c r="N1060" s="19"/>
      <c r="O1060" s="19"/>
      <c r="P1060" s="153"/>
      <c r="Q1060" s="27"/>
      <c r="R1060" s="89"/>
      <c r="S1060" s="89"/>
      <c r="T1060" s="89"/>
      <c r="U1060" s="89"/>
      <c r="V1060" s="15"/>
      <c r="W1060" s="19"/>
      <c r="X1060" s="19"/>
      <c r="Y1060" s="19"/>
      <c r="Z1060" s="19"/>
      <c r="AA1060" s="19"/>
      <c r="AB1060" s="19"/>
      <c r="AC1060" s="19"/>
      <c r="AD1060" s="19"/>
      <c r="AE1060" s="19"/>
      <c r="AF1060" s="19"/>
    </row>
    <row r="1061" spans="1:32" ht="16.5" x14ac:dyDescent="0.25">
      <c r="A1061" s="5">
        <v>1056</v>
      </c>
      <c r="B1061" s="42">
        <f t="shared" si="80"/>
        <v>0</v>
      </c>
      <c r="C1061" s="41">
        <f t="shared" si="81"/>
        <v>1</v>
      </c>
      <c r="D1061" s="10"/>
      <c r="E1061" s="10"/>
      <c r="F1061" s="125"/>
      <c r="G1061" s="12"/>
      <c r="H1061" s="125"/>
      <c r="I1061" s="16"/>
      <c r="J1061" s="2" t="str">
        <f t="shared" si="78"/>
        <v>Pendiente</v>
      </c>
      <c r="K1061" s="35">
        <f t="shared" si="79"/>
        <v>0</v>
      </c>
      <c r="L1061" s="36"/>
      <c r="M1061" s="37"/>
      <c r="N1061" s="19"/>
      <c r="O1061" s="19"/>
      <c r="P1061" s="153"/>
      <c r="Q1061" s="27"/>
      <c r="R1061" s="89"/>
      <c r="S1061" s="89"/>
      <c r="T1061" s="89"/>
      <c r="U1061" s="89"/>
      <c r="V1061" s="15"/>
      <c r="W1061" s="19"/>
      <c r="X1061" s="19"/>
      <c r="Y1061" s="19"/>
      <c r="Z1061" s="19"/>
      <c r="AA1061" s="19"/>
      <c r="AB1061" s="19"/>
      <c r="AC1061" s="19"/>
      <c r="AD1061" s="19"/>
      <c r="AE1061" s="19"/>
      <c r="AF1061" s="19"/>
    </row>
    <row r="1062" spans="1:32" ht="16.5" x14ac:dyDescent="0.25">
      <c r="A1062" s="5">
        <v>1057</v>
      </c>
      <c r="B1062" s="42">
        <f t="shared" si="80"/>
        <v>0</v>
      </c>
      <c r="C1062" s="41">
        <f t="shared" si="81"/>
        <v>1</v>
      </c>
      <c r="D1062" s="10"/>
      <c r="E1062" s="10"/>
      <c r="F1062" s="125"/>
      <c r="G1062" s="12"/>
      <c r="H1062" s="125"/>
      <c r="I1062" s="16"/>
      <c r="J1062" s="2" t="str">
        <f t="shared" si="78"/>
        <v>Pendiente</v>
      </c>
      <c r="K1062" s="35">
        <f t="shared" si="79"/>
        <v>0</v>
      </c>
      <c r="L1062" s="36"/>
      <c r="M1062" s="37"/>
      <c r="N1062" s="19"/>
      <c r="O1062" s="19"/>
      <c r="P1062" s="153"/>
      <c r="Q1062" s="27"/>
      <c r="R1062" s="89"/>
      <c r="S1062" s="89"/>
      <c r="T1062" s="89"/>
      <c r="U1062" s="89"/>
      <c r="V1062" s="15"/>
      <c r="W1062" s="19"/>
      <c r="X1062" s="19"/>
      <c r="Y1062" s="19"/>
      <c r="Z1062" s="19"/>
      <c r="AA1062" s="19"/>
      <c r="AB1062" s="19"/>
      <c r="AC1062" s="19"/>
      <c r="AD1062" s="19"/>
      <c r="AE1062" s="19"/>
      <c r="AF1062" s="19"/>
    </row>
  </sheetData>
  <sortState ref="D8:AG332">
    <sortCondition ref="D8:D332"/>
  </sortState>
  <mergeCells count="4">
    <mergeCell ref="F2:G2"/>
    <mergeCell ref="F3:G3"/>
    <mergeCell ref="F4:G4"/>
    <mergeCell ref="F1:G1"/>
  </mergeCells>
  <dataValidations count="2">
    <dataValidation type="date" allowBlank="1" showInputMessage="1" showErrorMessage="1" sqref="F6:F14 F1062 H6:H584 H586:H1062">
      <formula1>42370</formula1>
      <formula2>42735</formula2>
    </dataValidation>
    <dataValidation type="list" allowBlank="1" showInputMessage="1" showErrorMessage="1" sqref="R6:R1062">
      <formula1>INDIRECT(Q6)</formula1>
    </dataValidation>
  </dataValidations>
  <hyperlinks>
    <hyperlink ref="N176" r:id="rId1"/>
    <hyperlink ref="N180" r:id="rId2"/>
    <hyperlink ref="N121" r:id="rId3"/>
    <hyperlink ref="N234" r:id="rId4"/>
    <hyperlink ref="N235" r:id="rId5"/>
    <hyperlink ref="N236" r:id="rId6"/>
    <hyperlink ref="N237" r:id="rId7"/>
    <hyperlink ref="N269" r:id="rId8"/>
    <hyperlink ref="N256" r:id="rId9"/>
    <hyperlink ref="N126" r:id="rId10"/>
    <hyperlink ref="N189" r:id="rId11"/>
    <hyperlink ref="N349" r:id="rId12"/>
    <hyperlink ref="N350" r:id="rId13"/>
    <hyperlink ref="N319" r:id="rId14"/>
    <hyperlink ref="N490" r:id="rId15"/>
    <hyperlink ref="N487" r:id="rId16"/>
    <hyperlink ref="N570" r:id="rId17"/>
    <hyperlink ref="N470" r:id="rId18"/>
    <hyperlink ref="N607" r:id="rId19"/>
    <hyperlink ref="N614" r:id="rId20"/>
    <hyperlink ref="N579" r:id="rId21"/>
    <hyperlink ref="N620" r:id="rId22"/>
    <hyperlink ref="N621" r:id="rId23"/>
    <hyperlink ref="N625" r:id="rId24"/>
    <hyperlink ref="N650" r:id="rId25"/>
    <hyperlink ref="N654" r:id="rId26"/>
    <hyperlink ref="N641" r:id="rId27"/>
    <hyperlink ref="N642" r:id="rId28"/>
    <hyperlink ref="N643" r:id="rId29"/>
    <hyperlink ref="N644" r:id="rId30"/>
    <hyperlink ref="N685" r:id="rId31"/>
  </hyperlinks>
  <pageMargins left="0.7" right="0.7" top="0.75" bottom="0.75" header="0.3" footer="0.3"/>
  <pageSetup orientation="portrait" r:id="rId32"/>
  <drawing r:id="rId33"/>
  <legacyDrawing r:id="rId34"/>
  <extLst>
    <ext xmlns:x14="http://schemas.microsoft.com/office/spreadsheetml/2009/9/main" uri="{78C0D931-6437-407d-A8EE-F0AAD7539E65}">
      <x14:conditionalFormattings>
        <x14:conditionalFormatting xmlns:xm="http://schemas.microsoft.com/office/excel/2006/main">
          <x14:cfRule type="iconSet" priority="4" id="{B20297D3-3909-4F39-8E11-BAC1DA4A6BAF}">
            <x14:iconSet showValue="0" custom="1">
              <x14:cfvo type="percent">
                <xm:f>0</xm:f>
              </x14:cfvo>
              <x14:cfvo type="formula">
                <xm:f>0</xm:f>
              </x14:cfvo>
              <x14:cfvo type="formula">
                <xm:f>100</xm:f>
              </x14:cfvo>
              <x14:cfIcon iconSet="3TrafficLights1" iconId="2"/>
              <x14:cfIcon iconSet="3TrafficLights1" iconId="2"/>
              <x14:cfIcon iconSet="4RedToBlack" iconId="3"/>
            </x14:iconSet>
          </x14:cfRule>
          <xm:sqref>B6:B1062</xm:sqref>
        </x14:conditionalFormatting>
        <x14:conditionalFormatting xmlns:xm="http://schemas.microsoft.com/office/excel/2006/main">
          <x14:cfRule type="iconSet" priority="3" id="{71D92302-EC9A-4867-8F73-950EB51C9481}">
            <x14:iconSet iconSet="3Symbols" showValue="0" custom="1">
              <x14:cfvo type="percent">
                <xm:f>0</xm:f>
              </x14:cfvo>
              <x14:cfvo type="formula">
                <xm:f>1</xm:f>
              </x14:cfvo>
              <x14:cfvo type="formula">
                <xm:f>100</xm:f>
              </x14:cfvo>
              <x14:cfIcon iconSet="5Quarters" iconId="0"/>
              <x14:cfIcon iconSet="5Quarters" iconId="0"/>
              <x14:cfIcon iconSet="3TrafficLights1" iconId="1"/>
            </x14:iconSet>
          </x14:cfRule>
          <xm:sqref>C6:C1062</xm:sqref>
        </x14:conditionalFormatting>
        <x14:conditionalFormatting xmlns:xm="http://schemas.microsoft.com/office/excel/2006/main">
          <x14:cfRule type="iconSet" priority="2" id="{39F2B93C-9F0B-4BEE-A8FD-2E0C32C2D631}">
            <x14:iconSet showValue="0" custom="1">
              <x14:cfvo type="percent">
                <xm:f>0</xm:f>
              </x14:cfvo>
              <x14:cfvo type="percent">
                <xm:f>33</xm:f>
              </x14:cfvo>
              <x14:cfvo type="formula">
                <xm:f>1</xm:f>
              </x14:cfvo>
              <x14:cfIcon iconSet="3TrafficLights2" iconId="2"/>
              <x14:cfIcon iconSet="3TrafficLights2" iconId="2"/>
              <x14:cfIcon iconSet="3TrafficLights2" iconId="0"/>
            </x14:iconSet>
          </x14:cfRule>
          <xm:sqref>B1</xm:sqref>
        </x14:conditionalFormatting>
        <x14:conditionalFormatting xmlns:xm="http://schemas.microsoft.com/office/excel/2006/main">
          <x14:cfRule type="iconSet" priority="1" id="{5F4F0E9C-BBDD-414D-ABA8-844C2AA05657}">
            <x14:iconSet iconSet="3Symbols" showValue="0" custom="1">
              <x14:cfvo type="percent">
                <xm:f>0</xm:f>
              </x14:cfvo>
              <x14:cfvo type="formula">
                <xm:f>0</xm:f>
              </x14:cfvo>
              <x14:cfvo type="formula">
                <xm:f>1</xm:f>
              </x14:cfvo>
              <x14:cfIcon iconSet="5Quarters" iconId="0"/>
              <x14:cfIcon iconSet="5Quarters" iconId="0"/>
              <x14:cfIcon iconSet="3TrafficLights2" iconId="1"/>
            </x14:iconSet>
          </x14:cfRule>
          <xm:sqref>C1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Areas!$B$20:$B$29</xm:f>
          </x14:formula1>
          <xm:sqref>V6:V1062</xm:sqref>
        </x14:dataValidation>
        <x14:dataValidation type="list" allowBlank="1" showInputMessage="1" showErrorMessage="1">
          <x14:formula1>
            <xm:f>Areas!$B$3:$B$18</xm:f>
          </x14:formula1>
          <xm:sqref>W6:X1061</xm:sqref>
        </x14:dataValidation>
        <x14:dataValidation type="list" showInputMessage="1" showErrorMessage="1">
          <x14:formula1>
            <xm:f>Areas!$B$3:$B$18</xm:f>
          </x14:formula1>
          <xm:sqref>W1062:X1062</xm:sqref>
        </x14:dataValidation>
        <x14:dataValidation type="list" allowBlank="1" showInputMessage="1" showErrorMessage="1">
          <x14:formula1>
            <xm:f>Areas!$B$31:$B$42</xm:f>
          </x14:formula1>
          <xm:sqref>E6:E1062</xm:sqref>
        </x14:dataValidation>
        <x14:dataValidation type="list" allowBlank="1" showInputMessage="1" showErrorMessage="1">
          <x14:formula1>
            <xm:f>Temas!$E$2:$E$15</xm:f>
          </x14:formula1>
          <xm:sqref>Q6:Q1062</xm:sqref>
        </x14:dataValidation>
        <x14:dataValidation type="list" allowBlank="1" showInputMessage="1" showErrorMessage="1">
          <x14:formula1>
            <xm:f>Temas!$B$98:$B$99</xm:f>
          </x14:formula1>
          <xm:sqref>S6:S1058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R93"/>
  <sheetViews>
    <sheetView topLeftCell="E24" workbookViewId="0">
      <selection activeCell="K47" sqref="K47"/>
    </sheetView>
  </sheetViews>
  <sheetFormatPr baseColWidth="10" defaultRowHeight="15" x14ac:dyDescent="0.25"/>
  <cols>
    <col min="1" max="1" width="19.85546875" bestFit="1" customWidth="1"/>
    <col min="2" max="2" width="20" customWidth="1"/>
    <col min="3" max="3" width="24.28515625" customWidth="1"/>
    <col min="4" max="4" width="22.28515625" customWidth="1"/>
    <col min="5" max="5" width="19.85546875" customWidth="1"/>
    <col min="6" max="6" width="24.5703125" customWidth="1"/>
    <col min="7" max="7" width="24" customWidth="1"/>
    <col min="8" max="8" width="14.42578125" customWidth="1"/>
    <col min="9" max="9" width="9.7109375" customWidth="1"/>
    <col min="11" max="11" width="44.85546875" customWidth="1"/>
    <col min="15" max="16" width="19.85546875" customWidth="1"/>
    <col min="17" max="17" width="13.140625" customWidth="1"/>
    <col min="18" max="18" width="13.42578125" customWidth="1"/>
  </cols>
  <sheetData>
    <row r="1" spans="1:18" ht="45" x14ac:dyDescent="0.25">
      <c r="A1" s="161" t="s">
        <v>63</v>
      </c>
      <c r="B1" s="177" t="s">
        <v>65</v>
      </c>
      <c r="C1" s="177" t="s">
        <v>2128</v>
      </c>
      <c r="D1" s="177" t="s">
        <v>2129</v>
      </c>
    </row>
    <row r="2" spans="1:18" x14ac:dyDescent="0.25">
      <c r="A2" s="119" t="s">
        <v>2119</v>
      </c>
      <c r="B2" s="120"/>
      <c r="C2" s="120"/>
      <c r="D2" s="120"/>
    </row>
    <row r="3" spans="1:18" x14ac:dyDescent="0.25">
      <c r="A3" s="175" t="s">
        <v>28</v>
      </c>
      <c r="B3" s="121">
        <v>33</v>
      </c>
      <c r="C3" s="121">
        <v>62</v>
      </c>
      <c r="D3" s="121">
        <v>24</v>
      </c>
      <c r="G3" s="166" t="s">
        <v>2133</v>
      </c>
      <c r="H3" s="166" t="s">
        <v>2130</v>
      </c>
      <c r="I3" s="166" t="s">
        <v>2131</v>
      </c>
      <c r="J3" s="166" t="s">
        <v>2132</v>
      </c>
    </row>
    <row r="4" spans="1:18" x14ac:dyDescent="0.25">
      <c r="A4" s="175" t="s">
        <v>55</v>
      </c>
      <c r="B4" s="121">
        <v>18</v>
      </c>
      <c r="C4" s="121">
        <v>272</v>
      </c>
      <c r="D4" s="121">
        <v>262</v>
      </c>
      <c r="G4" s="34" t="s">
        <v>28</v>
      </c>
      <c r="H4" s="34">
        <v>33</v>
      </c>
      <c r="I4" s="34">
        <v>62</v>
      </c>
      <c r="J4" s="34">
        <v>24</v>
      </c>
    </row>
    <row r="5" spans="1:18" x14ac:dyDescent="0.25">
      <c r="A5" s="175" t="s">
        <v>30</v>
      </c>
      <c r="B5" s="121">
        <v>21</v>
      </c>
      <c r="C5" s="121">
        <v>58</v>
      </c>
      <c r="D5" s="121">
        <v>19</v>
      </c>
      <c r="G5" s="34" t="s">
        <v>55</v>
      </c>
      <c r="H5" s="34">
        <v>18</v>
      </c>
      <c r="I5" s="34">
        <v>272</v>
      </c>
      <c r="J5" s="34">
        <v>262</v>
      </c>
    </row>
    <row r="6" spans="1:18" x14ac:dyDescent="0.25">
      <c r="A6" s="175" t="s">
        <v>31</v>
      </c>
      <c r="B6" s="121">
        <v>5</v>
      </c>
      <c r="C6" s="121">
        <v>6</v>
      </c>
      <c r="D6" s="121">
        <v>6</v>
      </c>
      <c r="G6" s="34" t="s">
        <v>30</v>
      </c>
      <c r="H6" s="34">
        <v>21</v>
      </c>
      <c r="I6" s="34">
        <v>58</v>
      </c>
      <c r="J6" s="34">
        <v>19</v>
      </c>
    </row>
    <row r="7" spans="1:18" x14ac:dyDescent="0.25">
      <c r="A7" s="175" t="s">
        <v>32</v>
      </c>
      <c r="B7" s="121">
        <v>7</v>
      </c>
      <c r="C7" s="121">
        <v>226</v>
      </c>
      <c r="D7" s="121">
        <v>124</v>
      </c>
      <c r="G7" s="34" t="s">
        <v>31</v>
      </c>
      <c r="H7" s="34">
        <v>5</v>
      </c>
      <c r="I7" s="34">
        <v>6</v>
      </c>
      <c r="J7" s="34">
        <v>6</v>
      </c>
    </row>
    <row r="8" spans="1:18" x14ac:dyDescent="0.25">
      <c r="A8" s="175" t="s">
        <v>33</v>
      </c>
      <c r="B8" s="121">
        <v>8</v>
      </c>
      <c r="C8" s="121">
        <v>25</v>
      </c>
      <c r="D8" s="121">
        <v>16</v>
      </c>
      <c r="G8" s="34" t="s">
        <v>32</v>
      </c>
      <c r="H8" s="34">
        <v>7</v>
      </c>
      <c r="I8" s="34">
        <v>226</v>
      </c>
      <c r="J8" s="34">
        <v>124</v>
      </c>
    </row>
    <row r="9" spans="1:18" x14ac:dyDescent="0.25">
      <c r="A9" s="175" t="s">
        <v>34</v>
      </c>
      <c r="B9" s="121">
        <v>6</v>
      </c>
      <c r="C9" s="121">
        <v>135</v>
      </c>
      <c r="D9" s="121">
        <v>1</v>
      </c>
      <c r="G9" s="34" t="s">
        <v>33</v>
      </c>
      <c r="H9" s="34">
        <v>8</v>
      </c>
      <c r="I9" s="34">
        <v>25</v>
      </c>
      <c r="J9" s="34">
        <v>16</v>
      </c>
    </row>
    <row r="10" spans="1:18" x14ac:dyDescent="0.25">
      <c r="A10" s="176" t="s">
        <v>64</v>
      </c>
      <c r="B10" s="121">
        <v>98</v>
      </c>
      <c r="C10" s="121">
        <v>784</v>
      </c>
      <c r="D10" s="121">
        <v>452</v>
      </c>
      <c r="G10" s="34" t="s">
        <v>34</v>
      </c>
      <c r="H10" s="34">
        <v>6</v>
      </c>
      <c r="I10" s="34">
        <v>135</v>
      </c>
      <c r="J10" s="34">
        <v>1</v>
      </c>
    </row>
    <row r="11" spans="1:18" x14ac:dyDescent="0.25">
      <c r="B11" s="119"/>
      <c r="C11" s="120"/>
      <c r="G11" s="34" t="s">
        <v>64</v>
      </c>
      <c r="H11" s="34">
        <v>98</v>
      </c>
      <c r="I11" s="34">
        <v>784</v>
      </c>
      <c r="J11" s="34">
        <v>452</v>
      </c>
    </row>
    <row r="14" spans="1:18" ht="45" x14ac:dyDescent="0.25">
      <c r="B14" s="161" t="s">
        <v>63</v>
      </c>
      <c r="C14" s="177" t="s">
        <v>2128</v>
      </c>
      <c r="D14" s="177" t="s">
        <v>2129</v>
      </c>
    </row>
    <row r="15" spans="1:18" x14ac:dyDescent="0.25">
      <c r="B15" s="119" t="s">
        <v>605</v>
      </c>
      <c r="C15" s="120">
        <v>253</v>
      </c>
      <c r="D15" s="120">
        <v>253</v>
      </c>
      <c r="K15" s="166" t="s">
        <v>2134</v>
      </c>
      <c r="L15" s="167" t="s">
        <v>2130</v>
      </c>
      <c r="M15" s="167" t="s">
        <v>2131</v>
      </c>
      <c r="N15" s="167" t="s">
        <v>2132</v>
      </c>
      <c r="P15" s="168" t="s">
        <v>605</v>
      </c>
      <c r="Q15" s="163"/>
      <c r="R15" s="163"/>
    </row>
    <row r="16" spans="1:18" x14ac:dyDescent="0.25">
      <c r="B16" s="159" t="s">
        <v>563</v>
      </c>
      <c r="C16" s="120">
        <v>64</v>
      </c>
      <c r="D16" s="120">
        <v>64</v>
      </c>
      <c r="K16" s="162" t="s">
        <v>28</v>
      </c>
      <c r="L16" s="34"/>
      <c r="M16" s="34"/>
      <c r="N16" s="34"/>
      <c r="P16" s="162" t="s">
        <v>563</v>
      </c>
      <c r="Q16" s="163">
        <v>64</v>
      </c>
      <c r="R16" s="163">
        <v>64</v>
      </c>
    </row>
    <row r="17" spans="2:18" x14ac:dyDescent="0.25">
      <c r="B17" s="160" t="s">
        <v>2119</v>
      </c>
      <c r="C17" s="120">
        <v>64</v>
      </c>
      <c r="D17" s="120">
        <v>64</v>
      </c>
      <c r="K17" s="164" t="s">
        <v>203</v>
      </c>
      <c r="L17" s="121">
        <v>20</v>
      </c>
      <c r="M17" s="121">
        <v>20</v>
      </c>
      <c r="N17" s="34">
        <v>4</v>
      </c>
      <c r="P17" s="162" t="s">
        <v>564</v>
      </c>
      <c r="Q17" s="163">
        <v>134</v>
      </c>
      <c r="R17" s="163">
        <v>134</v>
      </c>
    </row>
    <row r="18" spans="2:18" x14ac:dyDescent="0.25">
      <c r="B18" s="159" t="s">
        <v>564</v>
      </c>
      <c r="C18" s="120">
        <v>134</v>
      </c>
      <c r="D18" s="120">
        <v>134</v>
      </c>
      <c r="K18" s="164" t="s">
        <v>409</v>
      </c>
      <c r="L18" s="121">
        <v>2</v>
      </c>
      <c r="M18" s="121">
        <v>15</v>
      </c>
      <c r="N18" s="34">
        <v>4</v>
      </c>
      <c r="P18" s="162" t="s">
        <v>565</v>
      </c>
      <c r="Q18" s="163">
        <v>55</v>
      </c>
      <c r="R18" s="163">
        <v>55</v>
      </c>
    </row>
    <row r="19" spans="2:18" x14ac:dyDescent="0.25">
      <c r="B19" s="160" t="s">
        <v>2119</v>
      </c>
      <c r="C19" s="120">
        <v>134</v>
      </c>
      <c r="D19" s="120">
        <v>134</v>
      </c>
      <c r="K19" s="164" t="s">
        <v>130</v>
      </c>
      <c r="L19" s="121">
        <v>1</v>
      </c>
      <c r="M19" s="121">
        <v>1</v>
      </c>
      <c r="N19" s="34">
        <v>1</v>
      </c>
      <c r="P19" s="169" t="s">
        <v>64</v>
      </c>
      <c r="Q19" s="170">
        <v>253</v>
      </c>
      <c r="R19" s="170">
        <v>253</v>
      </c>
    </row>
    <row r="20" spans="2:18" x14ac:dyDescent="0.25">
      <c r="B20" s="159" t="s">
        <v>565</v>
      </c>
      <c r="C20" s="120">
        <v>55</v>
      </c>
      <c r="D20" s="120">
        <v>55</v>
      </c>
      <c r="K20" s="164" t="s">
        <v>158</v>
      </c>
      <c r="L20" s="121">
        <v>1</v>
      </c>
      <c r="M20" s="121">
        <v>12</v>
      </c>
      <c r="N20" s="34">
        <v>7</v>
      </c>
    </row>
    <row r="21" spans="2:18" x14ac:dyDescent="0.25">
      <c r="B21" s="160" t="s">
        <v>2119</v>
      </c>
      <c r="C21" s="120">
        <v>55</v>
      </c>
      <c r="D21" s="120">
        <v>55</v>
      </c>
      <c r="K21" s="164" t="s">
        <v>83</v>
      </c>
      <c r="L21" s="121">
        <v>1</v>
      </c>
      <c r="M21" s="121">
        <v>1</v>
      </c>
      <c r="N21" s="34">
        <v>1</v>
      </c>
    </row>
    <row r="22" spans="2:18" x14ac:dyDescent="0.25">
      <c r="B22" s="119" t="s">
        <v>64</v>
      </c>
      <c r="C22" s="120">
        <v>253</v>
      </c>
      <c r="D22" s="120">
        <v>253</v>
      </c>
      <c r="K22" s="164" t="s">
        <v>164</v>
      </c>
      <c r="L22" s="121">
        <v>6</v>
      </c>
      <c r="M22" s="121">
        <v>7</v>
      </c>
      <c r="N22" s="34">
        <v>3</v>
      </c>
    </row>
    <row r="23" spans="2:18" x14ac:dyDescent="0.25">
      <c r="K23" s="164" t="s">
        <v>93</v>
      </c>
      <c r="L23" s="121">
        <v>1</v>
      </c>
      <c r="M23" s="121">
        <v>1</v>
      </c>
      <c r="N23" s="34">
        <v>1</v>
      </c>
    </row>
    <row r="24" spans="2:18" x14ac:dyDescent="0.25">
      <c r="K24" s="164" t="s">
        <v>278</v>
      </c>
      <c r="L24" s="121">
        <v>1</v>
      </c>
      <c r="M24" s="121">
        <v>5</v>
      </c>
      <c r="N24" s="34">
        <v>3</v>
      </c>
    </row>
    <row r="25" spans="2:18" x14ac:dyDescent="0.25">
      <c r="K25" s="162" t="s">
        <v>55</v>
      </c>
      <c r="L25" s="163"/>
      <c r="M25" s="163"/>
      <c r="N25" s="34"/>
    </row>
    <row r="26" spans="2:18" x14ac:dyDescent="0.25">
      <c r="B26" s="171"/>
      <c r="K26" s="164" t="s">
        <v>409</v>
      </c>
      <c r="L26" s="121">
        <v>1</v>
      </c>
      <c r="M26" s="121">
        <v>2</v>
      </c>
      <c r="N26" s="34">
        <v>0</v>
      </c>
    </row>
    <row r="27" spans="2:18" x14ac:dyDescent="0.25">
      <c r="B27" s="172"/>
      <c r="K27" s="164" t="s">
        <v>624</v>
      </c>
      <c r="L27" s="121">
        <v>2</v>
      </c>
      <c r="M27" s="121">
        <v>2</v>
      </c>
      <c r="N27" s="34">
        <v>1</v>
      </c>
    </row>
    <row r="28" spans="2:18" x14ac:dyDescent="0.25">
      <c r="B28" s="159"/>
      <c r="K28" s="164" t="s">
        <v>690</v>
      </c>
      <c r="L28" s="121">
        <v>6</v>
      </c>
      <c r="M28" s="121">
        <v>6</v>
      </c>
      <c r="N28" s="34">
        <v>3</v>
      </c>
    </row>
    <row r="29" spans="2:18" x14ac:dyDescent="0.25">
      <c r="B29" s="159"/>
      <c r="K29" s="164" t="s">
        <v>164</v>
      </c>
      <c r="L29" s="121">
        <v>5</v>
      </c>
      <c r="M29" s="121">
        <v>5</v>
      </c>
      <c r="N29" s="34">
        <v>2</v>
      </c>
    </row>
    <row r="30" spans="2:18" x14ac:dyDescent="0.25">
      <c r="B30" s="159"/>
      <c r="K30" s="164" t="s">
        <v>605</v>
      </c>
      <c r="L30" s="121">
        <v>3</v>
      </c>
      <c r="M30" s="121">
        <v>253</v>
      </c>
      <c r="N30" s="34">
        <v>253</v>
      </c>
    </row>
    <row r="31" spans="2:18" x14ac:dyDescent="0.25">
      <c r="B31" s="159"/>
      <c r="K31" s="164" t="s">
        <v>808</v>
      </c>
      <c r="L31" s="121">
        <v>1</v>
      </c>
      <c r="M31" s="121">
        <v>4</v>
      </c>
      <c r="N31" s="34">
        <v>3</v>
      </c>
    </row>
    <row r="32" spans="2:18" x14ac:dyDescent="0.25">
      <c r="B32" s="159"/>
      <c r="K32" s="162" t="s">
        <v>30</v>
      </c>
      <c r="L32" s="163"/>
      <c r="M32" s="163"/>
      <c r="N32" s="34"/>
    </row>
    <row r="33" spans="2:14" x14ac:dyDescent="0.25">
      <c r="B33" s="159"/>
      <c r="K33" s="164" t="s">
        <v>203</v>
      </c>
      <c r="L33" s="121">
        <v>3</v>
      </c>
      <c r="M33" s="121">
        <v>4</v>
      </c>
      <c r="N33" s="34">
        <v>2</v>
      </c>
    </row>
    <row r="34" spans="2:14" x14ac:dyDescent="0.25">
      <c r="B34" s="159"/>
      <c r="K34" s="164" t="s">
        <v>945</v>
      </c>
      <c r="L34" s="121">
        <v>1</v>
      </c>
      <c r="M34" s="121">
        <v>10</v>
      </c>
      <c r="N34" s="34">
        <v>3</v>
      </c>
    </row>
    <row r="35" spans="2:14" x14ac:dyDescent="0.25">
      <c r="B35" s="173"/>
      <c r="K35" s="164" t="s">
        <v>158</v>
      </c>
      <c r="L35" s="121">
        <v>1</v>
      </c>
      <c r="M35" s="121">
        <v>27</v>
      </c>
      <c r="N35" s="34">
        <v>4</v>
      </c>
    </row>
    <row r="36" spans="2:14" x14ac:dyDescent="0.25">
      <c r="K36" s="164" t="s">
        <v>937</v>
      </c>
      <c r="L36" s="121">
        <v>2</v>
      </c>
      <c r="M36" s="121">
        <v>2</v>
      </c>
      <c r="N36" s="34">
        <v>3</v>
      </c>
    </row>
    <row r="37" spans="2:14" x14ac:dyDescent="0.25">
      <c r="K37" s="164" t="s">
        <v>1034</v>
      </c>
      <c r="L37" s="121">
        <v>1</v>
      </c>
      <c r="M37" s="121">
        <v>1</v>
      </c>
      <c r="N37" s="34">
        <v>1</v>
      </c>
    </row>
    <row r="38" spans="2:14" x14ac:dyDescent="0.25">
      <c r="K38" s="164" t="s">
        <v>690</v>
      </c>
      <c r="L38" s="121">
        <v>4</v>
      </c>
      <c r="M38" s="121">
        <v>4</v>
      </c>
      <c r="N38" s="34">
        <v>1</v>
      </c>
    </row>
    <row r="39" spans="2:14" x14ac:dyDescent="0.25">
      <c r="K39" s="164" t="s">
        <v>164</v>
      </c>
      <c r="L39" s="121">
        <v>3</v>
      </c>
      <c r="M39" s="121">
        <v>3</v>
      </c>
      <c r="N39" s="34">
        <v>1</v>
      </c>
    </row>
    <row r="40" spans="2:14" x14ac:dyDescent="0.25">
      <c r="K40" s="164" t="s">
        <v>845</v>
      </c>
      <c r="L40" s="121">
        <v>2</v>
      </c>
      <c r="M40" s="121">
        <v>2</v>
      </c>
      <c r="N40" s="34">
        <v>2</v>
      </c>
    </row>
    <row r="41" spans="2:14" x14ac:dyDescent="0.25">
      <c r="K41" s="164" t="s">
        <v>575</v>
      </c>
      <c r="L41" s="121">
        <v>3</v>
      </c>
      <c r="M41" s="121">
        <v>4</v>
      </c>
      <c r="N41" s="34">
        <v>1</v>
      </c>
    </row>
    <row r="42" spans="2:14" x14ac:dyDescent="0.25">
      <c r="K42" s="164" t="s">
        <v>1148</v>
      </c>
      <c r="L42" s="121">
        <v>1</v>
      </c>
      <c r="M42" s="121">
        <v>1</v>
      </c>
      <c r="N42" s="34">
        <v>1</v>
      </c>
    </row>
    <row r="43" spans="2:14" x14ac:dyDescent="0.25">
      <c r="K43" s="162" t="s">
        <v>31</v>
      </c>
      <c r="L43" s="163"/>
      <c r="M43" s="163"/>
      <c r="N43" s="34"/>
    </row>
    <row r="44" spans="2:14" x14ac:dyDescent="0.25">
      <c r="K44" s="164" t="s">
        <v>1206</v>
      </c>
      <c r="L44" s="121">
        <v>1</v>
      </c>
      <c r="M44" s="121">
        <v>2</v>
      </c>
      <c r="N44" s="34">
        <v>1</v>
      </c>
    </row>
    <row r="45" spans="2:14" x14ac:dyDescent="0.25">
      <c r="K45" s="164" t="s">
        <v>1232</v>
      </c>
      <c r="L45" s="121">
        <v>2</v>
      </c>
      <c r="M45" s="121">
        <v>2</v>
      </c>
      <c r="N45" s="34">
        <v>3</v>
      </c>
    </row>
    <row r="46" spans="2:14" x14ac:dyDescent="0.25">
      <c r="K46" s="164" t="s">
        <v>164</v>
      </c>
      <c r="L46" s="121">
        <v>2</v>
      </c>
      <c r="M46" s="121">
        <v>2</v>
      </c>
      <c r="N46" s="34">
        <v>2</v>
      </c>
    </row>
    <row r="47" spans="2:14" x14ac:dyDescent="0.25">
      <c r="K47" s="162" t="s">
        <v>32</v>
      </c>
      <c r="L47" s="163"/>
      <c r="M47" s="163"/>
      <c r="N47" s="34"/>
    </row>
    <row r="48" spans="2:14" x14ac:dyDescent="0.25">
      <c r="K48" s="164" t="s">
        <v>1551</v>
      </c>
      <c r="L48" s="121">
        <v>1</v>
      </c>
      <c r="M48" s="121">
        <v>1</v>
      </c>
      <c r="N48" s="34">
        <v>0</v>
      </c>
    </row>
    <row r="49" spans="11:14" x14ac:dyDescent="0.25">
      <c r="K49" s="164" t="s">
        <v>1670</v>
      </c>
      <c r="L49" s="121">
        <v>1</v>
      </c>
      <c r="M49" s="121">
        <v>215</v>
      </c>
      <c r="N49" s="34">
        <v>118</v>
      </c>
    </row>
    <row r="50" spans="11:14" x14ac:dyDescent="0.25">
      <c r="K50" s="164" t="s">
        <v>83</v>
      </c>
      <c r="L50" s="121">
        <v>2</v>
      </c>
      <c r="M50" s="121">
        <v>2</v>
      </c>
      <c r="N50" s="34">
        <v>2</v>
      </c>
    </row>
    <row r="51" spans="11:14" x14ac:dyDescent="0.25">
      <c r="K51" s="164" t="s">
        <v>1717</v>
      </c>
      <c r="L51" s="121">
        <v>1</v>
      </c>
      <c r="M51" s="121">
        <v>2</v>
      </c>
      <c r="N51" s="34">
        <v>0</v>
      </c>
    </row>
    <row r="52" spans="11:14" x14ac:dyDescent="0.25">
      <c r="K52" s="164" t="s">
        <v>1415</v>
      </c>
      <c r="L52" s="121">
        <v>1</v>
      </c>
      <c r="M52" s="121">
        <v>2</v>
      </c>
      <c r="N52" s="34">
        <v>0</v>
      </c>
    </row>
    <row r="53" spans="11:14" x14ac:dyDescent="0.25">
      <c r="K53" s="164" t="s">
        <v>1526</v>
      </c>
      <c r="L53" s="121">
        <v>1</v>
      </c>
      <c r="M53" s="121">
        <v>4</v>
      </c>
      <c r="N53" s="34">
        <v>4</v>
      </c>
    </row>
    <row r="54" spans="11:14" x14ac:dyDescent="0.25">
      <c r="K54" s="162" t="s">
        <v>33</v>
      </c>
      <c r="L54" s="163"/>
      <c r="M54" s="163"/>
      <c r="N54" s="34"/>
    </row>
    <row r="55" spans="11:14" x14ac:dyDescent="0.25">
      <c r="K55" s="164" t="s">
        <v>1803</v>
      </c>
      <c r="L55" s="121">
        <v>2</v>
      </c>
      <c r="M55" s="121">
        <v>4</v>
      </c>
      <c r="N55" s="34">
        <v>1</v>
      </c>
    </row>
    <row r="56" spans="11:14" x14ac:dyDescent="0.25">
      <c r="K56" s="164" t="s">
        <v>1788</v>
      </c>
      <c r="L56" s="121">
        <v>1</v>
      </c>
      <c r="M56" s="121">
        <v>1</v>
      </c>
      <c r="N56" s="34">
        <v>1</v>
      </c>
    </row>
    <row r="57" spans="11:14" x14ac:dyDescent="0.25">
      <c r="K57" s="164" t="s">
        <v>1851</v>
      </c>
      <c r="L57" s="121">
        <v>1</v>
      </c>
      <c r="M57" s="121">
        <v>16</v>
      </c>
      <c r="N57" s="34">
        <v>13</v>
      </c>
    </row>
    <row r="58" spans="11:14" x14ac:dyDescent="0.25">
      <c r="K58" s="164" t="s">
        <v>1232</v>
      </c>
      <c r="L58" s="121">
        <v>3</v>
      </c>
      <c r="M58" s="121">
        <v>3</v>
      </c>
      <c r="N58" s="34">
        <v>0</v>
      </c>
    </row>
    <row r="59" spans="11:14" x14ac:dyDescent="0.25">
      <c r="K59" s="164" t="s">
        <v>1876</v>
      </c>
      <c r="L59" s="121">
        <v>1</v>
      </c>
      <c r="M59" s="121">
        <v>1</v>
      </c>
      <c r="N59" s="34">
        <v>1</v>
      </c>
    </row>
    <row r="60" spans="11:14" x14ac:dyDescent="0.25">
      <c r="K60" s="162" t="s">
        <v>34</v>
      </c>
      <c r="L60" s="163"/>
      <c r="M60" s="163"/>
      <c r="N60" s="34"/>
    </row>
    <row r="61" spans="11:14" x14ac:dyDescent="0.25">
      <c r="K61" s="164" t="s">
        <v>1987</v>
      </c>
      <c r="L61" s="121">
        <v>1</v>
      </c>
      <c r="M61" s="121">
        <v>5</v>
      </c>
      <c r="N61" s="34"/>
    </row>
    <row r="62" spans="11:14" x14ac:dyDescent="0.25">
      <c r="K62" s="164" t="s">
        <v>1670</v>
      </c>
      <c r="L62" s="121">
        <v>1</v>
      </c>
      <c r="M62" s="121">
        <v>54</v>
      </c>
      <c r="N62" s="34"/>
    </row>
    <row r="63" spans="11:14" x14ac:dyDescent="0.25">
      <c r="K63" s="164" t="s">
        <v>2017</v>
      </c>
      <c r="L63" s="121">
        <v>1</v>
      </c>
      <c r="M63" s="121">
        <v>69</v>
      </c>
      <c r="N63" s="34"/>
    </row>
    <row r="64" spans="11:14" x14ac:dyDescent="0.25">
      <c r="K64" s="164" t="s">
        <v>2085</v>
      </c>
      <c r="L64" s="121">
        <v>1</v>
      </c>
      <c r="M64" s="121"/>
      <c r="N64" s="34"/>
    </row>
    <row r="65" spans="11:14" x14ac:dyDescent="0.25">
      <c r="K65" s="164" t="s">
        <v>1938</v>
      </c>
      <c r="L65" s="121">
        <v>1</v>
      </c>
      <c r="M65" s="121">
        <v>1</v>
      </c>
      <c r="N65" s="34">
        <v>1</v>
      </c>
    </row>
    <row r="66" spans="11:14" x14ac:dyDescent="0.25">
      <c r="K66" s="164" t="s">
        <v>1925</v>
      </c>
      <c r="L66" s="121">
        <v>1</v>
      </c>
      <c r="M66" s="121">
        <v>6</v>
      </c>
      <c r="N66" s="34"/>
    </row>
    <row r="67" spans="11:14" x14ac:dyDescent="0.25">
      <c r="K67" s="165" t="s">
        <v>64</v>
      </c>
      <c r="L67" s="34">
        <v>98</v>
      </c>
      <c r="M67" s="34">
        <v>784</v>
      </c>
      <c r="N67" s="34">
        <v>452</v>
      </c>
    </row>
    <row r="85" spans="1:3" ht="45" x14ac:dyDescent="0.25">
      <c r="A85" s="161" t="s">
        <v>63</v>
      </c>
      <c r="B85" s="174" t="s">
        <v>2128</v>
      </c>
      <c r="C85" s="32" t="s">
        <v>2129</v>
      </c>
    </row>
    <row r="86" spans="1:3" x14ac:dyDescent="0.25">
      <c r="A86" s="119" t="s">
        <v>605</v>
      </c>
      <c r="B86" s="120">
        <v>253</v>
      </c>
      <c r="C86" s="120">
        <v>253</v>
      </c>
    </row>
    <row r="87" spans="1:3" x14ac:dyDescent="0.25">
      <c r="A87" s="159" t="s">
        <v>563</v>
      </c>
      <c r="B87" s="120">
        <v>64</v>
      </c>
      <c r="C87" s="120">
        <v>64</v>
      </c>
    </row>
    <row r="88" spans="1:3" x14ac:dyDescent="0.25">
      <c r="A88" s="160" t="s">
        <v>2119</v>
      </c>
      <c r="B88" s="120">
        <v>64</v>
      </c>
      <c r="C88" s="120">
        <v>64</v>
      </c>
    </row>
    <row r="89" spans="1:3" x14ac:dyDescent="0.25">
      <c r="A89" s="159" t="s">
        <v>564</v>
      </c>
      <c r="B89" s="120">
        <v>134</v>
      </c>
      <c r="C89" s="120">
        <v>134</v>
      </c>
    </row>
    <row r="90" spans="1:3" x14ac:dyDescent="0.25">
      <c r="A90" s="160" t="s">
        <v>2119</v>
      </c>
      <c r="B90" s="120">
        <v>134</v>
      </c>
      <c r="C90" s="120">
        <v>134</v>
      </c>
    </row>
    <row r="91" spans="1:3" x14ac:dyDescent="0.25">
      <c r="A91" s="159" t="s">
        <v>565</v>
      </c>
      <c r="B91" s="120">
        <v>55</v>
      </c>
      <c r="C91" s="120">
        <v>55</v>
      </c>
    </row>
    <row r="92" spans="1:3" x14ac:dyDescent="0.25">
      <c r="A92" s="160" t="s">
        <v>2119</v>
      </c>
      <c r="B92" s="120">
        <v>55</v>
      </c>
      <c r="C92" s="120">
        <v>55</v>
      </c>
    </row>
    <row r="93" spans="1:3" x14ac:dyDescent="0.25">
      <c r="A93" s="119" t="s">
        <v>64</v>
      </c>
      <c r="B93" s="120">
        <v>253</v>
      </c>
      <c r="C93" s="120">
        <v>253</v>
      </c>
    </row>
  </sheetData>
  <sortState ref="O2:Z39">
    <sortCondition ref="O2:O39"/>
  </sortState>
  <pageMargins left="0.7" right="0.7" top="0.75" bottom="0.75" header="0.3" footer="0.3"/>
  <ignoredErrors>
    <ignoredError sqref="P16:P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499984740745262"/>
  </sheetPr>
  <dimension ref="A2:B42"/>
  <sheetViews>
    <sheetView workbookViewId="0">
      <selection activeCell="B8" sqref="B8"/>
    </sheetView>
  </sheetViews>
  <sheetFormatPr baseColWidth="10" defaultRowHeight="15" x14ac:dyDescent="0.25"/>
  <cols>
    <col min="2" max="2" width="50.7109375" customWidth="1"/>
  </cols>
  <sheetData>
    <row r="2" spans="1:2" x14ac:dyDescent="0.25">
      <c r="A2">
        <v>1</v>
      </c>
      <c r="B2" s="34" t="s">
        <v>47</v>
      </c>
    </row>
    <row r="3" spans="1:2" x14ac:dyDescent="0.25">
      <c r="A3">
        <v>2</v>
      </c>
      <c r="B3" s="34" t="s">
        <v>48</v>
      </c>
    </row>
    <row r="4" spans="1:2" x14ac:dyDescent="0.25">
      <c r="A4">
        <v>3</v>
      </c>
      <c r="B4" s="34" t="s">
        <v>53</v>
      </c>
    </row>
    <row r="5" spans="1:2" x14ac:dyDescent="0.25">
      <c r="A5">
        <v>4</v>
      </c>
      <c r="B5" s="34" t="s">
        <v>51</v>
      </c>
    </row>
    <row r="6" spans="1:2" x14ac:dyDescent="0.25">
      <c r="A6">
        <v>5</v>
      </c>
      <c r="B6" s="34" t="s">
        <v>46</v>
      </c>
    </row>
    <row r="7" spans="1:2" x14ac:dyDescent="0.25">
      <c r="A7">
        <v>6</v>
      </c>
      <c r="B7" s="34" t="s">
        <v>1562</v>
      </c>
    </row>
    <row r="8" spans="1:2" x14ac:dyDescent="0.25">
      <c r="A8">
        <v>7</v>
      </c>
      <c r="B8" s="34" t="s">
        <v>57</v>
      </c>
    </row>
    <row r="9" spans="1:2" x14ac:dyDescent="0.25">
      <c r="A9">
        <v>8</v>
      </c>
      <c r="B9" s="34" t="s">
        <v>52</v>
      </c>
    </row>
    <row r="10" spans="1:2" x14ac:dyDescent="0.25">
      <c r="A10">
        <v>9</v>
      </c>
      <c r="B10" s="34" t="s">
        <v>17</v>
      </c>
    </row>
    <row r="11" spans="1:2" x14ac:dyDescent="0.25">
      <c r="A11">
        <v>10</v>
      </c>
      <c r="B11" s="34" t="s">
        <v>79</v>
      </c>
    </row>
    <row r="12" spans="1:2" x14ac:dyDescent="0.25">
      <c r="A12">
        <v>11</v>
      </c>
      <c r="B12" s="34" t="s">
        <v>16</v>
      </c>
    </row>
    <row r="13" spans="1:2" x14ac:dyDescent="0.25">
      <c r="A13">
        <v>12</v>
      </c>
      <c r="B13" s="34" t="s">
        <v>45</v>
      </c>
    </row>
    <row r="14" spans="1:2" x14ac:dyDescent="0.25">
      <c r="A14">
        <v>13</v>
      </c>
      <c r="B14" s="34" t="s">
        <v>44</v>
      </c>
    </row>
    <row r="15" spans="1:2" x14ac:dyDescent="0.25">
      <c r="A15">
        <v>14</v>
      </c>
      <c r="B15" s="34" t="s">
        <v>78</v>
      </c>
    </row>
    <row r="16" spans="1:2" x14ac:dyDescent="0.25">
      <c r="A16">
        <v>15</v>
      </c>
      <c r="B16" s="34" t="s">
        <v>50</v>
      </c>
    </row>
    <row r="17" spans="1:2" x14ac:dyDescent="0.25">
      <c r="A17">
        <v>16</v>
      </c>
      <c r="B17" s="34" t="s">
        <v>77</v>
      </c>
    </row>
    <row r="18" spans="1:2" x14ac:dyDescent="0.25">
      <c r="A18">
        <v>17</v>
      </c>
      <c r="B18" s="34" t="s">
        <v>80</v>
      </c>
    </row>
    <row r="20" spans="1:2" x14ac:dyDescent="0.25">
      <c r="B20" s="123" t="s">
        <v>67</v>
      </c>
    </row>
    <row r="21" spans="1:2" x14ac:dyDescent="0.25">
      <c r="B21" s="123" t="s">
        <v>68</v>
      </c>
    </row>
    <row r="22" spans="1:2" ht="25.5" x14ac:dyDescent="0.25">
      <c r="B22" s="123" t="s">
        <v>69</v>
      </c>
    </row>
    <row r="23" spans="1:2" x14ac:dyDescent="0.25">
      <c r="B23" s="123" t="s">
        <v>70</v>
      </c>
    </row>
    <row r="24" spans="1:2" x14ac:dyDescent="0.25">
      <c r="B24" s="123" t="s">
        <v>71</v>
      </c>
    </row>
    <row r="25" spans="1:2" x14ac:dyDescent="0.25">
      <c r="B25" s="123" t="s">
        <v>72</v>
      </c>
    </row>
    <row r="26" spans="1:2" x14ac:dyDescent="0.25">
      <c r="B26" s="123" t="s">
        <v>73</v>
      </c>
    </row>
    <row r="27" spans="1:2" x14ac:dyDescent="0.25">
      <c r="B27" s="123" t="s">
        <v>74</v>
      </c>
    </row>
    <row r="28" spans="1:2" x14ac:dyDescent="0.25">
      <c r="B28" s="124" t="s">
        <v>75</v>
      </c>
    </row>
    <row r="29" spans="1:2" x14ac:dyDescent="0.25">
      <c r="B29" s="124" t="s">
        <v>76</v>
      </c>
    </row>
    <row r="31" spans="1:2" x14ac:dyDescent="0.25">
      <c r="B31" s="34" t="s">
        <v>28</v>
      </c>
    </row>
    <row r="32" spans="1:2" x14ac:dyDescent="0.25">
      <c r="B32" s="34" t="s">
        <v>55</v>
      </c>
    </row>
    <row r="33" spans="2:2" x14ac:dyDescent="0.25">
      <c r="B33" s="34" t="s">
        <v>30</v>
      </c>
    </row>
    <row r="34" spans="2:2" x14ac:dyDescent="0.25">
      <c r="B34" s="34" t="s">
        <v>31</v>
      </c>
    </row>
    <row r="35" spans="2:2" x14ac:dyDescent="0.25">
      <c r="B35" s="34" t="s">
        <v>32</v>
      </c>
    </row>
    <row r="36" spans="2:2" x14ac:dyDescent="0.25">
      <c r="B36" s="34" t="s">
        <v>33</v>
      </c>
    </row>
    <row r="37" spans="2:2" x14ac:dyDescent="0.25">
      <c r="B37" s="34" t="s">
        <v>34</v>
      </c>
    </row>
    <row r="38" spans="2:2" x14ac:dyDescent="0.25">
      <c r="B38" s="34" t="s">
        <v>35</v>
      </c>
    </row>
    <row r="39" spans="2:2" x14ac:dyDescent="0.25">
      <c r="B39" s="34" t="s">
        <v>36</v>
      </c>
    </row>
    <row r="40" spans="2:2" x14ac:dyDescent="0.25">
      <c r="B40" s="34" t="s">
        <v>37</v>
      </c>
    </row>
    <row r="41" spans="2:2" x14ac:dyDescent="0.25">
      <c r="B41" s="34" t="s">
        <v>38</v>
      </c>
    </row>
    <row r="42" spans="2:2" x14ac:dyDescent="0.25">
      <c r="B42" s="34" t="s">
        <v>39</v>
      </c>
    </row>
  </sheetData>
  <sortState ref="A2:B14">
    <sortCondition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2"/>
  <sheetViews>
    <sheetView workbookViewId="0">
      <selection activeCell="E44" sqref="E44"/>
    </sheetView>
  </sheetViews>
  <sheetFormatPr baseColWidth="10" defaultRowHeight="15" x14ac:dyDescent="0.25"/>
  <cols>
    <col min="1" max="1" width="69" customWidth="1"/>
  </cols>
  <sheetData>
    <row r="2" spans="1:1" ht="30" x14ac:dyDescent="0.25">
      <c r="A2" s="32" t="s">
        <v>21</v>
      </c>
    </row>
  </sheetData>
  <sheetProtection password="CF7A"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Q63"/>
  <sheetViews>
    <sheetView showGridLines="0" workbookViewId="0">
      <selection activeCell="D63" sqref="D63"/>
    </sheetView>
  </sheetViews>
  <sheetFormatPr baseColWidth="10" defaultRowHeight="14.25" x14ac:dyDescent="0.2"/>
  <cols>
    <col min="1" max="1" width="11.42578125" style="61"/>
    <col min="2" max="2" width="12.5703125" style="61" customWidth="1"/>
    <col min="3" max="4" width="11.42578125" style="61"/>
    <col min="5" max="19" width="15.7109375" style="61" customWidth="1"/>
    <col min="20" max="16384" width="11.42578125" style="61"/>
  </cols>
  <sheetData>
    <row r="1" spans="2:4" ht="15.75" customHeight="1" thickTop="1" thickBot="1" x14ac:dyDescent="0.25">
      <c r="B1" s="205" t="s">
        <v>58</v>
      </c>
      <c r="C1" s="206"/>
      <c r="D1" s="207"/>
    </row>
    <row r="2" spans="2:4" ht="30.75" customHeight="1" thickBot="1" x14ac:dyDescent="0.25">
      <c r="B2" s="83">
        <v>2014</v>
      </c>
      <c r="C2" s="84" t="s">
        <v>23</v>
      </c>
      <c r="D2" s="82" t="s">
        <v>59</v>
      </c>
    </row>
    <row r="3" spans="2:4" ht="15" customHeight="1" thickBot="1" x14ac:dyDescent="0.25">
      <c r="B3" s="64" t="s">
        <v>40</v>
      </c>
      <c r="C3" s="65"/>
      <c r="D3" s="66">
        <f>+Listado2016!H4</f>
        <v>10</v>
      </c>
    </row>
    <row r="4" spans="2:4" ht="15" customHeight="1" thickBot="1" x14ac:dyDescent="0.25">
      <c r="B4" s="67" t="s">
        <v>28</v>
      </c>
      <c r="C4" s="77">
        <f>COUNT(Listado2016!K6:K56)</f>
        <v>51</v>
      </c>
      <c r="D4" s="68">
        <f>AVERAGE(Listado2016!K6:K56)</f>
        <v>16.372549019607842</v>
      </c>
    </row>
    <row r="5" spans="2:4" ht="15" customHeight="1" thickBot="1" x14ac:dyDescent="0.25">
      <c r="B5" s="67" t="s">
        <v>29</v>
      </c>
      <c r="C5" s="77">
        <f>COUNT(Listado2016!K57:K119)</f>
        <v>62</v>
      </c>
      <c r="D5" s="68">
        <f>AVERAGE(Listado2016!K57:K119)</f>
        <v>10.580645161290322</v>
      </c>
    </row>
    <row r="6" spans="2:4" ht="15" customHeight="1" thickBot="1" x14ac:dyDescent="0.25">
      <c r="B6" s="67" t="s">
        <v>30</v>
      </c>
      <c r="C6" s="77">
        <f>COUNT(Listado2016!K120:K178)</f>
        <v>59</v>
      </c>
      <c r="D6" s="68">
        <f>AVERAGE(Listado2016!K120:K178)</f>
        <v>12.40677966101695</v>
      </c>
    </row>
    <row r="7" spans="2:4" ht="15" customHeight="1" thickBot="1" x14ac:dyDescent="0.25">
      <c r="B7" s="67" t="s">
        <v>31</v>
      </c>
      <c r="C7" s="77">
        <f>COUNT(Listado2016!K179:K229)</f>
        <v>51</v>
      </c>
      <c r="D7" s="68">
        <f>AVERAGE(Listado2016!K179:K229)</f>
        <v>10.078431372549019</v>
      </c>
    </row>
    <row r="8" spans="2:4" ht="15" customHeight="1" thickBot="1" x14ac:dyDescent="0.25">
      <c r="B8" s="67" t="s">
        <v>32</v>
      </c>
      <c r="C8" s="77">
        <f>COUNT(Listado2016!K230:K277)</f>
        <v>48</v>
      </c>
      <c r="D8" s="68">
        <f>AVERAGE(Listado2016!K230:K277)</f>
        <v>9.7916666666666661</v>
      </c>
    </row>
    <row r="9" spans="2:4" ht="15" customHeight="1" thickBot="1" x14ac:dyDescent="0.25">
      <c r="B9" s="67" t="s">
        <v>33</v>
      </c>
      <c r="C9" s="77">
        <f>COUNT(Listado2016!K278:K339)</f>
        <v>62</v>
      </c>
      <c r="D9" s="68">
        <f>AVERAGE(Listado2016!K279:K339)</f>
        <v>11.901639344262295</v>
      </c>
    </row>
    <row r="10" spans="2:4" ht="15" customHeight="1" thickBot="1" x14ac:dyDescent="0.25">
      <c r="B10" s="67" t="s">
        <v>34</v>
      </c>
      <c r="C10" s="77">
        <f>COUNT(Listado2016!K340:K381)</f>
        <v>42</v>
      </c>
      <c r="D10" s="68">
        <f>AVERAGE(Listado2016!K340:K381)</f>
        <v>8.5238095238095237</v>
      </c>
    </row>
    <row r="11" spans="2:4" ht="15" customHeight="1" thickBot="1" x14ac:dyDescent="0.25">
      <c r="B11" s="67" t="s">
        <v>35</v>
      </c>
      <c r="C11" s="77">
        <f>COUNT(Listado2016!K382:K405)</f>
        <v>24</v>
      </c>
      <c r="D11" s="68">
        <f>AVERAGE(Listado2016!K382:K405)</f>
        <v>15.333333333333334</v>
      </c>
    </row>
    <row r="12" spans="2:4" ht="15" customHeight="1" thickBot="1" x14ac:dyDescent="0.25">
      <c r="B12" s="67" t="s">
        <v>36</v>
      </c>
      <c r="C12" s="77">
        <f>COUNT(Listado2016!K406:K455)</f>
        <v>50</v>
      </c>
      <c r="D12" s="68">
        <f>AVERAGE(Listado2016!K406:K455)</f>
        <v>15.84</v>
      </c>
    </row>
    <row r="13" spans="2:4" ht="15" customHeight="1" thickBot="1" x14ac:dyDescent="0.25">
      <c r="B13" s="67" t="s">
        <v>37</v>
      </c>
      <c r="C13" s="77">
        <f>COUNT(Listado2016!K456:K516)</f>
        <v>61</v>
      </c>
      <c r="D13" s="68">
        <f>AVERAGE(Listado2016!K456:K516)</f>
        <v>16.639344262295083</v>
      </c>
    </row>
    <row r="14" spans="2:4" ht="15" customHeight="1" thickBot="1" x14ac:dyDescent="0.25">
      <c r="B14" s="67" t="s">
        <v>38</v>
      </c>
      <c r="C14" s="78"/>
      <c r="D14" s="69"/>
    </row>
    <row r="15" spans="2:4" ht="15" customHeight="1" thickBot="1" x14ac:dyDescent="0.25">
      <c r="B15" s="67" t="s">
        <v>39</v>
      </c>
      <c r="C15" s="78"/>
      <c r="D15" s="80"/>
    </row>
    <row r="16" spans="2:4" ht="15" customHeight="1" thickBot="1" x14ac:dyDescent="0.25">
      <c r="B16" s="62" t="s">
        <v>41</v>
      </c>
      <c r="C16" s="63">
        <f>SUM(C4:C15)</f>
        <v>510</v>
      </c>
      <c r="D16" s="81">
        <f>+C16/C17</f>
        <v>51</v>
      </c>
    </row>
    <row r="17" spans="2:17" ht="15" customHeight="1" thickTop="1" x14ac:dyDescent="0.2">
      <c r="C17" s="79">
        <f>COUNT(C4:C15)</f>
        <v>10</v>
      </c>
    </row>
    <row r="19" spans="2:17" ht="60" x14ac:dyDescent="0.2">
      <c r="E19" s="74" t="s">
        <v>47</v>
      </c>
      <c r="F19" s="74" t="s">
        <v>48</v>
      </c>
      <c r="G19" s="74" t="s">
        <v>53</v>
      </c>
      <c r="H19" s="74" t="s">
        <v>51</v>
      </c>
      <c r="I19" s="74" t="s">
        <v>46</v>
      </c>
      <c r="J19" s="74" t="s">
        <v>54</v>
      </c>
      <c r="K19" s="74" t="s">
        <v>57</v>
      </c>
      <c r="L19" s="74" t="s">
        <v>52</v>
      </c>
      <c r="M19" s="74" t="s">
        <v>17</v>
      </c>
      <c r="N19" s="74" t="s">
        <v>16</v>
      </c>
      <c r="O19" s="74" t="s">
        <v>45</v>
      </c>
      <c r="P19" s="74" t="s">
        <v>44</v>
      </c>
      <c r="Q19" s="74" t="s">
        <v>50</v>
      </c>
    </row>
    <row r="20" spans="2:17" x14ac:dyDescent="0.2">
      <c r="B20" s="212">
        <f>SUM(E20:Q20)</f>
        <v>51</v>
      </c>
      <c r="C20" s="208" t="s">
        <v>28</v>
      </c>
      <c r="D20" s="71" t="s">
        <v>23</v>
      </c>
      <c r="E20" s="72">
        <f>COUNTIF(Listado2016!$W$6:$W$56,"=Dirección General")</f>
        <v>0</v>
      </c>
      <c r="F20" s="72">
        <f>COUNTIF(Listado2016!$W$6:$W$56,"=Dirección General Adjunta")</f>
        <v>0</v>
      </c>
      <c r="G20" s="72">
        <f>COUNTIF(Listado2016!$W$6:$W$56,"=Dirección del Sistema Nacional de Archivos")</f>
        <v>1</v>
      </c>
      <c r="H20" s="72">
        <f>COUNTIF(Listado2016!$W$6:$W$56,"=Dirección del Archivo Histórico Central")</f>
        <v>40</v>
      </c>
      <c r="I20" s="72">
        <f>COUNTIF(Listado2016!$W$6:$W$56,"=Dirección de Publicaciones y Difusión")</f>
        <v>0</v>
      </c>
      <c r="J20" s="72">
        <f>COUNTIF(Listado2016!$W$6:$W$56,"=Dirección de Desarrollo y Normatividad Archvística")</f>
        <v>0</v>
      </c>
      <c r="K20" s="72">
        <f>COUNTIF(Listado2016!$W$6:$W$56,"=Dirección de Asuntos Jurídicos y Archivísticos")</f>
        <v>0</v>
      </c>
      <c r="L20" s="72">
        <f>COUNTIF(Listado2016!$W$6:$W$56,"=Dirección de Tecnologías de la Información")</f>
        <v>0</v>
      </c>
      <c r="M20" s="72">
        <f>COUNTIF(Listado2016!$W$6:$W$56,"=Dirección de Administración")</f>
        <v>0</v>
      </c>
      <c r="N20" s="72">
        <f>COUNTIF(Listado2016!$W$6:$W$56,"=Unidad de Enlace")</f>
        <v>10</v>
      </c>
      <c r="O20" s="72">
        <f>COUNTIF(Listado2016!$W$6:$W$56,"=Departamento de Acervos Bibliohemerográficos")</f>
        <v>0</v>
      </c>
      <c r="P20" s="72">
        <f>COUNTIF(Listado2016!$W$6:$W$56,"=Departamento del Registro Nacional de Archivos")</f>
        <v>0</v>
      </c>
      <c r="Q20" s="72">
        <f>COUNTIF(Listado2016!$W$6:$W$56,"=Varias áreas del AGN")</f>
        <v>0</v>
      </c>
    </row>
    <row r="21" spans="2:17" x14ac:dyDescent="0.2">
      <c r="B21" s="212"/>
      <c r="C21" s="209"/>
      <c r="D21" s="71" t="s">
        <v>42</v>
      </c>
      <c r="E21" s="73">
        <f>IF(E20=0,0,(AVERAGEIF(Listado2016!$W$6:$W$56,"=Dirección General",Listado2016!$K$6:$K$56)))</f>
        <v>0</v>
      </c>
      <c r="F21" s="73">
        <f>IF(F20=0,0,(AVERAGEIF(Listado2016!$W$6:$W$56,"=Dirección General Adjunta",Listado2016!$K$6:$K$56)))</f>
        <v>0</v>
      </c>
      <c r="G21" s="73">
        <f>IF(G20=0,0,(AVERAGEIF(Listado2016!$W$6:$W$56,"=Dirección del Sistema Nacional de Archivos",Listado2016!$K$6:$K$56)))</f>
        <v>18</v>
      </c>
      <c r="H21" s="73">
        <f>IF(H20=0,0,(AVERAGEIF(Listado2016!$W$6:$W$56,"=Dirección del Archivo Histórico Central",Listado2016!$K$6:$K$56)))</f>
        <v>17.675000000000001</v>
      </c>
      <c r="I21" s="73">
        <f>IF(I20=0,0,(AVERAGEIF(Listado2016!$W$6:$W$56,"=Dirección de Publicaciones y Difusión",Listado2016!$K$6:$K$56)))</f>
        <v>0</v>
      </c>
      <c r="J21" s="73">
        <f>IF(J20=0,0,(AVERAGEIF(Listado2016!$W$6:$W$56,"=Dirección de Desarrollo y Normatividad Archvística",Listado2016!$K$6:$K$56)))</f>
        <v>0</v>
      </c>
      <c r="K21" s="73">
        <f>IF(K20=0,0,(AVERAGEIF(Listado2016!$W$6:$W$56,"=Dirección de Asuntos Jurídicos y Archivísticos",Listado2016!$K$6:$K$56)))</f>
        <v>0</v>
      </c>
      <c r="L21" s="73">
        <f>IF(L20=0,0,(AVERAGEIF(Listado2016!$W$6:$W$56,"=Dirección de Tecnologías de la Información",Listado2016!$K$6:$K$56)))</f>
        <v>0</v>
      </c>
      <c r="M21" s="73">
        <f>IF(M20=0,0,(AVERAGEIF(Listado2016!$W$6:$W$56,"=Dirección de Administración",Listado2016!$K$6:$K$56)))</f>
        <v>0</v>
      </c>
      <c r="N21" s="73">
        <f>IF(N20=0,0,(AVERAGEIF(Listado2016!$W$6:$W$56,"=Unidad de Enlace",Listado2016!$K$6:$K$56)))</f>
        <v>11</v>
      </c>
      <c r="O21" s="73">
        <f>IF(O20=0,0,(AVERAGEIF(Listado2016!$W$6:$W$56,"=Departamento de Acervos Bibliohemerográficos",Listado2016!$K$6:$K$56)))</f>
        <v>0</v>
      </c>
      <c r="P21" s="73">
        <f>IF(P20=0,0,(AVERAGEIF(Listado2016!$W$6:$W$56,"=Departamento del Registro Nacional de Archivos",Listado2016!$K$6:$K$56)))</f>
        <v>0</v>
      </c>
      <c r="Q21" s="73">
        <f>IF(Q20=0,0,(AVERAGEIF(Listado2016!$W$6:$W$56,"=Varias áreas del AGN",Listado2016!$K$6:$K$56)))</f>
        <v>0</v>
      </c>
    </row>
    <row r="22" spans="2:17" ht="15" x14ac:dyDescent="0.25">
      <c r="P22"/>
    </row>
    <row r="23" spans="2:17" x14ac:dyDescent="0.2">
      <c r="B23" s="212">
        <f>SUM(E23:Q23)</f>
        <v>62</v>
      </c>
      <c r="C23" s="210" t="s">
        <v>55</v>
      </c>
      <c r="D23" s="71" t="s">
        <v>23</v>
      </c>
      <c r="E23" s="72">
        <f>COUNTIF(Listado2016!$W$57:$W$119,"=Dirección General")</f>
        <v>0</v>
      </c>
      <c r="F23" s="72">
        <f>COUNTIF(Listado2016!$W$57:$W$119,"=Dirección General Adjunta")</f>
        <v>0</v>
      </c>
      <c r="G23" s="72">
        <f>COUNTIF(Listado2016!$W$57:$W$119,"=Dirección del Sistema Nacional de Archivos")</f>
        <v>2</v>
      </c>
      <c r="H23" s="72">
        <f>COUNTIF(Listado2016!$W$57:$W$119,"=Dirección del Archivo Histórico Central")</f>
        <v>29</v>
      </c>
      <c r="I23" s="72">
        <f>COUNTIF(Listado2016!$W$57:$W$119,"=Dirección de Publicaciones y Difusión")</f>
        <v>0</v>
      </c>
      <c r="J23" s="72">
        <f>COUNTIF(Listado2016!$W$57:$W$119,"=Dirección de Desarrollo y Normatividad Archvística")</f>
        <v>0</v>
      </c>
      <c r="K23" s="72">
        <f>COUNTIF(Listado2016!$W$57:$W$119,"=Dirección de Asuntos Jurídicos y Archivísticos")</f>
        <v>2</v>
      </c>
      <c r="L23" s="72">
        <f>COUNTIF(Listado2016!$W$57:$W$119,"=Dirección de Tecnologías de la Información")</f>
        <v>1</v>
      </c>
      <c r="M23" s="72">
        <f>COUNTIF(Listado2016!$W$57:$W$119,"=Dirección de Administración")</f>
        <v>6</v>
      </c>
      <c r="N23" s="72">
        <f>COUNTIF(Listado2016!$W$57:$W$119,"=Unidad de Enlace")</f>
        <v>21</v>
      </c>
      <c r="O23" s="72">
        <f>COUNTIF(Listado2016!$W$57:$W$119,"=Departamento de Acervos Bibliohemerográficos")</f>
        <v>0</v>
      </c>
      <c r="P23" s="72">
        <f>COUNTIF(Listado2016!$W$57:$W$119,"=Departamento del Registro Nacional de Archivos")</f>
        <v>1</v>
      </c>
      <c r="Q23" s="72">
        <f>COUNTIF(Listado2016!$W$57:$W$119,"=Varias áreas del AGN")</f>
        <v>0</v>
      </c>
    </row>
    <row r="24" spans="2:17" x14ac:dyDescent="0.2">
      <c r="B24" s="212"/>
      <c r="C24" s="211"/>
      <c r="D24" s="71" t="s">
        <v>42</v>
      </c>
      <c r="E24" s="73">
        <f>IF(E23=0,0,(AVERAGEIF(Listado2016!$W$57:$W$119,"=Dirección General",Listado2016!$K$57:$K$119)))</f>
        <v>0</v>
      </c>
      <c r="F24" s="73">
        <f>IF(F23=0,0,(AVERAGEIF(Listado2016!$W$57:$W$119,"=Dirección General Adjunta",Listado2016!$K$57:$K$119)))</f>
        <v>0</v>
      </c>
      <c r="G24" s="73">
        <f>IF(G23=0,0,(AVERAGEIF(Listado2016!$W$57:$W$119,"=Dirección del Sistema Nacional de Archivos",Listado2016!$K$57:$K$119)))</f>
        <v>11.5</v>
      </c>
      <c r="H24" s="73">
        <f>IF(H23=0,0,(AVERAGEIF(Listado2016!$W$57:$W$119,"=Dirección del Archivo Histórico Central",Listado2016!$K$57:$K$119)))</f>
        <v>13.689655172413794</v>
      </c>
      <c r="I24" s="73">
        <f>IF(I23=0,0,(AVERAGEIF(Listado2016!$W$57:$W$119,"=Dirección de Publicaciones y Difusión",Listado2016!$K$57:$K$119)))</f>
        <v>0</v>
      </c>
      <c r="J24" s="73">
        <f>IF(J23=0,0,(AVERAGEIF(Listado2016!$W$57:$W$119,"=Dirección de Desarrollo y Normatividad Archvística",Listado2016!$K$57:$K$119)))</f>
        <v>0</v>
      </c>
      <c r="K24" s="73">
        <f>IF(K23=0,0,(AVERAGEIF(Listado2016!$W$57:$W$119,"=Dirección de Asuntos Jurídicos y Archivísticos",Listado2016!$K$57:$K$119)))</f>
        <v>18.5</v>
      </c>
      <c r="L24" s="73">
        <f>IF(L23=0,0,(AVERAGEIF(Listado2016!$W$57:$W$119,"=Dirección de Tecnologías de la Información",Listado2016!$K$57:$K$119)))</f>
        <v>15</v>
      </c>
      <c r="M24" s="73">
        <f>IF(M23=0,0,(AVERAGEIF(Listado2016!$W$57:$W$119,"=Dirección de Administración",Listado2016!$K$57:$K$119)))</f>
        <v>14</v>
      </c>
      <c r="N24" s="73">
        <f>IF(N23=0,0,(AVERAGEIF(Listado2016!$W$57:$W$119,"=Unidad de Enlace",Listado2016!$K$57:$K$119)))</f>
        <v>3.85</v>
      </c>
      <c r="O24" s="73">
        <f>IF(O23=0,0,(AVERAGEIF(Listado2016!$W$57:$W$119,"=Departamento de Acervos Bibliohemerográficos",Listado2016!$K$57:$K$119)))</f>
        <v>0</v>
      </c>
      <c r="P24" s="73">
        <f>IF(P23=0,0,(AVERAGEIF(Listado2016!$W$57:$W$119,"=Departamento del Registro Nacional de Archivos",Listado2016!$K$57:$K$119)))</f>
        <v>14</v>
      </c>
      <c r="Q24" s="73">
        <f>IF(Q23=0,0,(AVERAGEIF(Listado2016!$W$57:$W$119,"=Varias áreas del AGN",Listado2016!$K$57:$K$119)))</f>
        <v>0</v>
      </c>
    </row>
    <row r="26" spans="2:17" x14ac:dyDescent="0.2">
      <c r="B26" s="212">
        <f>SUM(E26:Q26)</f>
        <v>59</v>
      </c>
      <c r="C26" s="210" t="s">
        <v>30</v>
      </c>
      <c r="D26" s="71" t="s">
        <v>23</v>
      </c>
      <c r="E26" s="72">
        <f>COUNTIF(Listado2016!$W$120:$W$178,"=Dirección General")</f>
        <v>0</v>
      </c>
      <c r="F26" s="72">
        <f>COUNTIF(Listado2016!$W$120:$W$178,"=Dirección General Adjunta")</f>
        <v>0</v>
      </c>
      <c r="G26" s="72">
        <f>COUNTIF(Listado2016!$W$120:$W$178,"=Dirección del Sistema Nacional de Archivos")</f>
        <v>3</v>
      </c>
      <c r="H26" s="72">
        <f>COUNTIF(Listado2016!$W$120:$W$178,"=Dirección del Archivo Histórico Central")</f>
        <v>36</v>
      </c>
      <c r="I26" s="72">
        <f>COUNTIF(Listado2016!$W$120:$W$178,"=Dirección de Publicaciones y Difusión")</f>
        <v>0</v>
      </c>
      <c r="J26" s="72">
        <f>COUNTIF(Listado2016!$W$120:$W$178,"=Dirección de Desarrollo y Normatividad Archvística")</f>
        <v>1</v>
      </c>
      <c r="K26" s="72">
        <f>COUNTIF(Listado2016!$W$120:$W$178,"=Dirección de Asuntos Jurídicos y Archivísticos")</f>
        <v>1</v>
      </c>
      <c r="L26" s="72">
        <f>COUNTIF(Listado2016!$W$120:$W$178,"=Dirección de Tecnologías de la Información")</f>
        <v>0</v>
      </c>
      <c r="M26" s="72">
        <f>COUNTIF(Listado2016!$W$120:$W$178,"=Dirección de Administración")</f>
        <v>4</v>
      </c>
      <c r="N26" s="72">
        <f>COUNTIF(Listado2016!$W$120:$W$178,"=Unidad de Enlace")</f>
        <v>14</v>
      </c>
      <c r="O26" s="72">
        <f>COUNTIF(Listado2016!$W$120:$W$178,"=Departamento de Acervos Bibliohemerográficos")</f>
        <v>0</v>
      </c>
      <c r="P26" s="72">
        <f>COUNTIF(Listado2016!$W$120:$W$178,"=Departamento del Registro Nacional de Archivos")</f>
        <v>0</v>
      </c>
      <c r="Q26" s="72">
        <f>COUNTIF(Listado2016!$W$120:$W$178,"=Varias áreas del AGN")</f>
        <v>0</v>
      </c>
    </row>
    <row r="27" spans="2:17" x14ac:dyDescent="0.2">
      <c r="B27" s="212"/>
      <c r="C27" s="211"/>
      <c r="D27" s="71" t="s">
        <v>42</v>
      </c>
      <c r="E27" s="73">
        <f>IF(E26=0,0,(AVERAGEIF(Listado2016!$W$120:$W$178,"=Dirección General",Listado2016!$K$120:$K$178)))</f>
        <v>0</v>
      </c>
      <c r="F27" s="73">
        <f>IF(F26=0,0,(AVERAGEIF(Listado2016!$W$120:$W$178,"=Dirección General Adjunta",Listado2016!$K$120:$K$178)))</f>
        <v>0</v>
      </c>
      <c r="G27" s="73">
        <f>IF(G26=0,0,(AVERAGEIF(Listado2016!$W$120:$W$178,"=Dirección del Sistema Nacional de Archivos",Listado2016!$K$120:$K$178)))</f>
        <v>9.3333333333333339</v>
      </c>
      <c r="H27" s="73">
        <f>IF(H26=0,0,(AVERAGEIF(Listado2016!$W$120:$W$178,"=Dirección del Archivo Histórico Central",Listado2016!$K$120:$K$178)))</f>
        <v>15.305555555555555</v>
      </c>
      <c r="I27" s="73">
        <f>IF(I26=0,0,(AVERAGEIF(Listado2016!$W$120:$W$178,"=Dirección de Publicaciones y Difusión",Listado2016!$K$120:$K$178)))</f>
        <v>0</v>
      </c>
      <c r="J27" s="73">
        <f>IF(J26=0,0,(AVERAGEIF(Listado2016!$W$120:$W$178,"=Dirección de Desarrollo y Normatividad Archvística",Listado2016!$K$120:$K$178)))</f>
        <v>8</v>
      </c>
      <c r="K27" s="73">
        <f>IF(K26=0,0,(AVERAGEIF(Listado2016!$W$120:$W$178,"=Dirección de Asuntos Jurídicos y Archivísticos",Listado2016!$K$120:$K$178)))</f>
        <v>13</v>
      </c>
      <c r="L27" s="73">
        <f>IF(L26=0,0,(AVERAGEIF(Listado2016!$W$120:$W$178,"=Dirección de Tecnologías de la Información",Listado2016!$K$120:$K$178)))</f>
        <v>0</v>
      </c>
      <c r="M27" s="73">
        <f>IF(M26=0,0,(AVERAGEIF(Listado2016!$W$120:$W$178,"=Dirección de Administración",Listado2016!$K$120:$K$178)))</f>
        <v>14</v>
      </c>
      <c r="N27" s="73">
        <f>IF(N26=0,0,(AVERAGEIF(Listado2016!$W$120:$W$178,"=Unidad de Enlace",Listado2016!$K$120:$K$178)))</f>
        <v>5.4285714285714288</v>
      </c>
      <c r="O27" s="73">
        <f>IF(O26=0,0,(AVERAGEIF(Listado2016!$W$120:$W$178,"=Departamento de Acervos Bibliohemerográficos",Listado2016!$K$120:$K$178)))</f>
        <v>0</v>
      </c>
      <c r="P27" s="73">
        <f>IF(P26=0,0,(AVERAGEIF(Listado2016!$W$120:$W$178,"=Departamento del Registro Nacional de Archivos",Listado2016!$K$120:$K$178)))</f>
        <v>0</v>
      </c>
      <c r="Q27" s="73">
        <f>IF(Q26=0,0,(AVERAGEIF(Listado2016!$W$120:$W$178,"=Varias áreas del AGN",Listado2016!$K$120:$K$178)))</f>
        <v>0</v>
      </c>
    </row>
    <row r="29" spans="2:17" x14ac:dyDescent="0.2">
      <c r="B29" s="212">
        <f>SUM(E29:Q29)</f>
        <v>51</v>
      </c>
      <c r="C29" s="210" t="s">
        <v>31</v>
      </c>
      <c r="D29" s="71" t="s">
        <v>23</v>
      </c>
      <c r="E29" s="75">
        <f>COUNTIF(Listado2016!$W$179:$W$229,"=Dirección General")</f>
        <v>0</v>
      </c>
      <c r="F29" s="75">
        <f>COUNTIF(Listado2016!$W$179:$W$229,"=Dirección General Adjunta")</f>
        <v>0</v>
      </c>
      <c r="G29" s="75">
        <f>COUNTIF(Listado2016!$W$179:$W$229,"=Dirección del Sistema Nacional de Archivos")</f>
        <v>10</v>
      </c>
      <c r="H29" s="75">
        <f>COUNTIF(Listado2016!$W$179:$W$229,"=Dirección del Archivo Histórico Central")</f>
        <v>13</v>
      </c>
      <c r="I29" s="75">
        <f>COUNTIF(Listado2016!$W$179:$W$229,"=Dirección de Publicaciones y Difusión")</f>
        <v>0</v>
      </c>
      <c r="J29" s="75">
        <f>COUNTIF(Listado2016!$W$179:$W$229,"=Dirección de Desarrollo y Normatividad Archvística")</f>
        <v>0</v>
      </c>
      <c r="K29" s="75">
        <f>COUNTIF(Listado2016!$W$179:$W$229,"=Dirección de Asuntos Jurídicos y Archivísticos")</f>
        <v>2</v>
      </c>
      <c r="L29" s="75">
        <f>COUNTIF(Listado2016!$W$179:$W$229,"=Dirección de Tecnologías de la Información")</f>
        <v>0</v>
      </c>
      <c r="M29" s="75">
        <f>COUNTIF(Listado2016!$W$179:$W$229,"=Dirección de Administración")</f>
        <v>3</v>
      </c>
      <c r="N29" s="75">
        <f>COUNTIF(Listado2016!$W$179:$W$229,"=Unidad de Enlace")</f>
        <v>22</v>
      </c>
      <c r="O29" s="75">
        <f>COUNTIF(Listado2016!$W$179:$W$229,"=Departamento de Acervos Bibliohemerográficos")</f>
        <v>0</v>
      </c>
      <c r="P29" s="75">
        <f>COUNTIF(Listado2016!$W$179:$W$229,"=Departamento del Registro Nacional de Archivos")</f>
        <v>1</v>
      </c>
      <c r="Q29" s="75">
        <f>COUNTIF(Listado2016!$W$179:$W$229,"=Varias áreas del AGN")</f>
        <v>0</v>
      </c>
    </row>
    <row r="30" spans="2:17" x14ac:dyDescent="0.2">
      <c r="B30" s="212"/>
      <c r="C30" s="211"/>
      <c r="D30" s="71" t="s">
        <v>42</v>
      </c>
      <c r="E30" s="73">
        <f>IF(E29=0,0,(AVERAGEIF(Listado2016!$W$179:$W$229,"=Dirección General",Listado2016!$K$179:$K$229)))</f>
        <v>0</v>
      </c>
      <c r="F30" s="73">
        <f>IF(F29=0,0,(AVERAGEIF(Listado2016!$W$179:$W$229,"=Dirección General Adjunta",Listado2016!$K$179:$K$229)))</f>
        <v>0</v>
      </c>
      <c r="G30" s="73">
        <f>IF(G29=0,0,(AVERAGEIF(Listado2016!$W$179:$W$229,"=Dirección del Sistema Nacional de Archivos",Listado2016!$K$179:$K$229)))</f>
        <v>14.2</v>
      </c>
      <c r="H30" s="73">
        <f>IF(H29=0,0,(AVERAGEIF(Listado2016!$W$179:$W$229,"=Dirección del Archivo Histórico Central",Listado2016!$K$179:$K$229)))</f>
        <v>17.53846153846154</v>
      </c>
      <c r="I30" s="73">
        <f>IF(I29=0,0,(AVERAGEIF(Listado2016!$W$179:$W$229,"=Dirección de Publicaciones y Difusión",Listado2016!$K$179:$K$229)))</f>
        <v>0</v>
      </c>
      <c r="J30" s="73">
        <f>IF(J29=0,0,(AVERAGEIF(Listado2016!$W$179:$W$229,"=Dirección de Desarrollo y Normatividad Archvística",Listado2016!$K$179:$K$229)))</f>
        <v>0</v>
      </c>
      <c r="K30" s="73">
        <f>IF(K29=0,0,(AVERAGEIF(Listado2016!$W$179:$W$229,"=Dirección de Asuntos Jurídicos y Archivísticos",Listado2016!$K$179:$K$229)))</f>
        <v>8.5</v>
      </c>
      <c r="L30" s="73">
        <f>IF(L29=0,0,(AVERAGEIF(Listado2016!$W$179:$W$229,"=Dirección de Tecnologías de la Información",Listado2016!$K$179:$K$229)))</f>
        <v>0</v>
      </c>
      <c r="M30" s="73">
        <f>IF(M29=0,0,(AVERAGEIF(Listado2016!$W$179:$W$229,"=Dirección de Administración",Listado2016!$K$179:$K$229)))</f>
        <v>15.333333333333334</v>
      </c>
      <c r="N30" s="73">
        <f>IF(N29=0,0,(AVERAGEIF(Listado2016!$W$179:$W$229,"=Unidad de Enlace",Listado2016!$K$179:$K$229)))</f>
        <v>3.0909090909090908</v>
      </c>
      <c r="O30" s="73">
        <f>IF(O29=0,0,(AVERAGEIF(Listado2016!$W$179:$W$229,"=Departamento de Acervos Bibliohemerográficos",Listado2016!$K$179:$K$229)))</f>
        <v>0</v>
      </c>
      <c r="P30" s="73">
        <f>IF(P29=0,0,(AVERAGEIF(Listado2016!$W$179:$W$229,"=Departamento del Registro Nacional de Archivos",Listado2016!$K$179:$K$229)))</f>
        <v>13</v>
      </c>
      <c r="Q30" s="73">
        <f>IF(Q29=0,0,(AVERAGEIF(Listado2016!$W$179:$W$229,"=Varias áreas del AGN",Listado2016!$K$179:$K$229)))</f>
        <v>0</v>
      </c>
    </row>
    <row r="32" spans="2:17" x14ac:dyDescent="0.2">
      <c r="B32" s="212">
        <f>SUM(E32:Q32)</f>
        <v>46</v>
      </c>
      <c r="C32" s="210" t="s">
        <v>32</v>
      </c>
      <c r="D32" s="71" t="s">
        <v>23</v>
      </c>
      <c r="E32" s="75">
        <f>COUNTIF(Listado2016!$W$230:$W$277,"=Dirección General")</f>
        <v>0</v>
      </c>
      <c r="F32" s="75">
        <f>COUNTIF(Listado2016!$W$230:$W$277,"=Dirección General Adjunta")</f>
        <v>0</v>
      </c>
      <c r="G32" s="75">
        <f>COUNTIF(Listado2016!$W$230:$W$277,"=Dirección del Sistema Nacional de Archivos")</f>
        <v>3</v>
      </c>
      <c r="H32" s="75">
        <f>COUNTIF(Listado2016!$W$230:$W$277,"=Dirección del Archivo Histórico Central")</f>
        <v>17</v>
      </c>
      <c r="I32" s="75">
        <f>COUNTIF(Listado2016!$W$230:$W$277,"=Dirección de Publicaciones y Difusión")</f>
        <v>0</v>
      </c>
      <c r="J32" s="75">
        <f>COUNTIF(Listado2016!$W$230:$W$277,"=Dirección de Desarrollo y Normatividad Archvística")</f>
        <v>0</v>
      </c>
      <c r="K32" s="75">
        <f>COUNTIF(Listado2016!$W$230:$W$277,"=Dirección de Asuntos Jurídicos y Archivísticos")</f>
        <v>0</v>
      </c>
      <c r="L32" s="75">
        <f>COUNTIF(Listado2016!$W$230:$W$277,"=Dirección de Tecnologías de la Información")</f>
        <v>0</v>
      </c>
      <c r="M32" s="75">
        <f>COUNTIF(Listado2016!$W$230:$W$277,"=Dirección de Administración")</f>
        <v>9</v>
      </c>
      <c r="N32" s="75">
        <f>COUNTIF(Listado2016!$W$230:$W$277,"=Unidad de Enlace")</f>
        <v>15</v>
      </c>
      <c r="O32" s="75">
        <f>COUNTIF(Listado2016!$W$230:$W$277,"=Departamento de Acervos Bibliohemerográficos")</f>
        <v>0</v>
      </c>
      <c r="P32" s="75">
        <f>COUNTIF(Listado2016!$W$230:$W$277,"=Departamento del Registro Nacional de Archivos")</f>
        <v>0</v>
      </c>
      <c r="Q32" s="75">
        <f>COUNTIF(Listado2016!$W$230:$W$277,"=Varias áreas del AGN")</f>
        <v>2</v>
      </c>
    </row>
    <row r="33" spans="2:17" x14ac:dyDescent="0.2">
      <c r="B33" s="212"/>
      <c r="C33" s="211"/>
      <c r="D33" s="71" t="s">
        <v>42</v>
      </c>
      <c r="E33" s="73">
        <f>IF(E32=0,0,(AVERAGEIF(Listado2016!$W$230:$W$277,"=Dirección General",Listado2016!$K$230:$K$277)))</f>
        <v>0</v>
      </c>
      <c r="F33" s="73">
        <f>IF(F32=0,0,(AVERAGEIF(Listado2016!$W$230:$W$277,"=Dirección General Adjunta",Listado2016!$K$230:$K$277)))</f>
        <v>0</v>
      </c>
      <c r="G33" s="73">
        <f>IF(G32=0,0,(AVERAGEIF(Listado2016!$W$230:$W$277,"=Dirección del Sistema Nacional de Archivos",Listado2016!$K$230:$K$277)))</f>
        <v>7</v>
      </c>
      <c r="H33" s="73">
        <f>IF(H32=0,0,(AVERAGEIF(Listado2016!$W$230:$W$277,"=Dirección del Archivo Histórico Central",Listado2016!$K$230:$K$277)))</f>
        <v>13.588235294117647</v>
      </c>
      <c r="I33" s="73">
        <f>IF(I32=0,0,(AVERAGEIF(Listado2016!$W$230:$W$277,"=Dirección de Publicaciones y Difusión",Listado2016!$K$230:$K$277)))</f>
        <v>0</v>
      </c>
      <c r="J33" s="73">
        <f>IF(J32=0,0,(AVERAGEIF(Listado2016!$W$230:$W$277,"=Dirección de Desarrollo y Normatividad Archvística",Listado2016!$K$230:$K$277)))</f>
        <v>0</v>
      </c>
      <c r="K33" s="73">
        <f>IF(K32=0,0,(AVERAGEIF(Listado2016!$W$230:$W$277,"=Dirección de Asuntos Jurídicos y Archivísticos",Listado2016!$K$230:$K$277)))</f>
        <v>0</v>
      </c>
      <c r="L33" s="73">
        <f>IF(L32=0,0,(AVERAGEIF(Listado2016!$W$230:$W$277,"=Dirección de Tecnologías de la Información",Listado2016!$K$230:$K$277)))</f>
        <v>0</v>
      </c>
      <c r="M33" s="73">
        <f>IF(M32=0,0,(AVERAGEIF(Listado2016!$W$230:$W$277,"=Dirección de Administración",Listado2016!$K$230:$K$277)))</f>
        <v>12.777777777777779</v>
      </c>
      <c r="N33" s="73">
        <f>IF(N32=0,0,(AVERAGEIF(Listado2016!$W$230:$W$277,"=Unidad de Enlace",Listado2016!$K$230:$K$277)))</f>
        <v>3.0666666666666669</v>
      </c>
      <c r="O33" s="73">
        <f>IF(O32=0,0,(AVERAGEIF(Listado2016!$W$230:$W$277,"=Departamento de Acervos Bibliohemerográficos",Listado2016!$K$230:$K$277)))</f>
        <v>0</v>
      </c>
      <c r="P33" s="73">
        <f>IF(P32=0,0,(AVERAGEIF(Listado2016!$W$230:$W$277,"=Departamento del Registro Nacional de Archivos",Listado2016!$K$230:$K$277)))</f>
        <v>0</v>
      </c>
      <c r="Q33" s="73">
        <f>IF(Q32=0,0,(AVERAGEIF(Listado2016!$W$230:$W$277,"=Varias áreas del AGN",Listado2016!$K$230:$K$277)))</f>
        <v>14.5</v>
      </c>
    </row>
    <row r="35" spans="2:17" x14ac:dyDescent="0.2">
      <c r="B35" s="212">
        <f>SUM(E35:Q35)</f>
        <v>61</v>
      </c>
      <c r="C35" s="210" t="s">
        <v>33</v>
      </c>
      <c r="D35" s="71" t="s">
        <v>23</v>
      </c>
      <c r="E35" s="76">
        <f>COUNTIF(Listado2016!$W$278:$W$339,"=Dirección General")</f>
        <v>0</v>
      </c>
      <c r="F35" s="76">
        <f>COUNTIF(Listado2016!$W$278:$W$339,"=Dirección General Adjunta")</f>
        <v>2</v>
      </c>
      <c r="G35" s="76">
        <f>COUNTIF(Listado2016!$W$278:$W$339,"=Dirección del Sistema Nacional de Archivos")</f>
        <v>4</v>
      </c>
      <c r="H35" s="76">
        <f>COUNTIF(Listado2016!$W$278:$W$339,"=Dirección del Archivo Histórico Central")</f>
        <v>26</v>
      </c>
      <c r="I35" s="76">
        <f>COUNTIF(Listado2016!$W$278:$W$339,"=Dirección de Publicaciones y Difusión")</f>
        <v>1</v>
      </c>
      <c r="J35" s="76">
        <f>COUNTIF(Listado2016!$W$278:$W$339,"=Dirección de Desarrollo y Normatividad Archvística")</f>
        <v>0</v>
      </c>
      <c r="K35" s="76">
        <f>COUNTIF(Listado2016!$W$278:$W$339,"=Dirección de Asuntos Jurídicos y Archivísticos")</f>
        <v>1</v>
      </c>
      <c r="L35" s="76">
        <f>COUNTIF(Listado2016!$W$278:$W$339,"=Dirección de Tecnologías de la Información")</f>
        <v>0</v>
      </c>
      <c r="M35" s="76">
        <f>COUNTIF(Listado2016!$W$278:$W$339,"=Dirección de Administración")</f>
        <v>9</v>
      </c>
      <c r="N35" s="76">
        <f>COUNTIF(Listado2016!$W$278:$W$339,"=Unidad de Enlace")</f>
        <v>15</v>
      </c>
      <c r="O35" s="76">
        <f>COUNTIF(Listado2016!$W$278:$W$339,"=Departamento de Acervos Bibliohemerográficos")</f>
        <v>0</v>
      </c>
      <c r="P35" s="76">
        <f>COUNTIF(Listado2016!$W$278:$W$339,"=Departamento del Registro Nacional de Archivos")</f>
        <v>0</v>
      </c>
      <c r="Q35" s="76">
        <f>COUNTIF(Listado2016!$W$278:$W$339,"=Varias áreas del AGN")</f>
        <v>3</v>
      </c>
    </row>
    <row r="36" spans="2:17" x14ac:dyDescent="0.2">
      <c r="B36" s="212"/>
      <c r="C36" s="211"/>
      <c r="D36" s="71" t="s">
        <v>42</v>
      </c>
      <c r="E36" s="73">
        <f>IF(E35=0,0,(AVERAGEIF(Listado2016!$W$278:$W$339,"=Dirección General",Listado2016!$K$278:$K$339)))</f>
        <v>0</v>
      </c>
      <c r="F36" s="73">
        <f>IF(F35=0,0,(AVERAGEIF(Listado2016!$W$278:$W$339,"=Dirección General Adjunta",Listado2016!$K$278:$K$339)))</f>
        <v>13</v>
      </c>
      <c r="G36" s="73">
        <f>IF(G35=0,0,(AVERAGEIF(Listado2016!$W$278:$W$339,"=Dirección del Sistema Nacional de Archivos",Listado2016!$K$278:$K$339)))</f>
        <v>9.5</v>
      </c>
      <c r="H36" s="73">
        <f>IF(H35=0,0,(AVERAGEIF(Listado2016!$W$278:$W$339,"=Dirección del Archivo Histórico Central",Listado2016!$K$278:$K$339)))</f>
        <v>17.115384615384617</v>
      </c>
      <c r="I36" s="73">
        <f>IF(I35=0,0,(AVERAGEIF(Listado2016!$W$278:$W$339,"=Dirección de Publicaciones y Difusión",Listado2016!$K$278:$K$339)))</f>
        <v>7</v>
      </c>
      <c r="J36" s="73">
        <f>IF(J35=0,0,(AVERAGEIF(Listado2016!$W$278:$W$339,"=Dirección de Desarrollo y Normatividad Archvística",Listado2016!$K$278:$K$339)))</f>
        <v>0</v>
      </c>
      <c r="K36" s="73">
        <f>IF(K35=0,0,(AVERAGEIF(Listado2016!$W$278:$W$339,"=Dirección de Asuntos Jurídicos y Archivísticos",Listado2016!$K$278:$K$339)))</f>
        <v>4</v>
      </c>
      <c r="L36" s="73">
        <f>IF(L35=0,0,(AVERAGEIF(Listado2016!$W$278:$W$339,"=Dirección de Tecnologías de la Información",Listado2016!$K$278:$K$339)))</f>
        <v>0</v>
      </c>
      <c r="M36" s="73">
        <f>IF(M35=0,0,(AVERAGEIF(Listado2016!$W$278:$W$339,"=Dirección de Administración",Listado2016!$K$278:$K$339)))</f>
        <v>12.777777777777779</v>
      </c>
      <c r="N36" s="73">
        <f>IF(N35=0,0,(AVERAGEIF(Listado2016!$W$278:$W$339,"=Unidad de Enlace",Listado2016!$K$278:$K$339)))</f>
        <v>2</v>
      </c>
      <c r="O36" s="73">
        <f>IF(O35=0,0,(AVERAGEIF(Listado2016!$W$278:$W$339,"=Departamento de Acervos Bibliohemerográficos",Listado2016!$K$278:$K$339)))</f>
        <v>0</v>
      </c>
      <c r="P36" s="73">
        <f>IF(P35=0,0,(AVERAGEIF(Listado2016!$W$278:$W$339,"=Departamento del Registro Nacional de Archivos",Listado2016!$K$278:$K$339)))</f>
        <v>0</v>
      </c>
      <c r="Q36" s="73">
        <f>IF(Q35=0,0,(AVERAGEIF(Listado2016!$W$278:$W$339,"=Varias áreas del AGN",Listado2016!$K$278:$K$339)))</f>
        <v>13.666666666666666</v>
      </c>
    </row>
    <row r="38" spans="2:17" x14ac:dyDescent="0.2">
      <c r="B38" s="212">
        <f>SUM(E38:Q38)</f>
        <v>41</v>
      </c>
      <c r="C38" s="210" t="s">
        <v>34</v>
      </c>
      <c r="D38" s="71" t="s">
        <v>23</v>
      </c>
      <c r="E38" s="76">
        <f>COUNTIF(Listado2016!$W$340:$W$381,"=Dirección General")</f>
        <v>0</v>
      </c>
      <c r="F38" s="76">
        <f>COUNTIF(Listado2016!$W$340:$W$381,"=Dirección General Adjunta")</f>
        <v>0</v>
      </c>
      <c r="G38" s="76">
        <f>COUNTIF(Listado2016!$W$340:$W$381,"=Dirección del Sistema Nacional de Archivos")</f>
        <v>0</v>
      </c>
      <c r="H38" s="76">
        <f>COUNTIF(Listado2016!$W$340:$W$381,"=Dirección del Archivo Histórico Central")</f>
        <v>18</v>
      </c>
      <c r="I38" s="76">
        <f>COUNTIF(Listado2016!$W$340:$W$381,"=Dirección de Publicaciones y Difusión")</f>
        <v>0</v>
      </c>
      <c r="J38" s="76">
        <f>COUNTIF(Listado2016!$W$340:$W$381,"=Dirección de Desarrollo y Normatividad Archvística")</f>
        <v>0</v>
      </c>
      <c r="K38" s="76">
        <f>COUNTIF(Listado2016!$W$340:$W$381,"=Dirección de Asuntos Jurídicos y Archivísticos")</f>
        <v>0</v>
      </c>
      <c r="L38" s="76">
        <f>COUNTIF(Listado2016!$W$340:$W$381,"=Dirección de Tecnologías de la Información")</f>
        <v>0</v>
      </c>
      <c r="M38" s="76">
        <f>COUNTIF(Listado2016!$W$340:$W$381,"=Dirección de Administración")</f>
        <v>9</v>
      </c>
      <c r="N38" s="76">
        <f>COUNTIF(Listado2016!$W$340:$W$381,"=Unidad de Enlace")</f>
        <v>12</v>
      </c>
      <c r="O38" s="76">
        <f>COUNTIF(Listado2016!$W$340:$W$381,"=Departamento de Acervos Bibliohemerográficos")</f>
        <v>0</v>
      </c>
      <c r="P38" s="76">
        <f>COUNTIF(Listado2016!$W$340:$W$381,"=Departamento del Registro Nacional de Archivos")</f>
        <v>1</v>
      </c>
      <c r="Q38" s="76">
        <f>COUNTIF(Listado2016!$W$340:$W$381,"=Varias áreas del AGN")</f>
        <v>1</v>
      </c>
    </row>
    <row r="39" spans="2:17" x14ac:dyDescent="0.2">
      <c r="B39" s="212"/>
      <c r="C39" s="211"/>
      <c r="D39" s="71" t="s">
        <v>42</v>
      </c>
      <c r="E39" s="73">
        <f>IF(E38=0,0,(AVERAGEIF(Listado2016!$W$340:$W$381,"=Dirección General",Listado2016!$K$340:$K$381)))</f>
        <v>0</v>
      </c>
      <c r="F39" s="73">
        <f>IF(F38=0,0,(AVERAGEIF(Listado2016!$W$340:$W$381,"=Dirección General Adjunta",Listado2016!$K$340:$K$341)))</f>
        <v>0</v>
      </c>
      <c r="G39" s="73">
        <f>IF(G38=0,0,(AVERAGEIF(Listado2016!$W$340:$W$381,"=Dirección del Sistema Nacional de Archivos",Listado2016!$K$340:$K$381)))</f>
        <v>0</v>
      </c>
      <c r="H39" s="73">
        <f>IF(H38=0,0,(AVERAGEIF(Listado2016!$W$340:$W$381,"=Dirección del Archivo Histórico Central",Listado2016!$K$340:$K$381)))</f>
        <v>11.777777777777779</v>
      </c>
      <c r="I39" s="73">
        <f>IF(I38=0,0,(AVERAGEIF(Listado2016!$W$340:$W$381,"=Dirección de Publicaciones y Difusión",Listado2016!$K$340:$K$381)))</f>
        <v>0</v>
      </c>
      <c r="J39" s="73">
        <f>IF(J38=0,0,(AVERAGEIF(Listado2016!$W$340:$W$381,"=Dirección de Desarrollo y Normatividad Archvística",Listado2016!$K$340:$K$381)))</f>
        <v>0</v>
      </c>
      <c r="K39" s="73">
        <f>IF(K38=0,0,(AVERAGEIF(Listado2016!$W$340:$W$381,"=Dirección de Asuntos Jurídicos y Archivísticos",Listado2016!$K$340:$K$381)))</f>
        <v>0</v>
      </c>
      <c r="L39" s="73">
        <f>IF(L38=0,0,(AVERAGEIF(Listado2016!$W$340:$W$381,"=Dirección de Tecnologías de la Información",Listado2016!$K$340:$K$381)))</f>
        <v>0</v>
      </c>
      <c r="M39" s="73">
        <f>IF(M38=0,0,(AVERAGEIF(Listado2016!$W$340:$W$381,"=Dirección de Administración",Listado2016!$K$340:$K$381)))</f>
        <v>17.444444444444443</v>
      </c>
      <c r="N39" s="73">
        <f>IF(N38=0,0,(AVERAGEIF(Listado2016!$W$340:$W$381,"=Unidad de Enlace",Listado2016!$K$340:$K$381)))</f>
        <v>-2.5</v>
      </c>
      <c r="O39" s="73">
        <f>IF(O38=0,0,(AVERAGEIF(Listado2016!$W$340:$W$381,"=Departamento de Acervos Bibliohemerográficos",Listado2016!$K$340:$K$381)))</f>
        <v>0</v>
      </c>
      <c r="P39" s="73">
        <f>IF(P38=0,0,(AVERAGEIF(Listado2016!$W$340:$W$381,"=Departamento del Registro Nacional de Archivos",Listado2016!$K$340:$K$381)))</f>
        <v>-6</v>
      </c>
      <c r="Q39" s="73">
        <f ca="1">IF(Q38=0,0,(AVERAGEIF(Listado2016!$W$278:$W$339,"=Varias áreas del AGN",Listado2016!$K$340:$K$381)))</f>
        <v>10.666666666666666</v>
      </c>
    </row>
    <row r="41" spans="2:17" x14ac:dyDescent="0.2">
      <c r="B41" s="212">
        <f>SUM(E41:Q41)</f>
        <v>23</v>
      </c>
      <c r="C41" s="210" t="s">
        <v>35</v>
      </c>
      <c r="D41" s="71" t="s">
        <v>23</v>
      </c>
      <c r="E41" s="90">
        <f>COUNTIF(Listado2016!$W$382:$W$405,"=Dirección General")</f>
        <v>0</v>
      </c>
      <c r="F41" s="90">
        <f>COUNTIF(Listado2016!$W$382:$W$405,"=Dirección General Adjunta")</f>
        <v>0</v>
      </c>
      <c r="G41" s="90">
        <f>COUNTIF(Listado2016!$W$382:$W$405,"=Dirección del Sistema Nacional de Archivos")</f>
        <v>4</v>
      </c>
      <c r="H41" s="90">
        <f>COUNTIF(Listado2016!$W$382:$W$405,"=Dirección del Archivo Histórico Central")</f>
        <v>8</v>
      </c>
      <c r="I41" s="90">
        <f>COUNTIF(Listado2016!$W$382:$W$405,"=Dirección de Publicaciones y Difusión")</f>
        <v>0</v>
      </c>
      <c r="J41" s="90">
        <f>COUNTIF(Listado2016!$W$382:$W$405,"=Dirección de Desarrollo y Normatividad Archvística")</f>
        <v>0</v>
      </c>
      <c r="K41" s="90">
        <f>COUNTIF(Listado2016!$W$382:$W$405,"=Dirección de Asuntos Jurídicos y Archivísticos")</f>
        <v>0</v>
      </c>
      <c r="L41" s="90">
        <f>COUNTIF(Listado2016!$W$382:$W$405,"=Dirección de Tecnologías de la Información")</f>
        <v>0</v>
      </c>
      <c r="M41" s="90">
        <f>COUNTIF(Listado2016!$W$382:$W$405,"=Dirección de Administración")</f>
        <v>4</v>
      </c>
      <c r="N41" s="90">
        <f>COUNTIF(Listado2016!$W$382:$W$405,"=Unidad de Enlace")</f>
        <v>6</v>
      </c>
      <c r="O41" s="90">
        <f>COUNTIF(Listado2016!$W$382:$W$405,"=Departamento de Acervos Bibliohemerográficos")</f>
        <v>0</v>
      </c>
      <c r="P41" s="90">
        <f>COUNTIF(Listado2016!$W$382:$W$405,"=Departamento del Registro Nacional de Archivos")</f>
        <v>0</v>
      </c>
      <c r="Q41" s="90">
        <f>COUNTIF(Listado2016!$W$382:$W$405,"=Varias áreas del AGN")</f>
        <v>1</v>
      </c>
    </row>
    <row r="42" spans="2:17" x14ac:dyDescent="0.2">
      <c r="B42" s="212"/>
      <c r="C42" s="211"/>
      <c r="D42" s="71" t="s">
        <v>42</v>
      </c>
      <c r="E42" s="73">
        <f>IF(E41=0,0,(AVERAGEIF(Listado2016!$W$382:$W$405,"=Dirección General",Listado2016!$K$382:$K$405)))</f>
        <v>0</v>
      </c>
      <c r="F42" s="73">
        <f>IF(F41=0,0,(AVERAGEIF(Listado2016!$W$382:$W$405,"=Dirección General Adjunta",Listado2016!$K$382:$K$405)))</f>
        <v>0</v>
      </c>
      <c r="G42" s="73">
        <f ca="1">IF(G41=0,0,(AVERAGEIF(Listado2016!$W$82:$W$405,"=Dirección del Sistema Nacional de Archivos",Listado2016!$K$382:$K$405)))</f>
        <v>24.346153846153847</v>
      </c>
      <c r="H42" s="73">
        <f>IF(H41=0,0,(AVERAGEIF(Listado2016!$W$382:$W$405,"=Dirección del Archivo Histórico Central",Listado2016!$K$382:$K$405)))</f>
        <v>19</v>
      </c>
      <c r="I42" s="73">
        <f>IF(I41=0,0,(AVERAGEIF(Listado2016!$W$382:$W$405,"=Dirección de Publicaciones y Difusión",Listado2016!$K$382:$K$405)))</f>
        <v>0</v>
      </c>
      <c r="J42" s="73">
        <f>IF(J41=0,0,(AVERAGEIF(Listado2016!$W$382:$W$405,"=Dirección de Desarrollo y Normatividad Archvística",Listado2016!$K$382:$K$405)))</f>
        <v>0</v>
      </c>
      <c r="K42" s="73">
        <f>IF(K41=0,0,(AVERAGEIF(Listado2016!$W$382:$W$405,"=Dirección de Asuntos Jurídicos y Archivísticos",Listado2016!$K$382:$K$405)))</f>
        <v>0</v>
      </c>
      <c r="L42" s="73">
        <f>IF(L41=0,0,(AVERAGEIF(Listado2016!$W$382:$W$405,"=Dirección de Tecnologías de la Información",Listado2016!$K$382:$K$405)))</f>
        <v>0</v>
      </c>
      <c r="M42" s="73">
        <f>IF(M41=0,0,(AVERAGEIF(Listado2016!$W$382:$W$405,"=Dirección de Administración",Listado2016!$K$382:$K$405)))</f>
        <v>13</v>
      </c>
      <c r="N42" s="73">
        <f>IF(N41=0,0,(AVERAGEIF(Listado2016!$W$382:$W$405,"=Unidad de Enlace",Listado2016!$K$382:$K$405)))</f>
        <v>9</v>
      </c>
      <c r="O42" s="73">
        <f>IF(O41=0,0,(AVERAGEIF(Listado2016!$W$382:$W$405,"=Departamento de Acervos Bibliohemerográficos",Listado2016!$K$382:$K$405)))</f>
        <v>0</v>
      </c>
      <c r="P42" s="73">
        <f>IF(P41=0,0,(AVERAGEIF(Listado2016!$W$382:$W$405,"=Departamento del Registro Nacional de Archivos",Listado2016!$K$382:$K$405)))</f>
        <v>0</v>
      </c>
      <c r="Q42" s="73">
        <f>IF(Q41=0,0,(AVERAGEIF(Listado2016!$W$382:$W$405,"=Varias áreas del AGN",Listado2016!$K$382:$K$405)))</f>
        <v>22</v>
      </c>
    </row>
    <row r="44" spans="2:17" x14ac:dyDescent="0.2">
      <c r="B44" s="212">
        <f>SUM(E44:Q44)</f>
        <v>49</v>
      </c>
      <c r="C44" s="210" t="s">
        <v>36</v>
      </c>
      <c r="D44" s="71" t="s">
        <v>23</v>
      </c>
      <c r="E44" s="90">
        <f>COUNTIF(Listado2016!$W$406:$W$455,"=Dirección General")</f>
        <v>0</v>
      </c>
      <c r="F44" s="90">
        <f>COUNTIF(Listado2016!$W$406:$W$455,"=Dirección General Adjunta")</f>
        <v>2</v>
      </c>
      <c r="G44" s="90">
        <f>COUNTIF(Listado2016!$W$406:$W$455,"=Dirección del Sistema Nacional de Archivos")</f>
        <v>16</v>
      </c>
      <c r="H44" s="90">
        <f>COUNTIF(Listado2016!$W$406:$W$455,"=Dirección del Archivo Histórico Central")</f>
        <v>14</v>
      </c>
      <c r="I44" s="90">
        <f>COUNTIF(Listado2016!$W$406:$W$455,"=Dirección de Publicaciones y Difusión")</f>
        <v>1</v>
      </c>
      <c r="J44" s="90">
        <f>COUNTIF(Listado2016!$W$406:$W$455,"=Dirección de Desarrollo y Normatividad Archvística")</f>
        <v>0</v>
      </c>
      <c r="K44" s="90">
        <f>COUNTIF(Listado2016!$W$406:$W$455,"=Dirección de Asuntos Jurídicos y Archivísticos")</f>
        <v>3</v>
      </c>
      <c r="L44" s="90">
        <f>COUNTIF(Listado2016!$W$406:$W$455,"=Dirección de Tecnologías de la Información")</f>
        <v>0</v>
      </c>
      <c r="M44" s="90">
        <f>COUNTIF(Listado2016!$W$406:$W$455,"=Dirección de Administración")</f>
        <v>5</v>
      </c>
      <c r="N44" s="90">
        <f>COUNTIF(Listado2016!$W$406:$W$455,"=Unidad de Enlace")</f>
        <v>7</v>
      </c>
      <c r="O44" s="90">
        <f>COUNTIF(Listado2016!$W$406:$W$455,"=Departamento de Acervos Bibliohemerográficos")</f>
        <v>0</v>
      </c>
      <c r="P44" s="90">
        <f>COUNTIF(Listado2016!$W$406:$W$455,"Departamento del Registro Nacional de Archivos")</f>
        <v>0</v>
      </c>
      <c r="Q44" s="90">
        <f>COUNTIF(Listado2016!$W$406:$W$455,"Varias áreas del AGN")</f>
        <v>1</v>
      </c>
    </row>
    <row r="45" spans="2:17" x14ac:dyDescent="0.2">
      <c r="B45" s="212"/>
      <c r="C45" s="211"/>
      <c r="D45" s="71" t="s">
        <v>42</v>
      </c>
      <c r="E45" s="73">
        <f>IF(E44=0,0,(AVERAGEIF(Listado2016!$W$406:$W$455,"=Dirección General",Listado2016!$K$406:$K$455)))</f>
        <v>0</v>
      </c>
      <c r="F45" s="73">
        <f>IF(F44=0,0,(AVERAGEIF(Listado2016!$W$406:$W$455,"=Dirección General Adjunta",Listado2016!$K$406:$K$455)))</f>
        <v>21</v>
      </c>
      <c r="G45" s="73">
        <f>IF(G44=0,0,(AVERAGEIF(Listado2016!$W$406:$W$455,"=Dirección del Sistema Nacional de Archivos",Listado2016!$K$406:$K$455)))</f>
        <v>17.8125</v>
      </c>
      <c r="H45" s="73">
        <f>IF(H44=0,0,(AVERAGEIF(Listado2016!$W$406:$W$455,"=Dirección del Archivo Histórico Central",Listado2016!$K$406:$K$455)))</f>
        <v>18.071428571428573</v>
      </c>
      <c r="I45" s="73">
        <f>IF(I44=0,0,(AVERAGEIF(Listado2016!$W$406:$W$455,"=Dirección de Publicaciones y Difusión",Listado2016!$K$406:$K$455)))</f>
        <v>21</v>
      </c>
      <c r="J45" s="73">
        <f>IF(J44=0,0,(AVERAGEIF(Listado2016!$W$406:$W$455,"=Dirección de Desarrollo y Normatividad Archvística",Listado2016!$K$406:$K$455)))</f>
        <v>0</v>
      </c>
      <c r="K45" s="73">
        <f>IF(K44=0,0,(AVERAGEIF(Listado2016!$W$406:$W$455,"=Dirección de Asuntos Jurídicos y Archivísticos",Listado2016!$K$406:$K$455)))</f>
        <v>16.666666666666668</v>
      </c>
      <c r="L45" s="73">
        <f>IF(L44=0,0,(AVERAGEIF(Listado2016!$W$406:$W$455,"=Dirección de Tecnologías de la Información",Listado2016!$K$406:$K$455)))</f>
        <v>0</v>
      </c>
      <c r="M45" s="73">
        <f>IF(M44=0,0,(AVERAGEIF(Listado2016!$W$406:$W$455,"=Dirección de Administración",Listado2016!$K$406:$K$455)))</f>
        <v>14.8</v>
      </c>
      <c r="N45" s="73">
        <f>IF(N44=0,0,(AVERAGEIF(Listado2016!$W$406:$W$455,"=Unidad de Enlace",Listado2016!$K$406:$K$455)))</f>
        <v>5.2857142857142856</v>
      </c>
      <c r="O45" s="73">
        <f>IF(O44=0,0,(AVERAGEIF(Listado2016!$W$406:$W$455,"=Departamento de Acervos Bibliohemerográficos",Listado2016!$K$406:$K$455)))</f>
        <v>0</v>
      </c>
      <c r="P45" s="73">
        <f>IF(P44=0,0,(AVERAGEIF(Listado2016!$W$82:$W$405,"=Departamento del Registro Nacional de Archivos",Listado2016!$K$406:$K$455)))</f>
        <v>0</v>
      </c>
      <c r="Q45" s="73">
        <f ca="1">IF(Q44=0,0,(AVERAGEIF(Listado2016!$W$278:$W$339,"=Varias áreas del AGN",Listado2016!$K$340:$K$381)))</f>
        <v>10.666666666666666</v>
      </c>
    </row>
    <row r="47" spans="2:17" x14ac:dyDescent="0.2">
      <c r="B47" s="212">
        <f>SUM(E47:Q47)</f>
        <v>50</v>
      </c>
      <c r="C47" s="210" t="s">
        <v>37</v>
      </c>
      <c r="D47" s="71" t="s">
        <v>23</v>
      </c>
      <c r="E47" s="100">
        <f>COUNTIF(Listado2016!$W$406:$W$456,"=Dirección General")</f>
        <v>0</v>
      </c>
      <c r="F47" s="100">
        <f>COUNTIF(Listado2016!$W$406:$W$456,"=Dirección General Adjunta")</f>
        <v>2</v>
      </c>
      <c r="G47" s="100">
        <f>COUNTIF(Listado2016!$W$406:$W$456,"=Dirección del Sistema Nacional de Archivos")</f>
        <v>16</v>
      </c>
      <c r="H47" s="100">
        <f>COUNTIF(Listado2016!$W$406:$W$456,"=Dirección del Archivo Histórico Central")</f>
        <v>15</v>
      </c>
      <c r="I47" s="100">
        <f>COUNTIF(Listado2016!$W$406:$W$456,"=Dirección de Publicaciones y Difusión")</f>
        <v>1</v>
      </c>
      <c r="J47" s="100">
        <f>COUNTIF(Listado2016!$W$406:$W$456,"=Dirección de Desarrollo y Normatividad Archvística")</f>
        <v>0</v>
      </c>
      <c r="K47" s="100">
        <f>COUNTIF(Listado2016!$W$406:$W$456,"=Dirección de Asuntos Jurídicos y Archivísticos")</f>
        <v>3</v>
      </c>
      <c r="L47" s="100">
        <f>COUNTIF(Listado2016!$W$406:$W$456,"=Dirección de Tecnologías de la Información")</f>
        <v>0</v>
      </c>
      <c r="M47" s="100">
        <f>COUNTIF(Listado2016!$W$406:$W$456,"=Dirección de Administración")</f>
        <v>5</v>
      </c>
      <c r="N47" s="100">
        <f>COUNTIF(Listado2016!$W$406:$W$456,"=Unidad de Enlace")</f>
        <v>7</v>
      </c>
      <c r="O47" s="100">
        <f>COUNTIF(Listado2016!$W$406:$W$456,"=Departamento de Acervos Bibliohemerográficos")</f>
        <v>0</v>
      </c>
      <c r="P47" s="100">
        <f>COUNTIF(Listado2016!$W$406:$W$456,"Departamento del Registro Nacional de Archivos")</f>
        <v>0</v>
      </c>
      <c r="Q47" s="100">
        <f>COUNTIF(Listado2016!$W$406:$W$456,"Varias áreas del AGN")</f>
        <v>1</v>
      </c>
    </row>
    <row r="48" spans="2:17" x14ac:dyDescent="0.2">
      <c r="B48" s="212"/>
      <c r="C48" s="211"/>
      <c r="D48" s="71" t="s">
        <v>42</v>
      </c>
      <c r="E48" s="73">
        <f>IF(E47=0,0,(AVERAGEIF(Listado2016!$W$406:$W$455,"=Dirección General",Listado2016!$K$406:$K$455)))</f>
        <v>0</v>
      </c>
      <c r="F48" s="73">
        <f>IF(F47=0,0,(AVERAGEIF(Listado2016!$W$406:$W$455,"=Dirección General Adjunta",Listado2016!$K$406:$K$455)))</f>
        <v>21</v>
      </c>
      <c r="G48" s="73">
        <f>IF(G47=0,0,(AVERAGEIF(Listado2016!$W$406:$W$455,"=Dirección del Sistema Nacional de Archivos",Listado2016!$K$406:$K$455)))</f>
        <v>17.8125</v>
      </c>
      <c r="H48" s="73">
        <f>IF(H47=0,0,(AVERAGEIF(Listado2016!$W$406:$W$455,"=Dirección del Archivo Histórico Central",Listado2016!$K$406:$K$455)))</f>
        <v>18.071428571428573</v>
      </c>
      <c r="I48" s="73">
        <f>IF(I47=0,0,(AVERAGEIF(Listado2016!$W$406:$W$455,"=Dirección de Publicaciones y Difusión",Listado2016!$K$406:$K$455)))</f>
        <v>21</v>
      </c>
      <c r="J48" s="73">
        <f>IF(J47=0,0,(AVERAGEIF(Listado2016!$W$406:$W$455,"=Dirección de Desarrollo y Normatividad Archvística",Listado2016!$K$406:$K$455)))</f>
        <v>0</v>
      </c>
      <c r="K48" s="73">
        <f>IF(K47=0,0,(AVERAGEIF(Listado2016!$W$406:$W$455,"=Dirección de Asuntos Jurídicos y Archivísticos",Listado2016!$K$406:$K$455)))</f>
        <v>16.666666666666668</v>
      </c>
      <c r="L48" s="73">
        <f>IF(L47=0,0,(AVERAGEIF(Listado2016!$W$406:$W$455,"=Dirección de Tecnologías de la Información",Listado2016!$K$406:$K$455)))</f>
        <v>0</v>
      </c>
      <c r="M48" s="73">
        <f>IF(M47=0,0,(AVERAGEIF(Listado2016!$W$406:$W$455,"=Dirección de Administración",Listado2016!$K$406:$K$455)))</f>
        <v>14.8</v>
      </c>
      <c r="N48" s="73">
        <f>IF(N47=0,0,(AVERAGEIF(Listado2016!$W$406:$W$455,"=Unidad de Enlace",Listado2016!$K$406:$K$455)))</f>
        <v>5.2857142857142856</v>
      </c>
      <c r="O48" s="73">
        <f>IF(O47=0,0,(AVERAGEIF(Listado2016!$W$406:$W$455,"=Departamento de Acervos Bibliohemerográficos",Listado2016!$K$406:$K$455)))</f>
        <v>0</v>
      </c>
      <c r="P48" s="73">
        <f>IF(P47=0,0,(AVERAGEIF(Listado2016!$W$82:$W$405,"=Departamento del Registro Nacional de Archivos",Listado2016!$K$406:$K$455)))</f>
        <v>0</v>
      </c>
      <c r="Q48" s="73">
        <f ca="1">IF(Q47=0,0,(AVERAGEIF(Listado2016!$W$278:$W$339,"=Varias áreas del AGN",Listado2016!$K$340:$K$381)))</f>
        <v>10.666666666666666</v>
      </c>
    </row>
    <row r="50" spans="2:17" x14ac:dyDescent="0.2">
      <c r="B50" s="212">
        <f>SUM(E50:Q50)</f>
        <v>0</v>
      </c>
      <c r="C50" s="210" t="s">
        <v>38</v>
      </c>
      <c r="D50" s="71" t="s">
        <v>23</v>
      </c>
      <c r="E50" s="70"/>
      <c r="F50" s="70"/>
      <c r="G50" s="70"/>
      <c r="H50" s="70"/>
      <c r="I50" s="70"/>
      <c r="J50" s="70"/>
      <c r="K50" s="70"/>
      <c r="L50" s="70"/>
      <c r="M50" s="70"/>
      <c r="N50" s="70"/>
      <c r="O50" s="70"/>
      <c r="P50" s="70"/>
      <c r="Q50" s="70"/>
    </row>
    <row r="51" spans="2:17" x14ac:dyDescent="0.2">
      <c r="B51" s="212"/>
      <c r="C51" s="211"/>
      <c r="D51" s="71" t="s">
        <v>42</v>
      </c>
      <c r="E51" s="70"/>
      <c r="F51" s="70"/>
      <c r="G51" s="70"/>
      <c r="H51" s="70"/>
      <c r="I51" s="70"/>
      <c r="J51" s="70"/>
      <c r="K51" s="70"/>
      <c r="L51" s="70"/>
      <c r="M51" s="70"/>
      <c r="N51" s="70"/>
      <c r="O51" s="70"/>
      <c r="P51" s="70"/>
      <c r="Q51" s="70"/>
    </row>
    <row r="53" spans="2:17" x14ac:dyDescent="0.2">
      <c r="B53" s="212">
        <f>SUM(E53:Q53)</f>
        <v>0</v>
      </c>
      <c r="C53" s="210" t="s">
        <v>39</v>
      </c>
      <c r="D53" s="71" t="s">
        <v>23</v>
      </c>
      <c r="E53" s="70"/>
      <c r="F53" s="70"/>
      <c r="G53" s="70"/>
      <c r="H53" s="70"/>
      <c r="I53" s="70"/>
      <c r="J53" s="70"/>
      <c r="K53" s="70"/>
      <c r="L53" s="70"/>
      <c r="M53" s="70"/>
      <c r="N53" s="70"/>
      <c r="O53" s="70"/>
      <c r="P53" s="70"/>
      <c r="Q53" s="70"/>
    </row>
    <row r="54" spans="2:17" x14ac:dyDescent="0.2">
      <c r="B54" s="212"/>
      <c r="C54" s="211"/>
      <c r="D54" s="71" t="s">
        <v>42</v>
      </c>
      <c r="E54" s="70"/>
      <c r="F54" s="70"/>
      <c r="G54" s="70"/>
      <c r="H54" s="70"/>
      <c r="I54" s="70"/>
      <c r="J54" s="70"/>
      <c r="K54" s="70"/>
      <c r="L54" s="70"/>
      <c r="M54" s="70"/>
      <c r="N54" s="70"/>
      <c r="O54" s="70"/>
      <c r="P54" s="70"/>
      <c r="Q54" s="70"/>
    </row>
    <row r="56" spans="2:17" x14ac:dyDescent="0.2">
      <c r="B56" s="213">
        <f>SUM(E56:Q56)</f>
        <v>691</v>
      </c>
      <c r="C56" s="210" t="s">
        <v>56</v>
      </c>
      <c r="D56" s="71" t="s">
        <v>23</v>
      </c>
      <c r="E56" s="72">
        <f>COUNTIF(Listado2016!$W$6:$W$1062,"=Dirección General")</f>
        <v>0</v>
      </c>
      <c r="F56" s="72">
        <f>COUNTIF(Listado2016!$W$6:$W$1062,"=Dirección General Adjunta")</f>
        <v>4</v>
      </c>
      <c r="G56" s="72">
        <f>COUNTIF(Listado2016!$W$6:$W$1062,"=Dirección del Sistema Nacional de Archivos")</f>
        <v>73</v>
      </c>
      <c r="H56" s="72">
        <f>COUNTIF(Listado2016!$W$6:$W$1062,"=Dirección del Archivo Histórico Central")</f>
        <v>343</v>
      </c>
      <c r="I56" s="72">
        <f>COUNTIF(Listado2016!$W$6:$W$1062,"=Dirección de Publicaciones y Difusión")</f>
        <v>2</v>
      </c>
      <c r="J56" s="72">
        <f>COUNTIF(Listado2016!$W$6:$W$1062,"=Dirección de Desarrollo y Normatividad Archvística")</f>
        <v>1</v>
      </c>
      <c r="K56" s="72">
        <f>COUNTIF(Listado2016!$W$6:$W$1062,"=Dirección de Asuntos Jurídicos y Archivísticos")</f>
        <v>12</v>
      </c>
      <c r="L56" s="72">
        <f>COUNTIF(Listado2016!$W$6:$W$1062,"=Dirección de Tecnologías de la Información")</f>
        <v>2</v>
      </c>
      <c r="M56" s="72">
        <f>COUNTIF(Listado2016!$W$6:$W$1062,"=Dirección de Administración")</f>
        <v>69</v>
      </c>
      <c r="N56" s="72">
        <f>COUNTIF(Listado2016!$W$6:$W$1062,"=Unidad de Enlace")</f>
        <v>172</v>
      </c>
      <c r="O56" s="72">
        <f>COUNTIF(Listado2016!$W$6:$W$1062,"=Departamento de Acervos Bibliohemerográficos")</f>
        <v>0</v>
      </c>
      <c r="P56" s="72">
        <f>COUNTIF(Listado2016!$W$6:$W$1062,"=Departamento del Registro Nacional de Archivos")</f>
        <v>4</v>
      </c>
      <c r="Q56" s="72">
        <f>COUNTIF(Listado2016!$W$6:$W$1062,"=Varias áreas del AGN")</f>
        <v>9</v>
      </c>
    </row>
    <row r="57" spans="2:17" x14ac:dyDescent="0.2">
      <c r="B57" s="213"/>
      <c r="C57" s="211"/>
      <c r="D57" s="71" t="s">
        <v>42</v>
      </c>
      <c r="E57" s="73">
        <f>IF(E56=0,0,(AVERAGEIF(Listado2016!$W$6:$W$1062,"=Dirección General",Listado2016!$K$6:$K$1062)))</f>
        <v>0</v>
      </c>
      <c r="F57" s="73">
        <f>IF(F56=0,0,(AVERAGEIF(Listado2016!$W$6:$W$1062,"=Dirección General Adjunta",Listado2016!$K$6:$K$1062)))</f>
        <v>17</v>
      </c>
      <c r="G57" s="73">
        <f>IF(G56=0,0,(AVERAGEIF(Listado2016!$W$6:$W$1062,"=Dirección del Sistema Nacional de Archivos",Listado2016!$K$6:$K$1062)))</f>
        <v>16.123287671232877</v>
      </c>
      <c r="H57" s="73">
        <f>IF(H56=0,0,(AVERAGEIF(Listado2016!$W$6:$W$1062,"=Dirección del Archivo Histórico Central",Listado2016!$K$6:$K$1062)))</f>
        <v>17.090379008746357</v>
      </c>
      <c r="I57" s="73">
        <f>IF(I56=0,0,(AVERAGEIF(Listado2016!$W$6:$W$1062,"=Dirección de Publicaciones y Difusión",Listado2016!$K$6:$K$1062)))</f>
        <v>14</v>
      </c>
      <c r="J57" s="73">
        <f>IF(J56=0,0,(AVERAGEIF(Listado2016!$W$6:$W$1062,"=Dirección de Desarrollo y Normatividad Archvística",Listado2016!$K$6:$K$1062)))</f>
        <v>8</v>
      </c>
      <c r="K57" s="73">
        <f>IF(K56=0,0,(AVERAGEIF(Listado2016!$W$6:$W$1062,"=Dirección de Asuntos Jurídicos y Archivísticos",Listado2016!$K$6:$K$1062)))</f>
        <v>12.166666666666666</v>
      </c>
      <c r="L57" s="73">
        <f>IF(L56=0,0,(AVERAGEIF(Listado2016!$W$6:$W$1062,"=Dirección de Tecnologías de la Información",Listado2016!$K$6:$K$1062)))</f>
        <v>18.5</v>
      </c>
      <c r="M57" s="73">
        <f>IF(M56=0,0,(AVERAGEIF(Listado2016!$W$6:$W$1062,"=Dirección de Administración",Listado2016!$K$6:$K$1062)))</f>
        <v>14.768115942028986</v>
      </c>
      <c r="N57" s="73">
        <f>IF(N56=0,0,(AVERAGEIF(Listado2016!$W$6:$W$1062,"=Unidad de Enlace",Listado2016!$K$6:$K$1062)))</f>
        <v>6.7894736842105265</v>
      </c>
      <c r="O57" s="73">
        <f>IF(O56=0,0,(AVERAGEIF(Listado2016!$W$6:$W$1062,"=Departamento de Acervos Bibliohemerográficos",Listado2016!$K$6:$K$1062)))</f>
        <v>0</v>
      </c>
      <c r="P57" s="73">
        <f>IF(P56=0,0,(AVERAGEIF(Listado2016!$W$6:$W$1062,"=Departamento del Registro Nacional de Archivos",Listado2016!$K$6:$K$1062)))</f>
        <v>8.75</v>
      </c>
      <c r="Q57" s="73">
        <f>IF(Q56=0,0,(AVERAGEIF(Listado2016!$W$6:$W$1062,"=Varias áreas del AGN",Listado2016!$K$6:$K$1062)))</f>
        <v>16.444444444444443</v>
      </c>
    </row>
    <row r="58" spans="2:17" ht="10.5" customHeight="1" x14ac:dyDescent="0.2"/>
    <row r="59" spans="2:17" x14ac:dyDescent="0.2">
      <c r="D59" s="86">
        <f>SUM(E59:Q59)</f>
        <v>0.99999999999999989</v>
      </c>
      <c r="E59" s="85">
        <f>IF(E56=0,0,E56/$B$56)</f>
        <v>0</v>
      </c>
      <c r="F59" s="85">
        <f t="shared" ref="F59:Q59" si="0">IF(F56=0,0,F56/$B$56)</f>
        <v>5.7887120115774236E-3</v>
      </c>
      <c r="G59" s="85">
        <f t="shared" si="0"/>
        <v>0.10564399421128799</v>
      </c>
      <c r="H59" s="85">
        <f t="shared" si="0"/>
        <v>0.49638205499276411</v>
      </c>
      <c r="I59" s="85">
        <f t="shared" si="0"/>
        <v>2.8943560057887118E-3</v>
      </c>
      <c r="J59" s="85">
        <f t="shared" si="0"/>
        <v>1.4471780028943559E-3</v>
      </c>
      <c r="K59" s="85">
        <f t="shared" si="0"/>
        <v>1.7366136034732273E-2</v>
      </c>
      <c r="L59" s="85">
        <f t="shared" si="0"/>
        <v>2.8943560057887118E-3</v>
      </c>
      <c r="M59" s="85">
        <f t="shared" si="0"/>
        <v>9.9855282199710571E-2</v>
      </c>
      <c r="N59" s="85">
        <f t="shared" si="0"/>
        <v>0.24891461649782923</v>
      </c>
      <c r="O59" s="85">
        <f t="shared" si="0"/>
        <v>0</v>
      </c>
      <c r="P59" s="85">
        <f t="shared" si="0"/>
        <v>5.7887120115774236E-3</v>
      </c>
      <c r="Q59" s="85">
        <f t="shared" si="0"/>
        <v>1.3024602026049204E-2</v>
      </c>
    </row>
    <row r="61" spans="2:17" x14ac:dyDescent="0.2">
      <c r="B61" s="90">
        <f>SUM(B19:B54)</f>
        <v>493</v>
      </c>
      <c r="F61" s="102" t="s">
        <v>60</v>
      </c>
      <c r="G61" s="103">
        <f>+N56</f>
        <v>172</v>
      </c>
      <c r="H61" s="202" t="s">
        <v>42</v>
      </c>
      <c r="I61" s="73">
        <f>IF(N56=0,0,(AVERAGEIF(Listado2016!$W$6:$W$1062,"=Unidad de Enlace",Listado2016!$K$6:$K$1062)))</f>
        <v>6.7894736842105265</v>
      </c>
    </row>
    <row r="62" spans="2:17" x14ac:dyDescent="0.2">
      <c r="F62" s="102" t="s">
        <v>61</v>
      </c>
      <c r="G62" s="103">
        <f>SUM(E56:Q56)-N56</f>
        <v>519</v>
      </c>
      <c r="H62" s="203"/>
      <c r="I62" s="73">
        <f>IF(N56=0,0,(AVERAGEIF(Listado2016!$W$6:$W$1062,"&lt;&gt;Unidad de Enlace",Listado2016!$K$6:$K$1062)))</f>
        <v>9.7638418079096052</v>
      </c>
    </row>
    <row r="63" spans="2:17" x14ac:dyDescent="0.2">
      <c r="F63" s="102" t="s">
        <v>41</v>
      </c>
      <c r="G63" s="101">
        <f>+G61+G62</f>
        <v>691</v>
      </c>
      <c r="H63" s="204"/>
      <c r="I63" s="73">
        <f>+D3</f>
        <v>10</v>
      </c>
    </row>
  </sheetData>
  <mergeCells count="28">
    <mergeCell ref="C41:C42"/>
    <mergeCell ref="C44:C45"/>
    <mergeCell ref="C47:C48"/>
    <mergeCell ref="B56:B57"/>
    <mergeCell ref="B32:B33"/>
    <mergeCell ref="B35:B36"/>
    <mergeCell ref="B38:B39"/>
    <mergeCell ref="B41:B42"/>
    <mergeCell ref="B44:B45"/>
    <mergeCell ref="B47:B48"/>
    <mergeCell ref="B50:B51"/>
    <mergeCell ref="B53:B54"/>
    <mergeCell ref="H61:H63"/>
    <mergeCell ref="B1:D1"/>
    <mergeCell ref="C20:C21"/>
    <mergeCell ref="C35:C36"/>
    <mergeCell ref="C38:C39"/>
    <mergeCell ref="C26:C27"/>
    <mergeCell ref="C23:C24"/>
    <mergeCell ref="C32:C33"/>
    <mergeCell ref="C29:C30"/>
    <mergeCell ref="B20:B21"/>
    <mergeCell ref="B23:B24"/>
    <mergeCell ref="B26:B27"/>
    <mergeCell ref="B29:B30"/>
    <mergeCell ref="C50:C51"/>
    <mergeCell ref="C53:C54"/>
    <mergeCell ref="C56:C5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7" tint="-0.249977111117893"/>
  </sheetPr>
  <dimension ref="A2:E99"/>
  <sheetViews>
    <sheetView topLeftCell="A61" workbookViewId="0">
      <selection activeCell="E100" sqref="E100"/>
    </sheetView>
  </sheetViews>
  <sheetFormatPr baseColWidth="10" defaultRowHeight="15" x14ac:dyDescent="0.25"/>
  <cols>
    <col min="1" max="1" width="11.42578125" style="135"/>
    <col min="2" max="2" width="61.42578125" customWidth="1"/>
    <col min="3" max="3" width="12.7109375" customWidth="1"/>
    <col min="4" max="4" width="12.28515625" customWidth="1"/>
    <col min="5" max="5" width="46.7109375" customWidth="1"/>
  </cols>
  <sheetData>
    <row r="2" spans="1:5" x14ac:dyDescent="0.25">
      <c r="A2" s="214">
        <v>1</v>
      </c>
      <c r="B2" s="136" t="s">
        <v>1627</v>
      </c>
      <c r="D2" s="139">
        <v>1</v>
      </c>
      <c r="E2" s="136" t="s">
        <v>1627</v>
      </c>
    </row>
    <row r="3" spans="1:5" x14ac:dyDescent="0.25">
      <c r="A3" s="214"/>
      <c r="B3" s="137" t="s">
        <v>1563</v>
      </c>
      <c r="D3" s="139">
        <v>2</v>
      </c>
      <c r="E3" s="136" t="s">
        <v>68</v>
      </c>
    </row>
    <row r="4" spans="1:5" x14ac:dyDescent="0.25">
      <c r="A4" s="214"/>
      <c r="B4" s="138" t="s">
        <v>1564</v>
      </c>
      <c r="D4" s="139">
        <v>3</v>
      </c>
      <c r="E4" s="136" t="s">
        <v>1629</v>
      </c>
    </row>
    <row r="5" spans="1:5" x14ac:dyDescent="0.25">
      <c r="A5" s="214"/>
      <c r="B5" s="137" t="s">
        <v>1565</v>
      </c>
      <c r="D5" s="139">
        <v>4</v>
      </c>
      <c r="E5" s="136" t="s">
        <v>1628</v>
      </c>
    </row>
    <row r="6" spans="1:5" x14ac:dyDescent="0.25">
      <c r="A6" s="214"/>
      <c r="B6" s="138" t="s">
        <v>1566</v>
      </c>
      <c r="D6" s="139">
        <v>5</v>
      </c>
      <c r="E6" s="136" t="s">
        <v>1630</v>
      </c>
    </row>
    <row r="7" spans="1:5" x14ac:dyDescent="0.25">
      <c r="D7" s="139">
        <v>6</v>
      </c>
      <c r="E7" s="136" t="s">
        <v>1631</v>
      </c>
    </row>
    <row r="8" spans="1:5" x14ac:dyDescent="0.25">
      <c r="A8" s="214">
        <v>2</v>
      </c>
      <c r="B8" s="136" t="s">
        <v>68</v>
      </c>
      <c r="D8" s="139">
        <v>7</v>
      </c>
      <c r="E8" s="136" t="s">
        <v>1591</v>
      </c>
    </row>
    <row r="9" spans="1:5" x14ac:dyDescent="0.25">
      <c r="A9" s="214"/>
      <c r="B9" s="138" t="s">
        <v>1567</v>
      </c>
      <c r="D9" s="139">
        <v>8</v>
      </c>
      <c r="E9" s="136" t="s">
        <v>1632</v>
      </c>
    </row>
    <row r="10" spans="1:5" x14ac:dyDescent="0.25">
      <c r="A10" s="214"/>
      <c r="B10" s="137" t="s">
        <v>1568</v>
      </c>
      <c r="D10" s="139">
        <v>9</v>
      </c>
      <c r="E10" s="136" t="s">
        <v>1633</v>
      </c>
    </row>
    <row r="11" spans="1:5" x14ac:dyDescent="0.25">
      <c r="A11" s="214"/>
      <c r="B11" s="138" t="s">
        <v>1569</v>
      </c>
      <c r="D11" s="139">
        <v>10</v>
      </c>
      <c r="E11" s="136" t="s">
        <v>1634</v>
      </c>
    </row>
    <row r="12" spans="1:5" x14ac:dyDescent="0.25">
      <c r="D12" s="139">
        <v>11</v>
      </c>
      <c r="E12" s="136" t="s">
        <v>1635</v>
      </c>
    </row>
    <row r="13" spans="1:5" x14ac:dyDescent="0.25">
      <c r="A13" s="214">
        <v>3</v>
      </c>
      <c r="B13" s="136" t="s">
        <v>1629</v>
      </c>
      <c r="D13" s="139">
        <v>12</v>
      </c>
      <c r="E13" s="136" t="s">
        <v>1636</v>
      </c>
    </row>
    <row r="14" spans="1:5" x14ac:dyDescent="0.25">
      <c r="A14" s="214"/>
      <c r="B14" s="138" t="s">
        <v>1570</v>
      </c>
      <c r="D14" s="139">
        <v>13</v>
      </c>
      <c r="E14" s="136" t="s">
        <v>1637</v>
      </c>
    </row>
    <row r="15" spans="1:5" x14ac:dyDescent="0.25">
      <c r="A15" s="214"/>
      <c r="B15" s="137" t="s">
        <v>1571</v>
      </c>
      <c r="D15" s="139">
        <v>14</v>
      </c>
      <c r="E15" s="136" t="s">
        <v>1638</v>
      </c>
    </row>
    <row r="16" spans="1:5" x14ac:dyDescent="0.25">
      <c r="A16" s="214"/>
      <c r="B16" s="138" t="s">
        <v>1572</v>
      </c>
    </row>
    <row r="17" spans="1:2" x14ac:dyDescent="0.25">
      <c r="A17" s="214"/>
      <c r="B17" s="137" t="s">
        <v>1573</v>
      </c>
    </row>
    <row r="18" spans="1:2" x14ac:dyDescent="0.25">
      <c r="A18" s="214"/>
      <c r="B18" s="138" t="s">
        <v>1574</v>
      </c>
    </row>
    <row r="19" spans="1:2" x14ac:dyDescent="0.25">
      <c r="A19" s="214"/>
      <c r="B19" s="137" t="s">
        <v>1575</v>
      </c>
    </row>
    <row r="20" spans="1:2" x14ac:dyDescent="0.25">
      <c r="A20" s="214"/>
      <c r="B20" s="138" t="s">
        <v>1576</v>
      </c>
    </row>
    <row r="22" spans="1:2" x14ac:dyDescent="0.25">
      <c r="A22" s="214">
        <v>4</v>
      </c>
      <c r="B22" s="136" t="s">
        <v>1628</v>
      </c>
    </row>
    <row r="23" spans="1:2" x14ac:dyDescent="0.25">
      <c r="A23" s="214"/>
      <c r="B23" s="138" t="s">
        <v>1577</v>
      </c>
    </row>
    <row r="24" spans="1:2" x14ac:dyDescent="0.25">
      <c r="A24" s="214"/>
      <c r="B24" s="137" t="s">
        <v>1578</v>
      </c>
    </row>
    <row r="25" spans="1:2" x14ac:dyDescent="0.25">
      <c r="A25" s="214"/>
      <c r="B25" s="138" t="s">
        <v>1579</v>
      </c>
    </row>
    <row r="26" spans="1:2" x14ac:dyDescent="0.25">
      <c r="A26" s="214"/>
      <c r="B26" s="137" t="s">
        <v>1580</v>
      </c>
    </row>
    <row r="27" spans="1:2" x14ac:dyDescent="0.25">
      <c r="A27" s="214"/>
      <c r="B27" s="138" t="s">
        <v>1581</v>
      </c>
    </row>
    <row r="28" spans="1:2" x14ac:dyDescent="0.25">
      <c r="A28" s="214"/>
      <c r="B28" s="137" t="s">
        <v>1582</v>
      </c>
    </row>
    <row r="30" spans="1:2" x14ac:dyDescent="0.25">
      <c r="A30" s="214">
        <v>5</v>
      </c>
      <c r="B30" s="136" t="s">
        <v>1630</v>
      </c>
    </row>
    <row r="31" spans="1:2" x14ac:dyDescent="0.25">
      <c r="A31" s="214"/>
      <c r="B31" s="137" t="s">
        <v>1583</v>
      </c>
    </row>
    <row r="32" spans="1:2" x14ac:dyDescent="0.25">
      <c r="A32" s="214"/>
      <c r="B32" s="138" t="s">
        <v>1584</v>
      </c>
    </row>
    <row r="33" spans="1:2" x14ac:dyDescent="0.25">
      <c r="A33" s="214"/>
      <c r="B33" s="137" t="s">
        <v>1585</v>
      </c>
    </row>
    <row r="34" spans="1:2" x14ac:dyDescent="0.25">
      <c r="A34" s="214"/>
      <c r="B34" s="138" t="s">
        <v>1566</v>
      </c>
    </row>
    <row r="36" spans="1:2" x14ac:dyDescent="0.25">
      <c r="A36" s="214">
        <v>6</v>
      </c>
      <c r="B36" s="136" t="s">
        <v>1631</v>
      </c>
    </row>
    <row r="37" spans="1:2" x14ac:dyDescent="0.25">
      <c r="A37" s="214"/>
      <c r="B37" s="138" t="s">
        <v>1586</v>
      </c>
    </row>
    <row r="38" spans="1:2" x14ac:dyDescent="0.25">
      <c r="A38" s="214"/>
      <c r="B38" s="137" t="s">
        <v>1587</v>
      </c>
    </row>
    <row r="39" spans="1:2" x14ac:dyDescent="0.25">
      <c r="A39" s="214"/>
      <c r="B39" s="138" t="s">
        <v>1588</v>
      </c>
    </row>
    <row r="40" spans="1:2" x14ac:dyDescent="0.25">
      <c r="A40" s="214"/>
      <c r="B40" s="137" t="s">
        <v>1589</v>
      </c>
    </row>
    <row r="41" spans="1:2" x14ac:dyDescent="0.25">
      <c r="A41" s="214"/>
      <c r="B41" s="138" t="s">
        <v>1590</v>
      </c>
    </row>
    <row r="42" spans="1:2" x14ac:dyDescent="0.25">
      <c r="A42" s="214"/>
      <c r="B42" s="137" t="s">
        <v>1582</v>
      </c>
    </row>
    <row r="44" spans="1:2" x14ac:dyDescent="0.25">
      <c r="A44" s="214">
        <v>7</v>
      </c>
      <c r="B44" s="136" t="s">
        <v>1591</v>
      </c>
    </row>
    <row r="45" spans="1:2" x14ac:dyDescent="0.25">
      <c r="A45" s="214"/>
      <c r="B45" s="137" t="s">
        <v>1592</v>
      </c>
    </row>
    <row r="46" spans="1:2" x14ac:dyDescent="0.25">
      <c r="A46" s="214"/>
      <c r="B46" s="138" t="s">
        <v>1593</v>
      </c>
    </row>
    <row r="47" spans="1:2" x14ac:dyDescent="0.25">
      <c r="A47" s="214"/>
      <c r="B47" s="137" t="s">
        <v>1594</v>
      </c>
    </row>
    <row r="48" spans="1:2" x14ac:dyDescent="0.25">
      <c r="A48" s="214"/>
      <c r="B48" s="138" t="s">
        <v>1566</v>
      </c>
    </row>
    <row r="50" spans="1:2" x14ac:dyDescent="0.25">
      <c r="A50" s="215">
        <v>8</v>
      </c>
      <c r="B50" s="136" t="s">
        <v>1632</v>
      </c>
    </row>
    <row r="51" spans="1:2" x14ac:dyDescent="0.25">
      <c r="A51" s="216"/>
      <c r="B51" s="138" t="s">
        <v>1595</v>
      </c>
    </row>
    <row r="52" spans="1:2" x14ac:dyDescent="0.25">
      <c r="A52" s="216"/>
      <c r="B52" s="137" t="s">
        <v>1596</v>
      </c>
    </row>
    <row r="53" spans="1:2" x14ac:dyDescent="0.25">
      <c r="A53" s="217"/>
      <c r="B53" s="138" t="s">
        <v>1569</v>
      </c>
    </row>
    <row r="55" spans="1:2" x14ac:dyDescent="0.25">
      <c r="A55" s="214">
        <v>9</v>
      </c>
      <c r="B55" s="136" t="s">
        <v>1633</v>
      </c>
    </row>
    <row r="56" spans="1:2" x14ac:dyDescent="0.25">
      <c r="A56" s="214"/>
      <c r="B56" s="138" t="s">
        <v>1597</v>
      </c>
    </row>
    <row r="57" spans="1:2" x14ac:dyDescent="0.25">
      <c r="A57" s="214"/>
      <c r="B57" s="137" t="s">
        <v>1598</v>
      </c>
    </row>
    <row r="58" spans="1:2" x14ac:dyDescent="0.25">
      <c r="A58" s="214"/>
      <c r="B58" s="138" t="s">
        <v>1599</v>
      </c>
    </row>
    <row r="59" spans="1:2" x14ac:dyDescent="0.25">
      <c r="A59" s="214"/>
      <c r="B59" s="137" t="s">
        <v>1566</v>
      </c>
    </row>
    <row r="61" spans="1:2" x14ac:dyDescent="0.25">
      <c r="A61" s="214">
        <v>10</v>
      </c>
      <c r="B61" s="136" t="s">
        <v>1634</v>
      </c>
    </row>
    <row r="62" spans="1:2" x14ac:dyDescent="0.25">
      <c r="A62" s="214"/>
      <c r="B62" s="137" t="s">
        <v>1600</v>
      </c>
    </row>
    <row r="63" spans="1:2" x14ac:dyDescent="0.25">
      <c r="A63" s="214"/>
      <c r="B63" s="138" t="s">
        <v>1601</v>
      </c>
    </row>
    <row r="64" spans="1:2" x14ac:dyDescent="0.25">
      <c r="A64" s="214"/>
      <c r="B64" s="137" t="s">
        <v>1602</v>
      </c>
    </row>
    <row r="65" spans="1:2" x14ac:dyDescent="0.25">
      <c r="A65" s="214"/>
      <c r="B65" s="138" t="s">
        <v>1603</v>
      </c>
    </row>
    <row r="66" spans="1:2" x14ac:dyDescent="0.25">
      <c r="A66" s="214"/>
      <c r="B66" s="137" t="s">
        <v>1604</v>
      </c>
    </row>
    <row r="67" spans="1:2" x14ac:dyDescent="0.25">
      <c r="A67" s="214"/>
      <c r="B67" s="138" t="s">
        <v>1605</v>
      </c>
    </row>
    <row r="69" spans="1:2" x14ac:dyDescent="0.25">
      <c r="A69" s="214">
        <v>11</v>
      </c>
      <c r="B69" s="136" t="s">
        <v>1635</v>
      </c>
    </row>
    <row r="70" spans="1:2" x14ac:dyDescent="0.25">
      <c r="A70" s="214"/>
      <c r="B70" s="138" t="s">
        <v>1606</v>
      </c>
    </row>
    <row r="71" spans="1:2" x14ac:dyDescent="0.25">
      <c r="A71" s="214"/>
      <c r="B71" s="137" t="s">
        <v>1607</v>
      </c>
    </row>
    <row r="72" spans="1:2" x14ac:dyDescent="0.25">
      <c r="A72" s="214"/>
      <c r="B72" s="138" t="s">
        <v>1608</v>
      </c>
    </row>
    <row r="73" spans="1:2" x14ac:dyDescent="0.25">
      <c r="A73" s="214"/>
      <c r="B73" s="137" t="s">
        <v>1609</v>
      </c>
    </row>
    <row r="74" spans="1:2" x14ac:dyDescent="0.25">
      <c r="A74" s="214"/>
      <c r="B74" s="138" t="s">
        <v>1610</v>
      </c>
    </row>
    <row r="75" spans="1:2" x14ac:dyDescent="0.25">
      <c r="A75" s="214"/>
      <c r="B75" s="137" t="s">
        <v>1611</v>
      </c>
    </row>
    <row r="76" spans="1:2" x14ac:dyDescent="0.25">
      <c r="A76" s="214"/>
      <c r="B76" s="138" t="s">
        <v>1612</v>
      </c>
    </row>
    <row r="78" spans="1:2" x14ac:dyDescent="0.25">
      <c r="A78" s="214">
        <v>12</v>
      </c>
      <c r="B78" s="136" t="s">
        <v>1636</v>
      </c>
    </row>
    <row r="79" spans="1:2" x14ac:dyDescent="0.25">
      <c r="A79" s="214"/>
      <c r="B79" s="138" t="s">
        <v>1613</v>
      </c>
    </row>
    <row r="80" spans="1:2" x14ac:dyDescent="0.25">
      <c r="A80" s="214"/>
      <c r="B80" s="137" t="s">
        <v>1614</v>
      </c>
    </row>
    <row r="81" spans="1:2" x14ac:dyDescent="0.25">
      <c r="A81" s="214"/>
      <c r="B81" s="138" t="s">
        <v>1615</v>
      </c>
    </row>
    <row r="82" spans="1:2" x14ac:dyDescent="0.25">
      <c r="A82" s="214"/>
      <c r="B82" s="137" t="s">
        <v>1616</v>
      </c>
    </row>
    <row r="83" spans="1:2" x14ac:dyDescent="0.25">
      <c r="A83" s="214"/>
      <c r="B83" s="138" t="s">
        <v>1617</v>
      </c>
    </row>
    <row r="84" spans="1:2" x14ac:dyDescent="0.25">
      <c r="A84" s="214"/>
      <c r="B84" s="137" t="s">
        <v>1618</v>
      </c>
    </row>
    <row r="85" spans="1:2" x14ac:dyDescent="0.25">
      <c r="A85" s="214"/>
      <c r="B85" s="138" t="s">
        <v>1612</v>
      </c>
    </row>
    <row r="87" spans="1:2" x14ac:dyDescent="0.25">
      <c r="A87" s="214">
        <v>13</v>
      </c>
      <c r="B87" s="136" t="s">
        <v>1637</v>
      </c>
    </row>
    <row r="88" spans="1:2" x14ac:dyDescent="0.25">
      <c r="A88" s="214"/>
      <c r="B88" s="138" t="s">
        <v>1619</v>
      </c>
    </row>
    <row r="89" spans="1:2" x14ac:dyDescent="0.25">
      <c r="A89" s="214"/>
      <c r="B89" s="137" t="s">
        <v>1620</v>
      </c>
    </row>
    <row r="90" spans="1:2" x14ac:dyDescent="0.25">
      <c r="A90" s="214"/>
      <c r="B90" s="138" t="s">
        <v>1621</v>
      </c>
    </row>
    <row r="91" spans="1:2" x14ac:dyDescent="0.25">
      <c r="A91" s="214"/>
      <c r="B91" s="137" t="s">
        <v>1622</v>
      </c>
    </row>
    <row r="93" spans="1:2" x14ac:dyDescent="0.25">
      <c r="A93" s="215">
        <v>14</v>
      </c>
      <c r="B93" s="136" t="s">
        <v>1638</v>
      </c>
    </row>
    <row r="94" spans="1:2" x14ac:dyDescent="0.25">
      <c r="A94" s="216"/>
      <c r="B94" s="137" t="s">
        <v>1623</v>
      </c>
    </row>
    <row r="95" spans="1:2" x14ac:dyDescent="0.25">
      <c r="A95" s="217"/>
      <c r="B95" s="138" t="s">
        <v>1624</v>
      </c>
    </row>
    <row r="97" spans="2:2" x14ac:dyDescent="0.25">
      <c r="B97" t="s">
        <v>2118</v>
      </c>
    </row>
    <row r="98" spans="2:2" x14ac:dyDescent="0.25">
      <c r="B98" t="s">
        <v>2119</v>
      </c>
    </row>
    <row r="99" spans="2:2" x14ac:dyDescent="0.25">
      <c r="B99" t="s">
        <v>2120</v>
      </c>
    </row>
  </sheetData>
  <mergeCells count="14">
    <mergeCell ref="A36:A42"/>
    <mergeCell ref="A2:A6"/>
    <mergeCell ref="A8:A11"/>
    <mergeCell ref="A13:A20"/>
    <mergeCell ref="A22:A28"/>
    <mergeCell ref="A30:A34"/>
    <mergeCell ref="A87:A91"/>
    <mergeCell ref="A93:A95"/>
    <mergeCell ref="A44:A48"/>
    <mergeCell ref="A50:A53"/>
    <mergeCell ref="A55:A59"/>
    <mergeCell ref="A61:A67"/>
    <mergeCell ref="A69:A76"/>
    <mergeCell ref="A78:A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Listado2016</vt:lpstr>
      <vt:lpstr>Resumen</vt:lpstr>
      <vt:lpstr>Areas</vt:lpstr>
      <vt:lpstr>Desproteger</vt:lpstr>
      <vt:lpstr>Dias-respuesta x mes</vt:lpstr>
      <vt:lpstr>Temas</vt:lpstr>
      <vt:lpstr>Actividades_de_la_institución</vt:lpstr>
      <vt:lpstr>Auditorias_al_ejercicio_presupuestal</vt:lpstr>
      <vt:lpstr>Datos_personales</vt:lpstr>
      <vt:lpstr>Estructura_orgánica</vt:lpstr>
      <vt:lpstr>Gastos</vt:lpstr>
      <vt:lpstr>Igualdad_de_Género</vt:lpstr>
      <vt:lpstr>Información_generada_por_el_sujeto</vt:lpstr>
      <vt:lpstr>Información_referente_a_contratos</vt:lpstr>
      <vt:lpstr>Otros_Rubros</vt:lpstr>
      <vt:lpstr>Otros_Rubros_Generales</vt:lpstr>
      <vt:lpstr>Programas_de_subsidio</vt:lpstr>
      <vt:lpstr>Remuneraciones</vt:lpstr>
      <vt:lpstr>Seguridad_Nacional</vt:lpstr>
      <vt:lpstr>Violaciones_Derechos_Humanos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Asesoría Jurídica AGN 2</dc:creator>
  <cp:lastModifiedBy>Paez Cedillo Christian</cp:lastModifiedBy>
  <dcterms:created xsi:type="dcterms:W3CDTF">2014-05-28T18:23:26Z</dcterms:created>
  <dcterms:modified xsi:type="dcterms:W3CDTF">2017-05-31T20:45:21Z</dcterms:modified>
</cp:coreProperties>
</file>