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C:\Users\jvalencia\Documents\Unidad de Transparencia\2021\"/>
    </mc:Choice>
  </mc:AlternateContent>
  <xr:revisionPtr revIDLastSave="0" documentId="13_ncr:1_{18F317B2-7CDB-4B38-B2CC-61BCDDD9D435}" xr6:coauthVersionLast="45" xr6:coauthVersionMax="47" xr10:uidLastSave="{00000000-0000-0000-0000-000000000000}"/>
  <bookViews>
    <workbookView xWindow="-120" yWindow="-120" windowWidth="29040" windowHeight="15840" activeTab="1" xr2:uid="{00000000-000D-0000-FFFF-FFFF00000000}"/>
  </bookViews>
  <sheets>
    <sheet name="Gráfico1" sheetId="8" r:id="rId1"/>
    <sheet name="Listado2020" sheetId="1" r:id="rId2"/>
    <sheet name="Areas" sheetId="6" r:id="rId3"/>
    <sheet name="Desproteger" sheetId="3" r:id="rId4"/>
    <sheet name="Dias-respuesta x mes" sheetId="5" r:id="rId5"/>
    <sheet name="Temas" sheetId="7" r:id="rId6"/>
  </sheets>
  <externalReferences>
    <externalReference r:id="rId7"/>
  </externalReferences>
  <definedNames>
    <definedName name="_xlnm._FilterDatabase" localSheetId="1" hidden="1">Listado2020!#REF!</definedName>
    <definedName name="Actividades_de_la_institución">Temas!$B$31:$B$34</definedName>
    <definedName name="Auditorias_al_ejercicio_presupuestal">Temas!$B$51:$B$53</definedName>
    <definedName name="Datos_personales">Temas!$B$56:$B$59</definedName>
    <definedName name="Estructura_orgánica">Temas!$B$3:$B$6</definedName>
    <definedName name="Gastos">Temas!$B$45:$B$48</definedName>
    <definedName name="Igualdad_de_Género">Temas!$B$62:$B$67</definedName>
    <definedName name="Información_generada_por_el_sujeto">Temas!$B$14:$B$20</definedName>
    <definedName name="Información_referente_a_contratos">Temas!$B$37:$B$42</definedName>
    <definedName name="Otros_Rubros">Temas!$B$88:$B$91</definedName>
    <definedName name="Otros_Rubros_Generales">Temas!$B$94:$B$95</definedName>
    <definedName name="Programas_de_subsidio">Temas!$B$23:$B$28</definedName>
    <definedName name="Recibidas">[1]Listado2018!$F:$F</definedName>
    <definedName name="Remuneraciones">Temas!$B$9:$B$11</definedName>
    <definedName name="Seguridad_Nacional">Temas!$B$70:$B$76</definedName>
    <definedName name="Violaciones_Derechos_Humanos">Temas!$B$79:$B$85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7" i="5" l="1"/>
  <c r="P47" i="5"/>
  <c r="P48" i="5" s="1"/>
  <c r="O47" i="5"/>
  <c r="N47" i="5"/>
  <c r="Q44" i="5"/>
  <c r="P44" i="5"/>
  <c r="O44" i="5"/>
  <c r="M47" i="5"/>
  <c r="L47" i="5"/>
  <c r="L48" i="5" s="1"/>
  <c r="K47" i="5"/>
  <c r="J47" i="5"/>
  <c r="I47" i="5"/>
  <c r="H47" i="5"/>
  <c r="G47" i="5"/>
  <c r="F47" i="5"/>
  <c r="E47" i="5"/>
  <c r="E48" i="5" s="1"/>
  <c r="E44" i="5" l="1"/>
  <c r="E45" i="5" s="1"/>
  <c r="F44" i="5"/>
  <c r="G44" i="5"/>
  <c r="H44" i="5"/>
  <c r="I44" i="5"/>
  <c r="J44" i="5"/>
  <c r="K44" i="5"/>
  <c r="L44" i="5"/>
  <c r="L45" i="5" s="1"/>
  <c r="M44" i="5"/>
  <c r="N44" i="5"/>
  <c r="P45" i="5"/>
  <c r="O41" i="5"/>
  <c r="Q41" i="5"/>
  <c r="P41" i="5"/>
  <c r="P42" i="5" s="1"/>
  <c r="N41" i="5"/>
  <c r="M41" i="5"/>
  <c r="L41" i="5"/>
  <c r="L42" i="5" s="1"/>
  <c r="K41" i="5"/>
  <c r="K42" i="5" s="1"/>
  <c r="J41" i="5"/>
  <c r="I41" i="5"/>
  <c r="I42" i="5" s="1"/>
  <c r="H41" i="5"/>
  <c r="G41" i="5"/>
  <c r="F41" i="5"/>
  <c r="E41" i="5"/>
  <c r="E42" i="5" s="1"/>
  <c r="Q48" i="5"/>
  <c r="F48" i="5"/>
  <c r="K48" i="5"/>
  <c r="F45" i="5" l="1"/>
  <c r="K45" i="5"/>
  <c r="Q42" i="5"/>
  <c r="G42" i="5"/>
  <c r="J42" i="5"/>
  <c r="N42" i="5"/>
  <c r="Q45" i="5"/>
  <c r="G45" i="5"/>
  <c r="F42" i="5"/>
  <c r="J45" i="5"/>
  <c r="J48" i="5"/>
  <c r="M48" i="5"/>
  <c r="I45" i="5"/>
  <c r="N48" i="5"/>
  <c r="O48" i="5"/>
  <c r="H48" i="5"/>
  <c r="G48" i="5"/>
  <c r="H42" i="5"/>
  <c r="I48" i="5"/>
  <c r="H45" i="5"/>
  <c r="M45" i="5"/>
  <c r="N45" i="5"/>
  <c r="O45" i="5"/>
  <c r="O42" i="5"/>
  <c r="M42" i="5"/>
  <c r="E23" i="5" l="1"/>
  <c r="E24" i="5" s="1"/>
  <c r="Q38" i="5"/>
  <c r="P38" i="5"/>
  <c r="O38" i="5"/>
  <c r="O39" i="5" s="1"/>
  <c r="N38" i="5"/>
  <c r="M38" i="5"/>
  <c r="L38" i="5"/>
  <c r="L39" i="5" s="1"/>
  <c r="K38" i="5"/>
  <c r="K39" i="5" s="1"/>
  <c r="J38" i="5"/>
  <c r="J39" i="5" s="1"/>
  <c r="I38" i="5"/>
  <c r="I39" i="5" s="1"/>
  <c r="H38" i="5"/>
  <c r="G38" i="5"/>
  <c r="F38" i="5"/>
  <c r="F39" i="5" s="1"/>
  <c r="E38" i="5"/>
  <c r="E39" i="5" s="1"/>
  <c r="Q35" i="5"/>
  <c r="P35" i="5"/>
  <c r="P36" i="5" s="1"/>
  <c r="O35" i="5"/>
  <c r="N35" i="5"/>
  <c r="M35" i="5"/>
  <c r="L35" i="5"/>
  <c r="K35" i="5"/>
  <c r="K36" i="5" s="1"/>
  <c r="J35" i="5"/>
  <c r="J36" i="5" s="1"/>
  <c r="I35" i="5"/>
  <c r="I36" i="5" s="1"/>
  <c r="H35" i="5"/>
  <c r="G35" i="5"/>
  <c r="F35" i="5"/>
  <c r="F36" i="5" s="1"/>
  <c r="E35" i="5"/>
  <c r="E36" i="5" s="1"/>
  <c r="Q32" i="5" l="1"/>
  <c r="P32" i="5"/>
  <c r="P33" i="5" s="1"/>
  <c r="O32" i="5"/>
  <c r="N32" i="5"/>
  <c r="M32" i="5"/>
  <c r="L32" i="5"/>
  <c r="K32" i="5"/>
  <c r="J32" i="5"/>
  <c r="J33" i="5" s="1"/>
  <c r="I32" i="5"/>
  <c r="I33" i="5" s="1"/>
  <c r="H32" i="5"/>
  <c r="G32" i="5"/>
  <c r="G33" i="5" s="1"/>
  <c r="F32" i="5"/>
  <c r="F33" i="5" s="1"/>
  <c r="E32" i="5"/>
  <c r="E33" i="5" s="1"/>
  <c r="Q29" i="5"/>
  <c r="Q30" i="5" s="1"/>
  <c r="P29" i="5"/>
  <c r="P30" i="5" s="1"/>
  <c r="O29" i="5"/>
  <c r="O30" i="5" s="1"/>
  <c r="N29" i="5"/>
  <c r="M29" i="5"/>
  <c r="L29" i="5"/>
  <c r="L30" i="5" s="1"/>
  <c r="K29" i="5"/>
  <c r="K30" i="5" s="1"/>
  <c r="J29" i="5"/>
  <c r="J30" i="5" s="1"/>
  <c r="I29" i="5"/>
  <c r="I30" i="5" s="1"/>
  <c r="H29" i="5"/>
  <c r="G29" i="5"/>
  <c r="G30" i="5" s="1"/>
  <c r="F29" i="5"/>
  <c r="F30" i="5" s="1"/>
  <c r="E29" i="5"/>
  <c r="E30" i="5" s="1"/>
  <c r="Q26" i="5" l="1"/>
  <c r="P26" i="5"/>
  <c r="P27" i="5" s="1"/>
  <c r="O26" i="5"/>
  <c r="N26" i="5"/>
  <c r="M26" i="5"/>
  <c r="L26" i="5"/>
  <c r="L27" i="5" s="1"/>
  <c r="K26" i="5"/>
  <c r="J26" i="5"/>
  <c r="J27" i="5" s="1"/>
  <c r="I26" i="5"/>
  <c r="I27" i="5" s="1"/>
  <c r="H26" i="5"/>
  <c r="G26" i="5"/>
  <c r="F26" i="5"/>
  <c r="F27" i="5" s="1"/>
  <c r="E26" i="5"/>
  <c r="E27" i="5" s="1"/>
  <c r="Q23" i="5" l="1"/>
  <c r="Q24" i="5" s="1"/>
  <c r="P23" i="5"/>
  <c r="P24" i="5" s="1"/>
  <c r="O23" i="5"/>
  <c r="N23" i="5"/>
  <c r="M23" i="5"/>
  <c r="L23" i="5"/>
  <c r="K23" i="5"/>
  <c r="K24" i="5" s="1"/>
  <c r="J23" i="5"/>
  <c r="J24" i="5" s="1"/>
  <c r="I23" i="5"/>
  <c r="I24" i="5" s="1"/>
  <c r="H23" i="5"/>
  <c r="G23" i="5"/>
  <c r="F23" i="5"/>
  <c r="F24" i="5" s="1"/>
  <c r="B53" i="5"/>
  <c r="B50" i="5"/>
  <c r="B47" i="5"/>
  <c r="B44" i="5"/>
  <c r="B41" i="5"/>
  <c r="B38" i="5"/>
  <c r="B35" i="5"/>
  <c r="B32" i="5"/>
  <c r="B29" i="5"/>
  <c r="B26" i="5"/>
  <c r="P56" i="5"/>
  <c r="Q56" i="5"/>
  <c r="O56" i="5"/>
  <c r="L56" i="5"/>
  <c r="K56" i="5"/>
  <c r="J56" i="5"/>
  <c r="I56" i="5"/>
  <c r="G56" i="5"/>
  <c r="F56" i="5"/>
  <c r="N56" i="5"/>
  <c r="M56" i="5"/>
  <c r="H56" i="5"/>
  <c r="E56" i="5"/>
  <c r="Q20" i="5"/>
  <c r="P20" i="5"/>
  <c r="O20" i="5"/>
  <c r="M20" i="5"/>
  <c r="L20" i="5"/>
  <c r="L21" i="5" s="1"/>
  <c r="K20" i="5"/>
  <c r="K21" i="5" s="1"/>
  <c r="J20" i="5"/>
  <c r="J21" i="5" s="1"/>
  <c r="I20" i="5"/>
  <c r="I21" i="5" s="1"/>
  <c r="H20" i="5"/>
  <c r="G20" i="5"/>
  <c r="G21" i="5" s="1"/>
  <c r="F20" i="5"/>
  <c r="F21" i="5" s="1"/>
  <c r="N20" i="5"/>
  <c r="E20" i="5"/>
  <c r="E21" i="5" s="1"/>
  <c r="G62" i="5" l="1"/>
  <c r="G61" i="5"/>
  <c r="J57" i="5"/>
  <c r="E57" i="5"/>
  <c r="E59" i="5"/>
  <c r="F57" i="5"/>
  <c r="B20" i="5"/>
  <c r="B56" i="5"/>
  <c r="H59" i="5" s="1"/>
  <c r="B23" i="5"/>
  <c r="J59" i="5" l="1"/>
  <c r="G63" i="5"/>
  <c r="B61" i="5"/>
  <c r="F59" i="5"/>
  <c r="I59" i="5"/>
  <c r="O59" i="5"/>
  <c r="M59" i="5"/>
  <c r="L59" i="5"/>
  <c r="N59" i="5"/>
  <c r="P59" i="5"/>
  <c r="K59" i="5"/>
  <c r="Q59" i="5"/>
  <c r="G59" i="5"/>
  <c r="D59" i="5" l="1"/>
  <c r="Q27" i="5" l="1"/>
  <c r="L33" i="5"/>
  <c r="K33" i="5"/>
  <c r="Q36" i="5"/>
  <c r="P39" i="5"/>
  <c r="Q39" i="5"/>
  <c r="I57" i="5"/>
  <c r="I62" i="5"/>
  <c r="N57" i="5" l="1"/>
  <c r="I61" i="5"/>
  <c r="Q33" i="5"/>
  <c r="O24" i="5"/>
  <c r="L36" i="5"/>
  <c r="M39" i="5"/>
  <c r="O36" i="5"/>
  <c r="N36" i="5"/>
  <c r="M33" i="5"/>
  <c r="H33" i="5"/>
  <c r="N39" i="5"/>
  <c r="G36" i="5"/>
  <c r="M36" i="5"/>
  <c r="O33" i="5"/>
  <c r="N33" i="5"/>
  <c r="G39" i="5"/>
  <c r="N30" i="5"/>
  <c r="M27" i="5"/>
  <c r="N27" i="5"/>
  <c r="G57" i="5"/>
  <c r="L24" i="5"/>
  <c r="L57" i="5"/>
  <c r="Q57" i="5"/>
  <c r="P57" i="5"/>
  <c r="M57" i="5"/>
  <c r="H39" i="5"/>
  <c r="H36" i="5"/>
  <c r="H30" i="5"/>
  <c r="M30" i="5"/>
  <c r="K27" i="5"/>
  <c r="K57" i="5"/>
  <c r="O27" i="5"/>
  <c r="O57" i="5"/>
  <c r="H57" i="5"/>
  <c r="G27" i="5"/>
  <c r="M24" i="5"/>
  <c r="N24" i="5"/>
  <c r="H27" i="5"/>
  <c r="H24" i="5"/>
  <c r="G24" i="5"/>
  <c r="N21" i="5"/>
  <c r="Q21" i="5"/>
  <c r="P21" i="5"/>
  <c r="M21" i="5"/>
  <c r="O21" i="5"/>
  <c r="H21" i="5"/>
  <c r="C16" i="5" l="1"/>
  <c r="C17" i="5"/>
  <c r="D16" i="5" l="1"/>
  <c r="D3" i="5" l="1"/>
  <c r="I63" i="5" s="1"/>
</calcChain>
</file>

<file path=xl/sharedStrings.xml><?xml version="1.0" encoding="utf-8"?>
<sst xmlns="http://schemas.openxmlformats.org/spreadsheetml/2006/main" count="1648" uniqueCount="700">
  <si>
    <t>No. de solicitud</t>
  </si>
  <si>
    <t>Asunto</t>
  </si>
  <si>
    <t>Fecha de respuesta.</t>
  </si>
  <si>
    <t>Unidad de Enlace</t>
  </si>
  <si>
    <t>Dirección de Administración</t>
  </si>
  <si>
    <t>Consec.</t>
  </si>
  <si>
    <r>
      <t xml:space="preserve">Posicionar el cursor en la pestaña Listado2014, oprimir botón derecho, seleccionar la opción desproteger hoja, anotar la clave </t>
    </r>
    <r>
      <rPr>
        <b/>
        <sz val="11"/>
        <color theme="1"/>
        <rFont val="Calibri"/>
        <family val="2"/>
        <scheme val="minor"/>
      </rPr>
      <t>123</t>
    </r>
  </si>
  <si>
    <t>Recibidas</t>
  </si>
  <si>
    <t>Fecha de vencimento</t>
  </si>
  <si>
    <t>Enero</t>
  </si>
  <si>
    <t>febrero</t>
  </si>
  <si>
    <t>Marzo</t>
  </si>
  <si>
    <t>Abril</t>
  </si>
  <si>
    <t>Mayo</t>
  </si>
  <si>
    <t>Junio</t>
  </si>
  <si>
    <t>Julio</t>
  </si>
  <si>
    <t>Agosto</t>
  </si>
  <si>
    <t>Septiembre</t>
  </si>
  <si>
    <t>Octubre</t>
  </si>
  <si>
    <t>Noviembre</t>
  </si>
  <si>
    <t>Diciembre</t>
  </si>
  <si>
    <t>General</t>
  </si>
  <si>
    <t>Suma</t>
  </si>
  <si>
    <t>Promedio</t>
  </si>
  <si>
    <t>Area a la que se turno la solicitud</t>
  </si>
  <si>
    <t>Departamento del Registro Nacional de Archivos</t>
  </si>
  <si>
    <t>Departamento de Acervos Bibliohemerográficos</t>
  </si>
  <si>
    <t>Dirección de Publicaciones y Difusión</t>
  </si>
  <si>
    <t>Dirección General</t>
  </si>
  <si>
    <t>Dirección General Adjunta</t>
  </si>
  <si>
    <t>Varias áreas del AGN</t>
  </si>
  <si>
    <t>Dirección del Archivo Histórico Central</t>
  </si>
  <si>
    <t>Dirección de Tecnologías de la Información</t>
  </si>
  <si>
    <t>Dirección del Sistema Nacional de Archivos</t>
  </si>
  <si>
    <t>Dirección de Desarrollo y Normatividad Archvística</t>
  </si>
  <si>
    <t>Febrero</t>
  </si>
  <si>
    <t>Total</t>
  </si>
  <si>
    <t>Dirección de Asuntos Jurídicos y Archivísticos</t>
  </si>
  <si>
    <t>Detalle</t>
  </si>
  <si>
    <t>Promedio días</t>
  </si>
  <si>
    <t>Unidad Enlace</t>
  </si>
  <si>
    <t>Resto unidades</t>
  </si>
  <si>
    <t>Mes</t>
  </si>
  <si>
    <t>Estructura orgánica</t>
  </si>
  <si>
    <t>Remuneraciones</t>
  </si>
  <si>
    <t>Información generada o administrada por la dependencia o entidad</t>
  </si>
  <si>
    <t>Programas de subsidio</t>
  </si>
  <si>
    <t>Actividades de la institución o dependencia</t>
  </si>
  <si>
    <t>Información referente a contratos celebrados:</t>
  </si>
  <si>
    <t xml:space="preserve">Gastos: </t>
  </si>
  <si>
    <t>Auditorias al ejercicio presupuestal</t>
  </si>
  <si>
    <t>Datos personales</t>
  </si>
  <si>
    <t>OTROS RUBROS GENERALES*</t>
  </si>
  <si>
    <t>Ampliaciónde información</t>
  </si>
  <si>
    <t>Coordinación de Archivos</t>
  </si>
  <si>
    <t>Coordinación de Obra</t>
  </si>
  <si>
    <t>Redireccionado a otras instituciones públicas o privadas</t>
  </si>
  <si>
    <t>a) Organigrama</t>
  </si>
  <si>
    <t>b) Directorio</t>
  </si>
  <si>
    <t>c) Vacantes</t>
  </si>
  <si>
    <t>d) Otros*</t>
  </si>
  <si>
    <t>a) Sueldos</t>
  </si>
  <si>
    <t xml:space="preserve">b) Prestaciones de servidores públicos </t>
  </si>
  <si>
    <t>c) Otros*</t>
  </si>
  <si>
    <t>a) Trámites</t>
  </si>
  <si>
    <t>b) Concesiones</t>
  </si>
  <si>
    <t>c) Estadísticas</t>
  </si>
  <si>
    <t>d) Resultados de encuestas</t>
  </si>
  <si>
    <t>e) Marco Jurídico</t>
  </si>
  <si>
    <t>f) Presupuesto o avance financiero</t>
  </si>
  <si>
    <t>g) Otros</t>
  </si>
  <si>
    <t>a) Diseño y planeación</t>
  </si>
  <si>
    <t>b) Presupuesto o avance financiero</t>
  </si>
  <si>
    <t>c) Criterios de acceso y esquema de operación</t>
  </si>
  <si>
    <t>d) Padrón de beneficiarios</t>
  </si>
  <si>
    <t>e) Resultados, indicadores de impacto, informes, evaluaciones</t>
  </si>
  <si>
    <t>f) Otros*</t>
  </si>
  <si>
    <t>a) Programa de trabajo</t>
  </si>
  <si>
    <t>b) Resultados de actividades sustantivas</t>
  </si>
  <si>
    <t>c) Agenda de servidores públicos</t>
  </si>
  <si>
    <t>a) Obras públicas</t>
  </si>
  <si>
    <t>b) Bienes adquiridos</t>
  </si>
  <si>
    <t>c) Servicios contratados</t>
  </si>
  <si>
    <t>d) Bienes arrendados</t>
  </si>
  <si>
    <t>e) Licitaciones</t>
  </si>
  <si>
    <t>Gastos</t>
  </si>
  <si>
    <t>a) Gastos operativos</t>
  </si>
  <si>
    <t>b) Gastos administrativos</t>
  </si>
  <si>
    <t xml:space="preserve">c) Gastos de representación </t>
  </si>
  <si>
    <t>a) Resultados</t>
  </si>
  <si>
    <t xml:space="preserve">b) Avance de recomendaciones </t>
  </si>
  <si>
    <t>a) Datos personales</t>
  </si>
  <si>
    <t>b) ¿Recibió alguna solicitud referente a expediente clínico o médico?</t>
  </si>
  <si>
    <t>c) ¿Tuvo requerimientos en torno al expediente laboral?</t>
  </si>
  <si>
    <t>a) Programas de apoyo a mujeres</t>
  </si>
  <si>
    <t>b) Salud de la mujer</t>
  </si>
  <si>
    <t>c) Violencia de género</t>
  </si>
  <si>
    <t>d) Discriminación laboral</t>
  </si>
  <si>
    <t>e) Mujeres empresarias</t>
  </si>
  <si>
    <t>e) Otros*</t>
  </si>
  <si>
    <t>a) Estrategias de seguridad nacional</t>
  </si>
  <si>
    <t>b) Instalaciones Estratégicas</t>
  </si>
  <si>
    <t>c) Operación de instituciones</t>
  </si>
  <si>
    <t>d) Adquisiciones</t>
  </si>
  <si>
    <t>e) Documentos oficiales</t>
  </si>
  <si>
    <t>f) Normas</t>
  </si>
  <si>
    <t>g) Otros*</t>
  </si>
  <si>
    <t>a) Desaparición forzada</t>
  </si>
  <si>
    <t>b) Tortura</t>
  </si>
  <si>
    <t>c) Libertad de expresión</t>
  </si>
  <si>
    <t>d) Masacres</t>
  </si>
  <si>
    <t>e) Casos específicos de violaciones a derechos humanos</t>
  </si>
  <si>
    <t>f) Acceso a la justicia</t>
  </si>
  <si>
    <t>a) Comunidades indígenas</t>
  </si>
  <si>
    <t>b) Medio ambiente</t>
  </si>
  <si>
    <t>c) Programas Sociales</t>
  </si>
  <si>
    <t>h)  Otros*</t>
  </si>
  <si>
    <t>a) Mal capturadas o repetidas</t>
  </si>
  <si>
    <t>b) No es competencia de la unidad</t>
  </si>
  <si>
    <t>Tema</t>
  </si>
  <si>
    <t>Estructura_orgánica</t>
  </si>
  <si>
    <t>Programas_de_subsidio</t>
  </si>
  <si>
    <t>Información_generada_por_el_sujeto</t>
  </si>
  <si>
    <t xml:space="preserve">Actividades_de_la_institución </t>
  </si>
  <si>
    <t>Información_referente_a_contratos</t>
  </si>
  <si>
    <t>Auditorias_al_ejercicio_presupuestal</t>
  </si>
  <si>
    <t>Datos_personales</t>
  </si>
  <si>
    <t>Igualdad_de_Género</t>
  </si>
  <si>
    <t>Seguridad_Nacional</t>
  </si>
  <si>
    <t>Violaciones_Derechos_Humanos</t>
  </si>
  <si>
    <t>Otros_Rubros</t>
  </si>
  <si>
    <t>Otros_Rubros_Generales</t>
  </si>
  <si>
    <t>Galería 1</t>
  </si>
  <si>
    <t>SI</t>
  </si>
  <si>
    <t>NO</t>
  </si>
  <si>
    <t>Unidad de Transparencia</t>
  </si>
  <si>
    <t>Fecha de ingreso</t>
  </si>
  <si>
    <t>Dirección de Gestión Acceso y Difusión del Patrimonio Documental</t>
  </si>
  <si>
    <t xml:space="preserve">Dirección de Preservación del Patrimonio Documental </t>
  </si>
  <si>
    <t>Dirección de Desarrollo Archivístico Nacional</t>
  </si>
  <si>
    <t>Dirección de Tecnologías de la Información y Comunicaciones</t>
  </si>
  <si>
    <t>0495000000121</t>
  </si>
  <si>
    <t>Detalle de la solicitud Por medio de la presente y de la manera mas atenta me permito solicitar a usted el acceso a la información documental de todas y cada una de las distintas y diferentes Solicitudes de Acceso a la Información que han recibido y registrado vía presencial, fax, telégrafo, telefónica, correo electrónico, redes sociales, Infomex y Plataforma Nacional de Transparencia y cualquier otro medio indicando que solicitaba en la solicitud y numero de folio de los periodos del primero de enero del 2008 hasta el día de hoy.</t>
  </si>
  <si>
    <t>0495000000221</t>
  </si>
  <si>
    <t>SOLICITO POR ESTE MEDIO ME REMITA ÚLTIMO CONTRATO POR CONCEPTO DE CONTRATACIÓN DE SERVICIOS DE FUMIGACIÓN Y/O CONTROL DE PLAGAS CELEBRADO POR ESA DEPENDENCIA, ASÍ COMO EL ÚLTIMO CONTRATO POR CONCEPTO DE SANITIZACIÓN Y/O DESINFECCIÓN.</t>
  </si>
  <si>
    <t>0495000000321</t>
  </si>
  <si>
    <t>Solicito todos los documentos relacionados con la Evaluación Internacional de los Procesos del Nuevo Modelo de la Policía Federal (realizada en 2012) así como un desagregado de los costos de dicha evaluación, incluyendo el monto de los pagos que se destinaron a los expertos participantes de la evaluación desglosados uno por uno y por fecha de pago.</t>
  </si>
  <si>
    <t>0495000000421</t>
  </si>
  <si>
    <t>https//www.gob.mx/agn/es/articulos/agn-trabajara-de-la-mano-de-la-segob-para-la-construccion-de-una-politica-de-memoria-y-verdad-en-torno-a-la-guerra-sucia?idiomes  
https//www.elfinanciero.com.mx/cdmx/sheinbaum-es-indignante-que-se-usen-recursos-publicos-para-espiar 
https//politica.expansion.mx/mexico/2019/06/10/el-gobierno-crea-memoriales-a-victimas-de-la-guerra-sucia 
https//www.milenio.com/politica/presentan-expediente-de-desclasificado-de-amlo</t>
  </si>
  <si>
    <t>0495000000521</t>
  </si>
  <si>
    <t>https//www.chicagotribune.com/espanol/sns-es-meexico-denuncia-contra-luz-del-mundo-lavar-0dinero-20201223-hflkxnpmtvghbgisitd32fee3i-story.html 
https//www.bbc.com/mundo/noticias-51732733
https//www.elsoldemexico.com.mx/mexico/sociedad/no-se-sabia-sobre-los-delitos-amlo-tras-detencion-del-lider-de-la-luz-del-mundo-3721513.html</t>
  </si>
  <si>
    <t>0495000000621</t>
  </si>
  <si>
    <t>0495000000721</t>
  </si>
  <si>
    <t>0495000000821</t>
  </si>
  <si>
    <t>0495000000921</t>
  </si>
  <si>
    <t>04950000001121</t>
  </si>
  <si>
    <t>https//contralacorrupcion.mx/la-oscura-historia-del-apostol-naason-y-su-iglesia-la-luz-del-mundo/
https//www.chicagotribune.com/espanol/sns-es-meexico-denuncia-contra-luz-del-mundo-lavar-0dinero-20201223-hflkxnpmtvghbgisitd32fee3i-story.html 
https//www.bbc.com/mundo/noticias-51732733
https//www.elsoldemexico.com.mx/mexico/sociedad/no-se-sabia-sobre-los-delitos-amlo-tras-detencion-del-lider-de-la-luz-del-mundo-3721513.html</t>
  </si>
  <si>
    <t>Estamos trabajando en un reportaje acerca del incremento de los casos de denuncias y acusaciones contra hombres por violencia de género y violencia sexual desde el inicio del 2020. Por ello, requerimos el número de denuncias a nivel nacional, el número personas indiciadas, el número de personas procesadas y condenadas y el número de personas que han quedado en libertad por falta de pruebas o, bien por que se haya comprobado su inocencia.</t>
  </si>
  <si>
    <t>Archivos relacionados con acontecimientos culturales funerarios en la época de la Nueva España / Testamentos y libros de difuntos, mayoritariamente en la Ciudad de México pero no solo</t>
  </si>
  <si>
    <t>El presidente Andrés Manuel López Obrador ha dicho que las instituciones mexicanas combaten la corrupción. También señaló el caso Yarrington por corrupción 
https//www.eldiariovision.com.mx/noticia/nota,12154/
https//aristeguinoticias.com/0605/kiosko/la-corrupcion-en-el-tiempo-de-tomas-yarrington-primeroscapitulos/
https//aristeguinoticias.com/editorial/2405/lomasdestacado/yarrington-y-pena-nieto-son-lo-mismo-amlo/
Además, de acuerdo con la Ley General de Transparencia en su artículo 115 del  Capítulo II sobre información reservada señala que: Los sujetos obligados que se constituyan como usuarios o como institución bancaria en operaciones que involucren recursos públicos, no podrán clasificar, por ese solo supuesto, la información relativa al ejercicio de éstos, como secreto bancario, sin perjuicio de las demás causales de clasificación que prevén la Ley General y la presente Ley.</t>
  </si>
  <si>
    <t>0495000001021</t>
  </si>
  <si>
    <t>0495000001221</t>
  </si>
  <si>
    <t>De acuerdo con la Ley General de Transparencia, en su Capítulo III sobre la información confidencial dice: No se requerirá el consentimiento del titular de la información confidencial cuando
I.        La información se encuentre en registros públicos o fuentes de acceso público;
II.        Por ley tenga el carácter de pública;</t>
  </si>
  <si>
    <t>De acuerdo con la Ley Federal de Transparencia y Acceso a la Información en su artículo 117 menciona 
No se requerirá el consentimiento del titular de la información confidencial cuando
I.        La información se encuentre en registros públicos o fuentes de acceso público;
II.        Por ley tenga el carácter de pública;
Otros links sobre la información solicitada:
https//www.elfinanciero.com.mx/nacional/amlo-lamenta-fallecimiento-de-jose-manuel-mireles-exlider-de-autodefensas-en-michoacan
https//www.jornada.com.mx/ultimas/politica/2019/09/11/amlo-insta-a-perdonar-a-mireles-la-sfp-lo-investigara-2425.html</t>
  </si>
  <si>
    <t>Por medio de la presente y de la manera mas atenta me permito solicitar a usted el acceso a la información documental que generan, obtienen, adquieren, transforman, o conservan por cualquier titulo o aquella que por disposición legal deban generar por datos, el registro informativo simbólico, cuantitativo y cualitativo generado u obtenido por los sujetos obligados y por documentos que la propia ley establece que son los expedientes, reportes, estudios, diagnósticos, actas, resoluciones, oficios, minutas, correspondencias, acuerdos, directivas, directrices, circulares, contratos, convenios, instructivos, notas, memorandum, estadísticas, indicadores de gestión publica, proyectos totales, nombre de proyecto o proyectos así como también los programas relativos y referentes a TODOS los expedientes y registros de TODOS los Presidentes de la Republica Mexicana y cualquier otro registro y documento en el que este se encuentre documentado, así como también el ejercicio de los sujetos obligados, sus servidores públicos e integrantes relacionados con TODOS los expedientes y Registros de TODOS los Presidentes de la Republica Mexicana.</t>
  </si>
  <si>
    <t>0495000001321</t>
  </si>
  <si>
    <t>0495000001421</t>
  </si>
  <si>
    <t>0495000001521</t>
  </si>
  <si>
    <t>0495000001621</t>
  </si>
  <si>
    <t>0495000001721</t>
  </si>
  <si>
    <t>0495000001921</t>
  </si>
  <si>
    <t>1.-Respetuosamente solicito del Archivo General de la Nacion me informe de manera detallada de todos los Planos o mapas antiguos que obran en sus archivos, respecto al Municipio de Teoloyucan, Estado de México. 2.-De manera especifica me proporcione un listado de estos planos o mapas y si pueden ser consultados online o fisicamente.
3.-Finalmente, me informe el procedimiento para solicitar copia certificada de estos planos o mapas. Por su atencion, gracias.</t>
  </si>
  <si>
    <t>1.-Respetuosamente solicito del Archivo General de la Nacion me informe de manera detallada de todos los planos o mapas antiguos que obran en sus archivos, respecto al Municipio de Coyotepec, Estado de México. 2.-De manera especifica me proporcione un listado de estos planos o mapas y me informe si pueden ser consultados online o fisicamente. 3.-Finalmente, me informe el procedimiento para solicitar copia certificada de estos planos o mapas. Por su atencion, gracias.</t>
  </si>
  <si>
    <t>1.-Respetuosamente solicito del Archivo General de la Nacion me informe de manera detallada de todos los planos o mapas antiguos que obran en sus archivos, respecto al Municipio de Tepotzotlán, Estado de México. 2.-De manera especifica me proporcione un listado de estos planos o mapas y me informe si pueden ser consultados online o fisicamente. 3.-Finalmente, me informe el procedimiento para solicitar copia certificada de estos planos o mapas. Por su atencion, gracias.</t>
  </si>
  <si>
    <t>0495000002021</t>
  </si>
  <si>
    <t>0495000002121</t>
  </si>
  <si>
    <t>Se solicitan versión electrónica de los libros del registro civil de nacimiento del Municipio de Atlacomulco, Estado de México, de los años 1924, 1925 y 1926. De no ser posible la información de todos los años, se solicita solo el año 1925.</t>
  </si>
  <si>
    <t>cual es la normatividad archivistica que deberá de aplicar la camara de diputados ya que es sujeto obligado de la ley general de archivos, especificar cada normatividad</t>
  </si>
  <si>
    <t>04950000001821</t>
  </si>
  <si>
    <t>Por medio de la presente y de la manera mas atenta me permito solicitar a usted el acceso a la información documental de todos y cada uno de los diferentes y distintos archivos, ficheros, documentos, registros, notas, correos, bitácoras, oficios, informes, expedientes, solicitudes, recursos de revisión y toda clase de base de datos en la cual me encuentre registrado.</t>
  </si>
  <si>
    <t>0495000002221</t>
  </si>
  <si>
    <t>0495000002321</t>
  </si>
  <si>
    <t>0495000002421</t>
  </si>
  <si>
    <t>0495000002521</t>
  </si>
  <si>
    <t>Deseo conocer todas las auditorías hechas al Archivo General de la Nación por cualquier autoridad, desde el 1 de enero de 2018 al 31 de diciembre de 2020. Asimismo, cuál fue el objetivo de cada auditoria, el responsable de proporcionar la información al interior del Archivo General de la Nación, los resultados y cuáles fueron las recomendaciones y sanciones que hayan existido.</t>
  </si>
  <si>
    <t>Deseo conocer cuál es el volumen y a cuanto corresponde en porcentaje de los siguientes rubros, relativos a los fondos que resguarda el Archivo General de la Nación
-Fondos pendientes de describir
-Fondos que necesitan ser intervenidos por presentar hongos
-Fondos que estarán disponibles para la consulta cuando el semáforo epidemiológico así lo permita</t>
  </si>
  <si>
    <t>Solicito la versión pública de Heberto Castillo y el Partido Mexicano de los Trabajadores de la DFS o IPS</t>
  </si>
  <si>
    <t>0495000002621</t>
  </si>
  <si>
    <t>Deseo conocer cuál es el número de solicitudes de baja documental que se encuentran pendientes de resolución por parte del Archivo General de la Nación. ¿Cuántas se recibieron en los años 2016, 2017, 2018, 2019 y 2020? ¿Cuántas fueron atendidas en los años 2016, 2017, 2018, 2019 y 2020? ¿Cuáles son los motivos del rezago en la atención de las solicitudes de bajas documental? ¿Cuáles son las estrategias que se han implementado desde 2019 para atender oportunamente las solicitudes de baja documental? Deseo conocer también, el currículum del equipo de personas que encarga de este tema.</t>
  </si>
  <si>
    <t>Deseo conocer el currículum de las personas encargadas de la autorización o validación de los cuadros de clasificación y de los catálogos de disposición documental. ¿Cuáles son los criterios que utilizan? ¿Qué autoridad generó dichos criterios y a partir de qué fecha están vigentes?</t>
  </si>
  <si>
    <t>Deseo conocer el porcentaje de avance del Reglamento de la ley general de archivos. ¿Quién es la persona responsable de su elaboración? ¿Cuál es el currículum de dicha persona? ¿Cuál es la fecha estimada para la publicación del reglamento?</t>
  </si>
  <si>
    <t>Por medio de la presente, solicito conforme derecho me sea entregada una relación de toda la correspondencia oficial y particular que recibió el señor Felipe Calderón Hinojosa, en su calidad de Presidente de la República, tanto de la correspondencia llegada a Palacio Nacional y a la Residencia Oficial de Los Pinos como de la que recibió en giras de trabajo, en el periodo comprendido del 1 de enero al 31 de diciembre del 2008.  La relación deberá comprender nombre del remitente, lugar y fecha de la carta, asuntos solicitado y dependencia a la que fue turnada. Gracias</t>
  </si>
  <si>
    <t>0495000002721</t>
  </si>
  <si>
    <t>0495000002821</t>
  </si>
  <si>
    <t>0495000002921</t>
  </si>
  <si>
    <t>0495000003121</t>
  </si>
  <si>
    <t>0495000003221</t>
  </si>
  <si>
    <t>Deseo conocer cuántos reportes de documentación siniestrada tuvo el Archivo General de la nación en los años 2019 y 2020. ¿Cuáles instituciones y de qué niveles de gobierno, reportaron documentación siniestrada? ¿Cuál es la función del Archivo General de la Nación con respecto a los reportes de información siniestrada? ¿Cuántos y cuales casos, oficios, o correos electrónicos con reportes de documentación siniestrada, recibieron algún tipo de seguimiento por parte del archivo general de la nación durante el mismo periodo? ¿Cuál es el porcentaje de casos que tuvieron seguimiento, con respecto los que no tuvieron? ¿Quiénes es la perdonada responsable de dar seguimiento a dichos reportes?</t>
  </si>
  <si>
    <t>¿En qué año fue autorizado el catálogo de disposición documental que utiliza el Archivo General de la Nación? ¿Dicho catalogo será actualizado durante el 2021? ¿Cuáles son los puntos que requieren actualización o modificación en el catálogo de disposición documental del archivo general de la nación? ¿Quién es la persona responsable de la actualización de dicho catálogo?</t>
  </si>
  <si>
    <t>0495000003321</t>
  </si>
  <si>
    <t>0495000003421</t>
  </si>
  <si>
    <t>que normatividad vigente aplica para la CNDH en materia de archivos especificar cada una proporcionar link, fecha de publicación en el D.O.F</t>
  </si>
  <si>
    <t>cuales son los parametros normativos por los cuales se les proporciona a los empleados de dicha institución el estimulo de empleado del mes, asimismo solicito el listado de los servidores publicos por cada area generadora que fueron acreedores de este estimulo en el año 2020</t>
  </si>
  <si>
    <t>.0495000003021</t>
  </si>
  <si>
    <t>solicito las reglas de operación del grupo interdisciplinario del AGN aprobadas por el miismo de conformidad con el articulo 54 de la LGA ya que este fue conformado por dicha institución mediante una acta de instalación</t>
  </si>
  <si>
    <t>Solicito ejemplar del decreto de creación del municipio de Chilapncingo de los Bravo, Guerrero, se cuenta con el antecedente que, al erigirse el Estado de Guerrero en 1849, Chilpancingo se incorporó como municipio dentro del distrito judicial de Guerrero. Agradezco su apoyo y colaboración.</t>
  </si>
  <si>
    <t>Estimados señores
Para una investigación académica acerca de la adopción de la administración del conocimiento en la administración pública, se solicita amablemente puedan proporcionar la respuesta a la siguiente información
1.-Indicar si cuentan o no con un área de administración del conocimiento.
2.-Indicar si cuentan o no con un programa o proyecto de Gobierno de Datos en su organización.
3.-Indicar si cuentan o no con un comité de gobierno de datos.
4.-Si tienen un área de administración del conocimiento o gobierno de datos, indicar cuantas personas colaboran en esa área y el presupuesto asignado a esa(s) área(s) en un año calendario.
5.Puede indicar cual es el presupuesto total de la dependencia en el mismo año calendario considerado para responder la pregunta 4.
6.Si cuenta con un directo de administración de conocimiento o de gobierno de datos, por favor puede indicarnos la formación profesional que tenga (carrera con cédula profesional) el titular de dicha área, dirección, coordinación, unidad o como se haya definido, así como el nombre del servidor público.
7.-Pueden indicar un estimado de cuantos documentos operativos (como ejemplo oficios, acuerdos, notas, y demás elementos de operación de la organización) crearan al año.
8.Cuenta con un área de datos abiertos, por favor puede indicar el URL de acceso público, qué área tiene a su cargo esa operación.
9.Si tiene algún sistema para gestionar su gobierno de datos y administrar su conocimiento, puede indicar el nombre de este sistema y cuántos años tiene operando, si fue desarrollo propio o compra a un proveedor.</t>
  </si>
  <si>
    <t>Solicito de la manera más atenta, orientación en relación a la Normativa que establece el tiempo que las instituciones federales deben resguardar archivos, sobre todo del área de recursos humanos; así como material audiovisual de vigilancia en zonas y/o áreas estratégicas; por ejemplo, en áreas de urgencias de hospitales generales.
También agradeceré me proporcionen la fundamentación legal.
De antemano muchas gracias.</t>
  </si>
  <si>
    <t>De acuerdo con lo establecido en los Lineamientos para que el Archivo General de la Nación emita el Dictamen y Acta de Baja documental o de Transferencia Secundaria para los Sujetos Obligados del Poder Ejecutivo Federal, previsto en el Artículo 106, fracción VI de la Ley General de Archivos, publicados en el Diario Oficial de la Federación el 12 de octubre del 2020, solicito me proporcione los siguientes formatos:  1. Inventario documental de baja por expediente         2.       Inventario documental de baja genérico  3.       Inventario de Transferencia Secundaria   4.      Declaratoria de valoración   Lo anterior, de conformidad a lo señalado en el Artículo Segundo de los Transitorios del citado Ordenamiento</t>
  </si>
  <si>
    <t>0495000003521</t>
  </si>
  <si>
    <t>0495000003721</t>
  </si>
  <si>
    <t>0495000003821</t>
  </si>
  <si>
    <t>1. Grado de escolaridad de la persona responsable del área de recursos financieros.
2. Sueldo de Enrique Daniel Juárez Herrera.
3. ¿Cuántas personas laboran en el área de recursos financieros?
4. ¿Se han vendido archivos especiales sin réplica alguna? ¿Cuáles?
5. Nombre y cargo de trabajador con menor grado de escolaridad. 
6. Nombre y cargo de trabajador con mayor grado de escolaridad.
7. ¿Qué prestaciones tienen los trabajadores además de los establecidos por la ley? 
8. ¿Cuál es el cargo y el sueldo mayor percibido?
9. ¿Qué documentos no se transfieren al archivo?
10. ¿Qué información o archivos forman parte del patrimonio documental?
11. Procedimiento para acceder a un documento custodiado por el archivo.
12. ¿Cuál fue el presupuesto asignado para el año 2020 y cuál para el año 2021?
Por favor y gracias</t>
  </si>
  <si>
    <t>049500003621</t>
  </si>
  <si>
    <t>Ver Anexo</t>
  </si>
  <si>
    <t>Solicito copia de los formatos establecidos por el Archivo General de la Nación para presentar el trámite de baja documental durante el periodo 1 de diciembre de 2020 y hasta el 30 de junio de 2021.</t>
  </si>
  <si>
    <t>1. Desde el mes de marzo de 2020 al 21 de enero de 2021.
Solicito el calendario de días y horarios del personal  y sus cargos, de todas las áreas que componen la institución.
2. ¿El semaroforo rojo del COVID que decretan para la ciudad de México aplica para estas instuticiones federales?
3. ¿Qué actividades esenciales realiza el personal trabajador de la Intitución (en cada una de las áreas)?
4. ¿Qué medidas de seguridad y protocolos se realizan en cada una de las áreas de las Institución?
5. ¿Cúantos servidores publicos han fallecido a causa del covid desde el mes de marzo de 2020 al 21 de enero de 2021?
6. ¿Cuantos de los servidores públicos fallecidos por covid asistieron a las instalaciones de la Institución antes de su desceso?
7. Solicito un listado por cada una de las áreas  que comforman la institución con los nombres y cargos de los servidores públicos fallecidos duranete el periodo de marzo 2020 al 21 de enero 2021
8. El Artículo 199-Bis. del Código penal Federal señala que: El que a sabiendas de que está enfermo de un mal venéreo u otra enfermedad grave en período infectante, ponga en peligro de contagio la salud de otro, por relaciones sexuales u otro medio transmisible, será sancionado de tres días a tres años de prisión y hasta cuarenta días de multa.
En este sentido, es conocido que el visrus Covid es altamente contagioso, ¿cuáles son las medidas para evitar un riesgo de contagio que pone en peligro la salud del personal de la institución?
9. ¿Cada cuanto tiempo se realizan las pruebas de covid al personal de la institución?
10. ¿Cual es el presupuesto asignado para las pruebasde covid por cada trabajador y en general,  cual es el presupuesto asignado para los insumos de protección ante el virus que se aignaron a la isntitución?
11. ¿Cuales son los tipos de apoyos que la Institución proporciona para las familias de los trabhjadores fallecidos por COVID que estuvieron en activo durante el periodo marzo 2020 al 21 de enero de 2021?
12. En caso de desempeñar home office por parte del personal de la institución, ¿que insumos se les proporcionan para continuar con su labor?
13. ¿Cómo interviene la institución con los impuestos que tienen que pagar los trabajadores derivados del home office, tales como el uso de luz electrica?
14. ¿Existen quejas por parte de los trabajadores de cada una de las áreas relacionadas con el metodo de trabajar de la institución durante este pandemia?¿Cuantas? ¿Cuales?
15. Existen notas periodisticas en medios de comunicación  con entrevistas a trabajaores de la institución sobre el riesgo al que esta somenten a sus empleados para continuar con un trabajo presencial, que medidas se toman ante estas quejas de los trabajadores, cuando ellos señalan que no dicen sus nombres por miedo a represalias.</t>
  </si>
  <si>
    <t>0495000003921</t>
  </si>
  <si>
    <t>Quiero que me envíen las disposiciones emanadas por el Consejo Nacional que señala el Artículo 42 de la Ley General de Archivos, mismos que a la letra señalan, Los sujetos obligados establecerán en su programa anual los procedimientos para la generación, administración, uso, control y migración de formatos electrónicos, así como planes de preservación y conservación de largo plazo que contemplen la migración, la emulación o cualquier otro método de preservación y conservación de los documentos de archivo electrónicos, apoyándose en las disposiciones emanadas del Consejo Nacional (Sic).   Así mismo, solicito los lineamientos que se mencionan en el Artículo 46 de la Ley General de Archivos, mismos que a la letra señalan, El Consejo Nacional emitirá los lineamientos que establezcan las bases para la creación y uso de sistemas automatizados para la gestión documental y administración de archivos, así como de los repositorios electrónicos, los cuales deberán, como mínimo...(Sic)   Por último, quiero saber, de acuerdo con lo establecido en el artículo 114 de la Ley General de Archivos, ¿Qué instituciones conforman el Consejo Técnico y Científico Archivístico en la actualidad?</t>
  </si>
  <si>
    <t>0495000005021</t>
  </si>
  <si>
    <t>En pleno ejercicio de mi derecho constitucional de acceso a la información solicito lo siguiente:
1. Información referente al Ministro de la Suprema Corte de Justicia de la Nación Fernando de la Fuente Sanders, Ministro en dos periodos de 1928  a 1934 y de 1941 a 1952.
2. Solicito información referente a los homenajes al General Alvaro Obregón en los que participó el Ministro Fernando de la Fuente Sanders.</t>
  </si>
  <si>
    <t>0495000004021</t>
  </si>
  <si>
    <t>0495000004121</t>
  </si>
  <si>
    <t>Buenas tardes, requiero saber si hay vacantes disponibles en la Unidad de Transparencia de la dependencia que corresponda.
Quedo pendiente de cualquier notificación.
saludos.</t>
  </si>
  <si>
    <t>0495000004221</t>
  </si>
  <si>
    <t>0495000004321</t>
  </si>
  <si>
    <t>0495000004421</t>
  </si>
  <si>
    <t>¿Cuál es el procedimiento normativo para las dependencias del gobierno federal en cuanto al control de gestión documental y archivos, en lo que se refiere a la recepción de correspondencia y despacho de correspondencia? Es importante considerar la situación por la pandemia y lo publicado en el Diario Oficial de la Federación el 17 de abril de 2020 que se refiere a lo dispuesto por el numeral Primero del Acuerdo por el que se establecen los Lineamientos para el intercambio de información oficial a través de correo electrónico institucional como medida complementaria de las acciones para el combate de la enfermedad generada por el Virus SARS-CoV2 (COVID,-19), sin poner en riesgo a la ciudadanía, incluidos a los servidores públicos.
También se hace notar que las Disposiciones Generales en las materias de Archivos y de Gobierno Abierto para la Administración Pública Federal y su Anexo Único. (DOF 15/05/2017) numerales 5.1.1 Recepción de correspondencia y 5.1.2 Despacho de correspondencia, no se pueden aplicar estando en situación de pandemia.</t>
  </si>
  <si>
    <t>0495000004521</t>
  </si>
  <si>
    <t>Buenos días
Me gustaría tener acceso a estas referencias que, desafortunadamente, no se encuentran digitalizadas
- AGN, Indiferente Virreinal, Caja 4944, exp. 5, ff. 29
- AGN, Indiferente Virreinal, caja 1482, exp. 7, f. 3
- AGN, Indiferente Virreinal, caja 1482, exp. 7, f. 2v.
- AGN, Indiferente Virreinal, caja 1482, exp. 7, f. 4
- AGN, Indiferente Virreinal, caja 1482, exp. 7, f. 9
- AGN, Indiferente Virreinal 2012, exp. 8 
- AGN, Indiferente Virreinal, caja 1482, exp. 7, f. 3
- Indiferente Virreinal 6534, exp. 54
- AGN, Indiferente Virreinal, caja 5264, exp. 9, fols. 1-77
- AGN, Indiferente Virreinal, caja 1482, exp. 7, f. 7
- AGN, Indiferente Virreinal, caja 1482, exp. 7, f. 2
- AGN, Indiferente Virreinal, caja 5182, exp. 48, fols. 38-68
- AGN, Indiferente Virreinal, caja 1482, exp. 7, f. 6
- AGN, Indiferente Virreinal 4003, exp. 3
- AGN, Indiferente Virreinal, caja 5378, exp. 39
- AGN, Indiferente Virreinal, caja 1482, exp. 7, f. 8
- AGN, Indiferente Virreinal, caja 1482, exp. 7, f. 1
- AGN, Criminal 58, exp. 22, fols. 395-400
- AGN, Reales Cédulas 97, exp. 106, fols. 187-190
- AGN, Indiferente Virreinal 1092, exp. 28
- AGN, Correspondencia de Virreyes 4, fol. 292
- AGN, Indiferente Virreinal, Acordada 66, exp. 16
- AGN, Indiferente Virreinal 1182, exp. 31, ff. 30
- AGN, Indiferente Virreinal, caja 1202, exp. 28
- AGN, Clero Regular y Secular 203, exp. 3, fols. 113-147
- AGN, Bienes Nacionales 678, exp. 8
- AGN, Criminal 278, exp. 2, fols. 96-137
- AGN, Criminal 62, exp. 20
- AGN, Criminal 256, exp. 2, folios 92-158
- AGN, Criminal 467, exp. 7, folios 150-198
- AGN, Indiferente de Guerra 45b, folios 170-214
- AGN, Criminal 98, exp. 2, folios 25-62
Cordialmente.</t>
  </si>
  <si>
    <t>0495000004621</t>
  </si>
  <si>
    <t>solicito el monto del sueldo mensual que percibe el Presidente de México.</t>
  </si>
  <si>
    <t>0495000004721</t>
  </si>
  <si>
    <t>0495000004821</t>
  </si>
  <si>
    <t>0495000004921</t>
  </si>
  <si>
    <t>Expedientes, fotografias, grabaciones y documentos que permitan la reconstrucción de los hechos en busca de la verdad y la reparación del daño de los eventos ocurridos el 2 de octubre de 1968.</t>
  </si>
  <si>
    <t>Expedientes y documentos  referentes a su régimen autoritario, vida de lujo y la brecha económica entre las clases sociales ocurridos durante el periodo en el que estuvo en el poder Porfirio Díaz.</t>
  </si>
  <si>
    <t>Copia en versión electrónica del listado de facturas pagadas durante el año 2020 por ese sujeto obligado, lo anterior desglosado por emisor, concepto de pago y monto pagado en cada caso</t>
  </si>
  <si>
    <t>Necesito la información por favor para poder saber si su secretaria, dependencia, institución, instituto, consejo, comisión, centro etc., que forma parte del nivel federal, cuenta con oficinas o dependencias o delegaciones físicas en la ciudad de León Guanajuato, Guanajuato capital, Silao Guanajuato y San Francisco del Rincón Guanajuato. Si cuenta con oficinas físicas favor de proporcionarme nombre de la delegación o dependencia, dirección, teléfono, correo electrónico de contacto y el hipervínculo para acceder a su pagina de internet.</t>
  </si>
  <si>
    <t>Solicito expediente denominado "Universidad Autónoma de Colima", 1962-1985, de la DFS. 139 fojas. Solicito expediente denominado "Federación de Estudiantes Universidad de Colima" DFS Copias maestras. Solicito expediente denominado "Avendaño Martínez Roberta. DFS. 218 fojas. Año 1968.</t>
  </si>
  <si>
    <t>0495000005121</t>
  </si>
  <si>
    <t>0495000005221</t>
  </si>
  <si>
    <t>0495000005321</t>
  </si>
  <si>
    <t>0495000005421</t>
  </si>
  <si>
    <t>Solicito copia simple actualizada en formato de versión pública del expediente 477, correspondiente a Sánchez Cordero Olga, mismo que se encuentra en los fondos de la Dirección Federal de Seguridad, del índice de versiones públicas disponibles para consulta directa en el AGN.</t>
  </si>
  <si>
    <t>0495000005521</t>
  </si>
  <si>
    <t>¿Qué partidos políticos nacionales realizaron en tiempo y forma el registro (ante el Registro Nacional de Archivos del AGN) de sus diversos Responsables de Archivo a enero de 2021, (responsables de archivo de trámite , concentración, en su caso histórico)?
¿De aquellos partidos políticos nacionales que realizaron su registro en el RNA, en enero 2021, cuántos responsables de archivo ( trámite, de concentración e histórico) registraron a nivel nacional cada uno de ellos?</t>
  </si>
  <si>
    <t>Buen día Ejerciendo mi derecho de acceso. Requiero me proporcionen los siguientes documentos VALIDADOS por el AGN 1. Cuadro General de clasificación archivistica de la Secretaría de la Función Pública, de la Secretaría de Seguridad y Protección Ciudadana, de la Secretaría de Salud y del Instituto Nacional para devolverle al pueblo lo robado 2. Requiero me informen de los cursos que otorgan.</t>
  </si>
  <si>
    <t>Solicito archivo CSV o XLSX que contenga copia de los datos contenidos en el sistema https//archivos.gob.mx/guiageneral/ en formato tabular con los siguientes datos Catálogo, Caja y expediente, Título, fechas, Volumen y soporte, Productores y Alcance y contenido. Adjunto un archivo con ejemplo de formato.</t>
  </si>
  <si>
    <t>Hola buen día solicito saber el nombre de los 15 documentos, que de acuerdo con la solicitud con el número de folio 0495000033320, son faltantes o desaparecidos del Archivo General de la Nación, cuál es el valor histórico de los 15 documentos faltantes o desaparecidos del Archivo General de la Nación, qué acciones legales emprendió el Archivo General de la Nación para la recuperar los 15 documentos faltantes o desaparecidos del Archivo General de la Nación, cómo colaboró el Archivo General de la Nación con el Instituto Nacional de Antropología e Historia en la denuncia para recuperar los 15 documentos faltantes o desaparecidos del Archivo General de la Nación.</t>
  </si>
  <si>
    <t>0495000005621</t>
  </si>
  <si>
    <t>0495000005721</t>
  </si>
  <si>
    <t>VIsa expedida en Marsella, Francia, por el licenciado Gilberto Bosques, en septiembre 20 de 1941, número de visa 1683, a nombre de Dionisio Otero Gomez</t>
  </si>
  <si>
    <t>Solicito amablemente, me sean proporcionados los siguientes documentos previstos en el la Ley General de Archivos: 1. Acuerdo o evidencia de integración del Grupo Interdisciplinario de valoración documental; 2. Reglas de operación del Grupo Interdisciplinario de valoración documental; 3. Formato de Ficha técnica de valoración documental; 4. Formato para el registro de correspondencia; y 5. Nombre del sistema o base de datos para registrar/inventariar expedientes de archivo.</t>
  </si>
  <si>
    <t>0495000005821</t>
  </si>
  <si>
    <t>0495000005921</t>
  </si>
  <si>
    <t>0495000006021</t>
  </si>
  <si>
    <t>SE SOLICITA EL CATÁLOGO DE DISPOSICIÓN DOCUMENTAL VIGENTE y AUTORIZADO CON FIRMAS LEGIBLES PARA PETRÓLEOS MEXICANOS Y ORGANISMOS SUBSIDIARIOS</t>
  </si>
  <si>
    <t>SE SOLICITA EL CATÁLOGO DE DISPOSICIÓN DOCUMENTAL VIGENTE y AUTORIZADO CON FIRMAS LEGIBLES PARA EMPRESA PRODUCTIVA SUBSIDIARIA: PEMEX EXPLORACIÓN Y PRODUCCIÓN</t>
  </si>
  <si>
    <t>0495000006121</t>
  </si>
  <si>
    <t>0495000006221</t>
  </si>
  <si>
    <t>0495000006321</t>
  </si>
  <si>
    <t>0495000006421</t>
  </si>
  <si>
    <t>0495000006521</t>
  </si>
  <si>
    <t>0495000006621</t>
  </si>
  <si>
    <t>ARCHIVO GENERAL DE LA NACIÓN
Presente.
Por medio de la presente, solicito a usted de la manera más atenta su ayuda para la búsqueda electrónica y manual de manera minuciosa del documento referente al pliego testamentario de mi esposo finado, con los siguientes datos
NombreLuis Ángel Marín Duran
CURPMADL420621HDFRRRS08
RFCMADL420621DX0
NSS
Cabe señalar que dicho documento fue solicitado por el área de previsión social de la subdelegación 37 del IMSS, al archivo de la nación el día 19 de enero del presente año.
Esto debido a que se acudió a dicha dependencia, para realizar los trámites correspondientes a la pensión por viudez, una vez ahí me comento la Lic. de área de previsión social, que el pliego testamentario que llevaba en mi poder en ese momento no era el actualizado, que existía uno más reciente, y que se tenía que solicitar el documento al archivo de la nación, sin embargo, por la contingencia que estamos pasando en estos momentos, me señalan que el documento podría tardarse más de cinco meses.
Por lo que le reiteró nuevamente su apoyo para la búsqueda de dicho documento de mi finado esposo, debido a que la intensión de este documento ayudará jurídicamente a la continuidad de trámites para pensión.
ATENTAMENTE
JOSEFINA FABIOLA ZALDIVAR MORENO
Esposa del finado Luis Ángel Marín Durán.</t>
  </si>
  <si>
    <t>Los criterios para determinar cuáles serán considerados como archivos privados de "Interés público".</t>
  </si>
  <si>
    <t>0495000006721</t>
  </si>
  <si>
    <t>0495000006821</t>
  </si>
  <si>
    <t>0495000006921</t>
  </si>
  <si>
    <t>0495000007021</t>
  </si>
  <si>
    <t>requiero nombre, numero de contacto, curriculum y comprobantes de experiencia en el área de transparencia de los responsables de esa area del PRI nacional</t>
  </si>
  <si>
    <t xml:space="preserve"> Acceso a la información documental del manual de archivo general, así como también los instructivos, guías, lineamientos, procedimientos, metodologías y criterios en materia archivística.</t>
  </si>
  <si>
    <t>Contrato de compra-venta realizado en 1993 entre la Secretaría de Gobernación y el consorcio denominado Grupo Salinas, propiedad del empresario, Ricardo Salinas Pliego, para la enajenación de la empresa paraestatal denominada Instituto Mexicano de la Televisión, conocido también como Imevisión que ya vendida se conocería en el mercado de las telecomunicaciones como TV Azteca.</t>
  </si>
  <si>
    <t>Solicitó una relación de los Sujetos Obligados a los cuales se les ha enviado el estatus de revisión de sus bajas documentales, así como la evidencia documental (oficios) en los que se les notifica dicho estatus, del periodo del 01 de noviembre del 2020 a la fecha. Lo anterior, de acuerdo a lo establecido en el Artículo Cuarto Transitorio de los Lineamientos para que el Archivo General de la Nación emita el dictamen y acta de baja documental o de transferencia secundaria para los Sujetos Obligados del poder Ejecutivo Federal, previsto en el artículo 106, fracción VI de la Ley General de Archivos, publicados en el Diario Oficial de la Federación el 12 de octubre del 2020.</t>
  </si>
  <si>
    <t>Solicito atentamente proporcionen copia de cualquier registro de información correspondiente al Sr. Iván Valentín Bogdan Mladen, mi abuelo, extranjero de nacionalidad Yugoeslava, residente en México en calidad de Inmigrante, de acuerdo al oficio No. 19606 de fecha 23 de agosto de 1951, con FM2 No. 85860, Expediente 4/355.1/71870, inscrito en el Registro Nacional de Extranjeros libro VI, foja 157, número 29299. 
El Sr. Bogdan residió en la ciudad de Mérida, Yucatán, entre los años de 1924 y 1970. Nació el 13 de febrero de 1896 en Trnovitica, Croacia, y falleció estando de viaje el 8 de septiembre de 1970, en la ciudad de Welland, Ontario, Canadá. Sus restos fueron enviados a México y fue enterrado en la Ciudad de Mérida, Yucatán. 
Agradeceré sumen a la búsqueda revisar registros de homónimos, ya que su apellido en ocasiones fue incorrectamente registrado como Bogdon, o Bodgan. Asimismo, su lugar de origen fue incorrectamente registrado en algunas bases de datos como Serbia o Estonia. Durante su residencia en México latinizó su nombre a Juan Valentín Bogdan Mladen, como aparece en varios documentos, por lo que solicito la búsqueda también de los registros bajo este nombre., tipo de derecho ARCO: Acceso datos personales , presento solicitud: Titular, representante:  ,tipo de persona: Fallecida</t>
  </si>
  <si>
    <t>El 18 de mayo de 2018, se publicó en el DOF la Ley General de Mejora Regulatoria, en la cual se establecen diversas obligaciones para los sujetos obligados. 
En ese sentido, solicito lo siguiente
1. Copia simple digitalizada del Documento en el cual conste la designación de la o el Encargado de Mejora Regulatoria, responsable de aplicar e implementar el Catálogo Nacional de Regulaciones, Trámites y Servicios, o bien, coordinarse con la CONAMER y cuándo se llevó a cabo su notificación a esta Comisión.
2. Copia simple digitalizada del Oficio suscrito por el titular del sujeto obligado mediante el cual designa a la o el servidor público como responsable oficial de mejora regulatoria para coordinar, articular y vigilar el cumplimiento de la política de mejora regulatoria y la Estrategia al interior de cada Sujeto Obligado conforme a lo dispuesto en la Ley y en las disposiciones que de ella deriven y cuándo se llevó a cabo dicha notificación a la CONAMER.
3.Cuáles son los trámites y servicios que ofrece ese sujeto obligado y se han registrado ante la CONAMER.
4.En caso contrario, cuáles son los trámites y servicios que se registrarán ante la CONAMER y dónde los puedo consultar.
5.Las medidas adoptadas por ese sujeto obligado para reducir y simplificar Trámites y Servicios.
6.Los mecanismos que regulen el procedimiento a que se sujete la Protesta Ciudadana en ese Sujeto Obligado.
7.El Padrón de los servidores públicos autorizados para realizar inspecciones, verificaciones y visitas domiciliarias en el ámbito administrativo
8.El listado de inspecciones, verificaciones y visitas domiciliarias que puede realizar el personal de ese sujeto obligado.
9.La Agenda regulatoria de ese sujeto obligado.</t>
  </si>
  <si>
    <t>En relación a las series documentales que integran el Cuadro General de Clasificación Archivística, proporcionarme los sustentos legales para conocer cual es la técnica de selección con la cual se deberá identificar la serie documental 5C.5 Libros contables.
Por otro lado les consulto si es incorrecto utilizar la técnica por muestreo para la serie referida para la conservación de la información.</t>
  </si>
  <si>
    <t>0495000007121</t>
  </si>
  <si>
    <t>0495000007221</t>
  </si>
  <si>
    <t>0495000007321</t>
  </si>
  <si>
    <t>Dirigido al INAI ¿En materia de archivo -sindicales quienes de los sujetos obligados de sindicatos ya cuentan con su cadido, cuadro de clasificación e inventarios como marca la ley? ¿Respecto a esto como el INAI- AGN ESTA AYUDANDO A los sindicatos a cumplir con el artículo 70 fracción F. XLV SOBRE el cuadro y cadido y guía simple? 
¿Cuál es la estadística de sindicatos que ya cumplieron con este requisito? ¿Y cuantos les ha validado el AGN sus instrumentos archivísticos? ¿Y cuantos están públicos en la página web y de quienes sujetos obligados de sindicato? Y como están apoyando para que se llegue a una armonización entre un cadido de una INSTITUCIÓN CON un sindicato?</t>
  </si>
  <si>
    <t>Se solicita información sobre los archivos históricos desaparecidos o en cuestión de plagio para llevar a cabo un informe solicitante y para ello se solicita lo siguiente requisitos:
1.- cuadros de clasificación de archivos históricos
2.- información sobre el archivo histórico más común que solicite el usuario
3.- archivos históricos que han sido desactualizados
4.- Multas o despidos hacia el personal que han plagiado o desaparecido del archivo histórico</t>
  </si>
  <si>
    <t>A QUIEN CORRESPONDA:
BUENOS DIAS, SOLICITO A USTED LA SIGUIENTE INFORMACION:
EL GASTO ASIGNADO EN EL EJERCICIO 2020 PARA EL PAIS EN:
PAPEL BOND
TONERS
RENTA DE EQUIPO FOTOCOPIADOR
MMTTO. DEL EQUIPO FOTOCOPIADOR
POR SU ATENCION GRACIAS Y ESPERO RESPUESTA PRONTA EN MEDIDA DE LO POSIBLE</t>
  </si>
  <si>
    <t>Todos los datos que tengan sobre mi papá: Enrique Cisneros Luján, conocido como El Llanero Solitito. Quien fue un luchador social y falleció el 2 de marzo de 2019.</t>
  </si>
  <si>
    <t>Requiero que a mi solicitud se le de el trámite correspondientes para que se realice la siguiente búsqueda de información: 
Solicito un listado de las convocatorias y ofertas laborales en las Unidades de Transparencia tanto del presente año, como del 2022. Asimismo, solicito los requisitos para ocupar las vacantes disponibles y conocer el proceso de selección del personal.</t>
  </si>
  <si>
    <t>0495000007421</t>
  </si>
  <si>
    <t>0495000007521</t>
  </si>
  <si>
    <t>0495000007621</t>
  </si>
  <si>
    <t>0495000007721</t>
  </si>
  <si>
    <t>Queremos conocer que instituciones públicas gozaban antes de las 4yt o años posteriores de beneficios lujosos como pensiones extraordinarias, seguros médicos fura del IMSSS y del Seguro Social como servicios dentales por particulares con cargo al erario público y otras; tenemos conocimiento que BANXICO, BANCOMEX, FONATUR, entre otras gozaban de dichos lujos exorbitantes y fuera de la ley, así como el tiempo que lo gozaron y cuanto es el monto económico que se gasto o sea sangro del erario en ese sentido y para cubrir esos lujos ilegales</t>
  </si>
  <si>
    <t>Solicito saber si las siguientes personas fueron empleadas o son empleadas activas en su institución, ya sea como prestadoras de servicios profesionales, estabilidad laboral, estructura, o cualquier tipo de contratación aplicable. Laura Marlem Figueroa Rodríguez Alma Laura Rodríguez Fuentes De ser afirmativo, se me indique el tipo de contratación así como el periodo de contratación de las mismas. Solicito que la búsqueda se realice a partir del año 2010 a la fecha</t>
  </si>
  <si>
    <t>Con fundamento en el artículo 6 de la Constitución y de la Ley Federal de Transparencia y Acceso a la Información Pública solicito la siguiente información: Copia digital en versión pública del expediente o cualquier documento relacionado que la Dirección Federal de Seguridad haya generado sobre el escritor Gabriel García Márquez, el escritor Carlos Fuentes y la escritora Elena Garro.</t>
  </si>
  <si>
    <t>¿Cuál es el monto total de los contratos celebrados con la empresa Editorial Clío Libros y Videos S.A. de C.V. durante los años 2000, 2001, 2002, 2003, 2004, 2005, 2006, 2007, 2008, 2009, 2010, 2010, 2011, 2012, 2013, 2014, 2015, 2016, 2017 y 2018?
¿Cuál es el monto total de los contratos celebrados con la empresa Editorial Clío Libros y Videos S.A. de C.V. por concepto de pauta publicitaria durante los años 2000, 2001, 2002, 2003, 2004, 2005, 2006, 2007, 2008, 2009, 2010, 2010, 2011, 2012, 2013, 2014, 2015, 2016, 2017 y 2018?
¿Qué campañas del gobierno federal fueron difundidas en los espacios publicitarios de la empresa Editorial Clío Libros y Videos S.A. de C.V. durante los años 2000, 2001, 2002, 2003, 2004, 2005, 2006, 2007, 2008, 2009, 2010, 2010, 2011, 2012, 2013, 2014, 2015, 2016, 2017 y 2018?
¿Cuál es el monto total de los contratos celebrados con la empresa Editorial Clío Libros y Videos S.A. de C.V. por concepto de producción con objetivos de difusión cultural (editorial, documental y cápsulas) durante los años 2000, 2001, 2002, 2003, 2004, 2005, 2006, 2007, 2008, 2009, 2010, 2010, 2011, 2012, 2013, 2014, 2015, 2016, 2017 y 2018?
¿Qué documentales (títulos) fueron producidos por la empresa Editorial Clío Libros y Videos S.A de C.V. durante los años 2000, 2001, 2002, 2003, 2004, 2005, 2006, 2007, 2008, 2009, 2010, 2010, 2011, 2012, 2013, 2014, 2015, 2016, 2017 y 2018?</t>
  </si>
  <si>
    <t>0495000007821</t>
  </si>
  <si>
    <t xml:space="preserve">En cumplimiento a Ley general de transparencia y acceso a la información pública Art. 206; LGA, de ley federal de responsabilidades administrativas de los servidores públicos, Art. 8 solicito la siguiente información: 1.-En un listado solicito me indiquen cuales de las siguientes Administraciones Portuarias integrales federales sometieron su catálogo de Disposición Documental a validación ante el Archivo General de la Nación en los últimos 5 años. las APIS de las que solicito esta información son: Altamira, Coatzacoalcos, Dos Bocas, Ensenada, Guaymas, Lázaro Cárdenas, Manzanillo, Mazatlán, Progreso, Puerto Madero, Puerto Vallarta, Salina Cruz, Tampico, Topolobampo, Tuxpan, Veracruz. 2.-Así mismo solicito escaneados y por medio electrónico ya sea correo electrónico o través de una liga o hipervínculo, los oficios de respuesta del AGN del Catálogo sometido a Validación tanto para los que fueron validados como los que no, en los últimos 5 años de todas y cada una de la APIS antes mencionadas. 3.- Solicito información si la Secretaria de Marina tiene un Catalogo de Disposición Validado, si han existido actualizaciones o modificaciones desde el ultimo validado, solicito me sea enviado escaneados y por medio electrónico ya sea correo electrónico o través de una liga o hipervínculo, los oficios de respuesta del AGN de los catálogos sometidos a validación ante el AGN de la Secretaria de Marina </t>
  </si>
  <si>
    <t>0495000007921</t>
  </si>
  <si>
    <t>0495000008021</t>
  </si>
  <si>
    <t>0495000008121</t>
  </si>
  <si>
    <t>0495000008221</t>
  </si>
  <si>
    <t>0495000008321</t>
  </si>
  <si>
    <t>0495000008421</t>
  </si>
  <si>
    <t>Favor de proporcionar información relacionada con la empresa SOLIMAQ PROYECTOS DE RECICLAJE, S.A. DE C.V., en los siguientes aspectos
1.-¿Ha celebrado convenios con autoridades federales, estatales o municipales?
2.- ¿Ha vendido productos a la Federación, Gobiernos, Alcaldías o Municipios? 
3.- ¿Ha prestado cualquier tipo de servicio a la Federación, Gobiernos, Alcaldías o Municipios?
4.- ¿El representante legal de dicha empresa es Ángel Gabriel Montes Aycardo?
5.- ¿Cuentan con los datos de escritura pública e inscripción en el registro público de la propiedad y comercio de SOLIMAQ PROYECTOS DE RECICLAJE, S.A. DE C.V.?</t>
  </si>
  <si>
    <t>0495000008521</t>
  </si>
  <si>
    <t>0495000008621</t>
  </si>
  <si>
    <t>0495000008721</t>
  </si>
  <si>
    <t>0495000008821</t>
  </si>
  <si>
    <t>Solicito los ultimos tarjetones de activa de evelia perez osorio,con matricula 111651,con fecha de jubilacion 01-02-1990.</t>
  </si>
  <si>
    <t>Por este medio solicito su apoyo para ver si tienen algún documento polaco de mi abuelo paterno. Sus datos son Yoel Szlome Keller/Salomón Keller Waldenberg</t>
  </si>
  <si>
    <t>Buenas tardes, Solicito toda expresión documental, y copia de su versión pública, que dé cuenta de: El número de parteras que ha habido en México por cada año desde 1980 hasta 2020 Muchas gracias y espero que tengan un lindo día.</t>
  </si>
  <si>
    <t>Buenas tardes, Solicito toda expresión documental, y copia de su versón pública, que dé cuenta de: El número de ginecoobstetras que ha habido en México por cada año desde 1990 hasta 2020. Muchas gracias y que tengan lindo día.</t>
  </si>
  <si>
    <t>¿Cuál es el monto total de los contratos celebrados con la empresa Editorial Clío Libros y Videos S.A. de C.V. durante los años 2000, 2001, 2002, 2003, 2004, 2005, 2006, 2007, 2008, 2009, 2010, 2010, 2011, 2012, 2013, 2014, 2015, 2016, 2017 y 2018? Solicito la información desglosada por año. ¿Cuál es el monto total de los contratos celebrados con la empresa Editorial Clío Libros y Videos S.A. de C.V. por concepto de pauta publicitaria durante los años 2000, 2001, 2002, 2003, 2004, 2005, 2006, 2007, 2008, 2009, 2010, 2010, 2011, 2012, 2013, 2014, 2015, 2016, 2017 y 2018? Solicito la información desglosada por año. ¿Qué campañas del gobierno federal fueron difundidas en los espacios publicitarios de la empresa Editorial Clío Libros y Videos S.A. de C.V. durante los años 2000, 2001, 2002, 2003, 2004, 2005, 2006, 2007, 2008, 2009, 2010, 2010, 2011, 2012, 2013, 2014, 2015, 2016, 2017 y 2018? Solicito la información desglosada por año. ¿Cuál es el monto total de los contratos celebrados con la empresa Editorial Clío Libros y Videos S.A. de C.V. por concepto de producción con objetivos de difusión cultural (editorial, documental y cápsulas) durante los años 2000, 2001, 2002, 2003, 2004, 2005, 2006, 2007, 2008, 2009, 2010, 2010, 2011, 2012, 2013, 2014, 2015, 2016, 2017 y 2018? Solicito la información desglosada por año. ¿Qué documentales (títulos) fueron producidos por la empresa Editorial Clío Libros y Videos S.A de C.V. durante los años 2000, 2001, 2002, 2003, 2004, 2005, 2006, 2007, 2008, 2009, 2010, 2010, 2011, 2012, 2013, 2014, 2015, 2016, 2017 y 2018? Solicito la información desglosada por año. ¿Cuál es el monto total de los contratos por compra de libros para bibliotecas de aula, celebrados con la empresa Editorial Clío Libros y Videos S.A de C.V. durante los años 2000, 2001, 2002, 2003, 2004, 2005, 2006, 2007, 2008, 2009, 2010, 2010, 2011, 2012, 2013, 2014, 2015, 2016, 2017 y 2018? Solicito la información desglosada por año. ¿Cuál fue la inversión en publicidad, realizada en la revista Editorial Vuelta S.A. de C.V. durante los años 2000, 2001, 2002, 2003, 2004, 2005, 2006, 2007, 2008, 2009, 2010, 2010, 2011, 2012, 2013, 2014, 2015, 2016, 2017, 2018 y 2019? Solicito la información desglosada por año. ¿Cuál fue la inversión en publicidad, realizada en la revista Letras Libres, S.A. de C.V. durante los años 2019 y 2020? Solicito la información desglosada por año. ¿Cuál es el monto total de los contratos celebrados con la revista Editorial Vuelta S.A. de C.V durante los años 2000, 2001, 2002, 2003, 2004, 2005, 2006, 2007, 2008, 2009, 2010, 2010, 2011, 2012, 2013, 2014, 2015, 2016, 2017, 2018 y 2019? Solicito la información desglosada por año. ¿Cuál es el monto total de los contratos celebrados con la revista Letras Libres, S.A. de C.V. durante los años 2019 y 2020? Solicito la información desglosada por año. -------------------------------------------------------------------------------------------------------------------- ¿Cuál es el monto total del gasto por año, realizado en pautas publicitarias en televisión abierta durante los años 2000 al 2021? Solicito la información desglosada por año. ¿Cuál es el monto total de gasto por año, realizado en producción con objetivos de difusión cultural (editorial, documental y cápsulas) durante los años 2000 al 2021? Solicito la información desglosada por año. ¿Cuál fue el gasto realizado de publicidad en medios impresos, durante los años 2000 al 2020? Solicito la información desglosada por año. ¿Cuál fue el gasto realizado de publicidad en revistas, durante los años 2000 al 2020? Solicito la información desglosada por año.</t>
  </si>
  <si>
    <t>¿cual es el tiempo máximo que una institución puede archivar un expediente??</t>
  </si>
  <si>
    <t>Solicito TODOS los documentos que obran en el fondo documental de la extinta Dirección Federal de Seguridad y el fondo de la Dirección General de investigación de movimientos políticos y sociales sobre el Carlos Calderón Lara desde sus primeros registros hasta el diciembre de 1974</t>
  </si>
  <si>
    <t>0495000008921</t>
  </si>
  <si>
    <t>0495000009021</t>
  </si>
  <si>
    <t>0495000009121</t>
  </si>
  <si>
    <t>0495000009221</t>
  </si>
  <si>
    <t>0495000009321</t>
  </si>
  <si>
    <t>0495000009421</t>
  </si>
  <si>
    <t>0495000009521</t>
  </si>
  <si>
    <t>informe del estado que guarda la denuncia de los prestadores de servicio social a los servidores públicos de la Dirección de Asuntos Jurídicos</t>
  </si>
  <si>
    <t>grado académico de la Lic. Angelica Manrique Oropeza, funciones que desempeña, puesto que ocupa, descripción del puesto que ocupa y CV en versión pública</t>
  </si>
  <si>
    <t>Cursos, asesorías, capacitaciones que oferta el AGN para el ejercicio 2021. costos, temas, fechas y ponentes</t>
  </si>
  <si>
    <t>En el instructivo para la elaboración del Catálogo de Disposición Documental publicado en su página de Internet, menciona en el apartado de valoración Elaborar un repertorio de fichas técnicas (ver anexo), así mismo se presentan los formatos propuestos para los procesos de trabajo en la elaboración del catálogo de disposición documental e incluye el formato de ficha técnica de valoración, ¿estas fichas deben ser llenadas tanto para las series comunes como para las sustantivas? Ya que no se menciona si son ambas o solo las sustantivas. ¿Además de estas fichas cuáles requisitos deben llenar los sujetos obligados para registrar y validar su catálogo de Disposición Documental? ¿Qué diferencia existe entre las series comunes y las series sustantivas? ¿Qué diferencia existe entre las secciones comunes son las secciones sustantivas? ¿Cuál es la metodología para la identificación de los niveles intermedios del fondo, sección y serie, es decir que características deberá tener un subfondo para que se pueda abrir ese nivel o una subsección o una subserie y cuando recomienda el órgano normativo y de consulta (AGN) abrir una sub-sub-serie? En que consiste el principio de - De orden original- De procedencia, que diferencia existe entre expurgo y la depuración</t>
  </si>
  <si>
    <t>Solicito el estatus del cumplimiento de los catálogos de Disposición documental del 2000 al 2020 del sector agrario 2. Solicito los nombres y correos institucionales de los coordinadores de archivo de todos los sujetos obligados tal y como lo establece la normativa en materia de archivos 3.- Solicitó los nombres y correos institucionales de los representantes del COTECAEF 4.- Solicito el acta, minuta o equivalente que se haya levantado de la última sesión sectorial que tuvo el AGN con los representantes del COTECAEF así como la orden del día y los acuerdos a los que se llegaron 5.- Solicito saber la fecha en que se llevará acabo la reunión plenaria del COTEAEF de conformidad con la normatividad vigente 6.- Solicito los inventarios documentales de la Dirección de Desarrollo Archivístico Nacional de los expedientes abiertos del 01 de diciembre de 2018 al 01 de febrero de 2021 7.- Solicito las direcciones de las redes sociales en las que se puede contactar al director general de este AGN y del personal que labora en la Dirección de Desarrollo Archivístico Nacional 8.- Solicito saber el estatus de todas las administradoras portuarias integrales (saber si ya registraron el Catálogo de disposición documental ya se les valido, fue rechazado o no han enviado 9.- Solicito saber cuál es la metodología para llevar a cabo la vinculación archivística al momento de elaborar el catálogo de disposición documental que tanto se menciona como principal motivo para no validar los catálogos de disposición documental 10.- Solicito saber cuál es la metodología que se debe aplicar para la identificación de los macroprocesos en los que se basa la elaboración de los catálogos de Disposición documental 11.- Solicito se me envié en formato de datos abiertos la ficha técnica de valoración documental que se menciona en la normativa vigente que se debe anexar como pare del Catálogo de disposición documental 12.- Cuantos años deben de tener los expedientes para ser considerados históricos 13.- Que elementos son los que debe contener la cedula de identificación de documentos 14.- De acuerdo a la normativa vigente en materia de archivos cuales son los elementos que deberá contener las determinantes de oficina y si los códigos pueden ser numéricos y deberán ser alfanuméricos? O en su defecto que características debe de tener 15.- de acuerdo a la normativa vigente en qué momento se pierde la protección a los datos personales sensibles contenidos en los expedientes históricos? 16.- Que diferencia existe entre el calendario de caducidades y el catálogo de Disposición Documental y cuales son elementos que de acuerdo a la normativa vigente debe contener cada uno 17.- Solicito se me envíe una lista de los documentos de apoyo informativo que podría encontrarse en los archivos administrativos</t>
  </si>
  <si>
    <t>0495000009621</t>
  </si>
  <si>
    <t>0495000009721</t>
  </si>
  <si>
    <t>transferencias del Archivo General al histórico, cuantos años transcurren para las transferencias, quienes las hacen, los documentos se transfieren clasificados, ordenados y limpios; que hacen con los documentos que no transfieren, bajo que norma, ley o reglamento hacen sus transferencias y los encargados que grado de escolaridad tienen</t>
  </si>
  <si>
    <t>Me ofrecen pagos con bienes de la empresa denominada Consorcio Comercial Americano, S.A. de C.V., con RFC CCA960215GG8, necesito tener la certeza que la empresa no se encuentra liquidada y si ese fuera el caso, conocer los documentos notariales, donde se haya asentado dicho hecho.</t>
  </si>
  <si>
    <t>Copia digitalizada de todo documento relacionado con el juicio de demanda Judicial que corrió a cargo de la "Asociación Nacional de Actores" VS C. David Alfaro Siqueiros, entre los años 1959 a 1967.</t>
  </si>
  <si>
    <t>COPIA CERTIFICADA DEL TÍTULO DE DOTACIÓN DEL EJIDO DE TETELA DEL MONTE DEL MUNICIPIO DE CUERNAVACA, MORELOS. -COPIA CERTIFICADA DEL TÍTULO DE DOTACIÓN DE LA COMUNIDAD DE TETELA DEL MONTE DEL MUNICIPIO DE CUERNAVACA, MORELOS. -COPIA CERTIFICADA DEL ACTA DE POSESIÓN Y DESLINDE A LA DOTACIÓN DE EJIDOS CONCEDIDA AL POBLADO DE TETELA DEL MONTE DEL MUNICIPIO DE CUERNAVACA, MORELOS, DE FECHA 27 DE JUNIO DE 1930. -COPIA CERTIFICADA DEL PLANO DE LOS BIENES COMUNALES DEL POBLADO DE TETELA DEL MONTE DEL MUNICIPIO DE CUERNAVACA, MORELOS, DE FECHA 27 DE JUNIO DE 1930. -COPIA CERTIFICADA DEL OFICIO DE FECHA 26 DE OCTUBRE DE 1976 RELATIVO AL INFORME SOBRE EL REPLANTEO DE LINDEROS DE LOS TERRENOS COMUNALES DEL POBLADO DE TETELA DEL MONTE DEL MUNICIPIO DE CUERNAVACA, MORELOS. -COPIA CERTIFICADA DEL PLANO CONSTRUIDO EN TELA DE CALCA EN EL QUE SE EJECUTA LA RESOLUCIÓN PRESIDENCIAL DE FECHA 07 DE NOVIEMBRE DE 1929, EN EL QUE SE DOTA A LOS EJIDOS DE TETELA DEL MONTE DEL MUNICIPIO DE CUERNAVACA, MORELOS Y SE RECONOCEN COMO BIENES COMUNALES 386-00-00 HECTÁREAS. -INFORME SI LAS LOMAS DE POPOTLA Y AHUATLAN SE ENTREGARON A 52 CAPACITADOS. -COPIA CERTIFICADA DEL DIARIO OFICIAL DE LA FEDERACIÓN DEL 31 DE ENERO DE 1930.</t>
  </si>
  <si>
    <t>0495000009821</t>
  </si>
  <si>
    <t>0495000009921</t>
  </si>
  <si>
    <t>Solicito copia simple digital del titulo primordial, resolucion presidencial o cualquier otro documento historico correspondiente al municipio de Santa Ana Tlapacoyan, perteneciente al distrito de Zimatlan de Alvarez, del Estado de Oaxaca. quiero saber en que año se fundo el mencionado municipio, el documento que lo acreedite como villa, y el año del primer presidente municipal y quien fue.</t>
  </si>
  <si>
    <t>0495000010021</t>
  </si>
  <si>
    <t>0495000010121</t>
  </si>
  <si>
    <t>0495000010221</t>
  </si>
  <si>
    <t>0495000010321</t>
  </si>
  <si>
    <t>Solicito copia simple digital del titulo primordial, resolucion presidencial o cualquier otro documento historico correspondiente al municipio de Santa Gertrudis, perteneciente al distrito de Zimatlan de Alvarez, del Estado de Oaxaca. quiero saber en que año se fundo el mencionado municipio, el documento que lo acreedite como villa, y el año del primer presidente municipal y quien fue.</t>
  </si>
  <si>
    <t>Solicito copia simple digital del titulo primordial, resolucion presidencial o cualquier otro documento historico correspondiente al municipio de Santa Cruz Mixtepec, perteneciente al distrito de Zimatlan de Alvarez, del Estado de Oaxaca. quiero saber en que año se fundo el mencionado municipio, el documento que lo acreedite como villa, y el año del primer presidente municipal y quien fue.</t>
  </si>
  <si>
    <t>Solicito copia simple digital del titulo primordial, resolucion presidencial o cualquier otro documento historico correspondiente al municipio de San Bernardo Mixtepec, perteneciente al distrito de Zimatlan de Alvarez, del Estado de Oaxaca. quiero saber en que año se fundo el mencionado municipio, el documento que lo acreedite como villa, y el año del primer presidente municipal y quien fue.</t>
  </si>
  <si>
    <t>Solicito copia de 2 documentos Numero del oficio.- 6587 Expediente L-5236 de fecha 7 de julio de 1951 Dependencia comandancia general de la legion de honor mexicana. Seccion especial mesa tramite Legionario num.5236 Ingreso como legionario. __________________________________ Dependencia Legion de Honor Mexicana Numero de oficio 354 Expediente /112/14225 de fecha 12 de mayo de 1951 Asunto Se reconoce oficialmente como veterano de la revolucion en el segundo periodo al C. Regino Ocampo Camacho.</t>
  </si>
  <si>
    <t>SOLICITO SE ME PROPORCIONE EN ARCHIVO ELECTRONICO O DIGITALIZADA, TODA LA INFORMACION RELACIONADA CON LA GESTION DE ARCHIVOS CON LA QUE CUENTA EL ARCHIVO GENERAL DE LA NACION DE LOS SIGUIENTES PARTIDOS POLITICOS: PAN PRD PRI MORENA MOVIMIENTO CIUDADANO PARTIDO DEL TRABAJO</t>
  </si>
  <si>
    <t>0495000010421</t>
  </si>
  <si>
    <t>0495000010521</t>
  </si>
  <si>
    <t>0495000010621</t>
  </si>
  <si>
    <t>0495000010721</t>
  </si>
  <si>
    <t>0495000010821</t>
  </si>
  <si>
    <t>0495000010921</t>
  </si>
  <si>
    <t>0495000011021</t>
  </si>
  <si>
    <t>0495000011121</t>
  </si>
  <si>
    <t>0495000011221</t>
  </si>
  <si>
    <t>0495000011321</t>
  </si>
  <si>
    <t>0495000011421</t>
  </si>
  <si>
    <t>0495000011521</t>
  </si>
  <si>
    <t>0495000011621</t>
  </si>
  <si>
    <t>0495000011721</t>
  </si>
  <si>
    <t>0495000011821</t>
  </si>
  <si>
    <t>0495000011921</t>
  </si>
  <si>
    <t>0495000012021</t>
  </si>
  <si>
    <t>0495000012121</t>
  </si>
  <si>
    <t>0495000012221</t>
  </si>
  <si>
    <t>0495000012321</t>
  </si>
  <si>
    <t>0495000012421</t>
  </si>
  <si>
    <t>0495000012521</t>
  </si>
  <si>
    <t>0495000012621</t>
  </si>
  <si>
    <t>0495000012721</t>
  </si>
  <si>
    <t>0495000012821</t>
  </si>
  <si>
    <t>0495000012921</t>
  </si>
  <si>
    <t>0495000013021</t>
  </si>
  <si>
    <t>0495000013121</t>
  </si>
  <si>
    <t>0495000013221</t>
  </si>
  <si>
    <t>0495000013321</t>
  </si>
  <si>
    <t>0495000013421</t>
  </si>
  <si>
    <t>0495000013521</t>
  </si>
  <si>
    <t>0495000013621</t>
  </si>
  <si>
    <t>0495000013721</t>
  </si>
  <si>
    <t>0495000013821</t>
  </si>
  <si>
    <t>0495000013921</t>
  </si>
  <si>
    <t>0495000014021</t>
  </si>
  <si>
    <t>0495000014121</t>
  </si>
  <si>
    <t>0495000014221</t>
  </si>
  <si>
    <t>0495000014321</t>
  </si>
  <si>
    <t>0495000014421</t>
  </si>
  <si>
    <t>0495000014521</t>
  </si>
  <si>
    <t>0495000014621</t>
  </si>
  <si>
    <t>0495000014721</t>
  </si>
  <si>
    <t>0495000014821</t>
  </si>
  <si>
    <t>0495000014921</t>
  </si>
  <si>
    <t>0495000015021</t>
  </si>
  <si>
    <t>0495000015121</t>
  </si>
  <si>
    <t>0495000015221</t>
  </si>
  <si>
    <t>0495000015321</t>
  </si>
  <si>
    <t>0495000015421</t>
  </si>
  <si>
    <t>0495000015521</t>
  </si>
  <si>
    <t>0495000015621</t>
  </si>
  <si>
    <t>0495000015721</t>
  </si>
  <si>
    <t>0495000015821</t>
  </si>
  <si>
    <t>0495000015921</t>
  </si>
  <si>
    <t>0495000016021</t>
  </si>
  <si>
    <t>0495000016121</t>
  </si>
  <si>
    <t>0495000016221</t>
  </si>
  <si>
    <t>0495000016321</t>
  </si>
  <si>
    <t>0495000016421</t>
  </si>
  <si>
    <t>0495000016521</t>
  </si>
  <si>
    <t>0495000016621</t>
  </si>
  <si>
    <t>0495000016721</t>
  </si>
  <si>
    <t>0495000016821</t>
  </si>
  <si>
    <t>0495000016921</t>
  </si>
  <si>
    <t>0495000017021</t>
  </si>
  <si>
    <t>0495000017121</t>
  </si>
  <si>
    <t>0495000017221</t>
  </si>
  <si>
    <t>0495000017321</t>
  </si>
  <si>
    <t>0495000017421</t>
  </si>
  <si>
    <t>0495000017521</t>
  </si>
  <si>
    <t>0495000017621</t>
  </si>
  <si>
    <t>0495000017721</t>
  </si>
  <si>
    <t>0495000017821</t>
  </si>
  <si>
    <t>0495000017921</t>
  </si>
  <si>
    <t>0495000018021</t>
  </si>
  <si>
    <t>0495000018121</t>
  </si>
  <si>
    <t>0495000018221</t>
  </si>
  <si>
    <t>0495000018321</t>
  </si>
  <si>
    <t>0495000018421</t>
  </si>
  <si>
    <t>0495000018521</t>
  </si>
  <si>
    <t>0495000018621</t>
  </si>
  <si>
    <t>0495000018721</t>
  </si>
  <si>
    <t>0495000018821</t>
  </si>
  <si>
    <t>0495000018921</t>
  </si>
  <si>
    <t>0495000019021</t>
  </si>
  <si>
    <t>0495000019121</t>
  </si>
  <si>
    <t>0495000019221</t>
  </si>
  <si>
    <t>0495000019321</t>
  </si>
  <si>
    <t>0495000019421</t>
  </si>
  <si>
    <t>0495000019521</t>
  </si>
  <si>
    <t>0495000019621</t>
  </si>
  <si>
    <t>0495000019721</t>
  </si>
  <si>
    <t>0495000019821</t>
  </si>
  <si>
    <t>0495000019921</t>
  </si>
  <si>
    <t>0495000020021</t>
  </si>
  <si>
    <t>0495000020121</t>
  </si>
  <si>
    <t>0495000020221</t>
  </si>
  <si>
    <t>0495000020321</t>
  </si>
  <si>
    <t>0495000020421</t>
  </si>
  <si>
    <t>0495000020521</t>
  </si>
  <si>
    <t>0495000020621</t>
  </si>
  <si>
    <t>0495000020721</t>
  </si>
  <si>
    <t>0495000020821</t>
  </si>
  <si>
    <t>0495000020921</t>
  </si>
  <si>
    <t>0495000021021</t>
  </si>
  <si>
    <t>0495000021121</t>
  </si>
  <si>
    <t>0495000021221</t>
  </si>
  <si>
    <t>0495000021321</t>
  </si>
  <si>
    <t>0495000021421</t>
  </si>
  <si>
    <t>0495000021521</t>
  </si>
  <si>
    <t>0495000021621</t>
  </si>
  <si>
    <t>0495000021721</t>
  </si>
  <si>
    <t>0495000021821</t>
  </si>
  <si>
    <t>0495000021921</t>
  </si>
  <si>
    <t>0495000022021</t>
  </si>
  <si>
    <t>0495000022121</t>
  </si>
  <si>
    <t>0495000022221</t>
  </si>
  <si>
    <t>0495000022321</t>
  </si>
  <si>
    <t>0495000022421</t>
  </si>
  <si>
    <t>0495000022521</t>
  </si>
  <si>
    <t>0495000022621</t>
  </si>
  <si>
    <t>0495000022721</t>
  </si>
  <si>
    <t>0495000022821</t>
  </si>
  <si>
    <t>0495000022921</t>
  </si>
  <si>
    <t>0495000023021</t>
  </si>
  <si>
    <t>0495000023121</t>
  </si>
  <si>
    <t>0495000023221</t>
  </si>
  <si>
    <t>0495000023321</t>
  </si>
  <si>
    <t>0495000023421</t>
  </si>
  <si>
    <t>0495000023521</t>
  </si>
  <si>
    <t>0495000023621</t>
  </si>
  <si>
    <t>0495000023721</t>
  </si>
  <si>
    <t>0495000023821</t>
  </si>
  <si>
    <t>0495000023921</t>
  </si>
  <si>
    <t>0495000024021</t>
  </si>
  <si>
    <t>0495000024121</t>
  </si>
  <si>
    <t>0495000024221</t>
  </si>
  <si>
    <t>0495000024321</t>
  </si>
  <si>
    <t>0495000024421</t>
  </si>
  <si>
    <t>0495000024521</t>
  </si>
  <si>
    <t>0495000024621</t>
  </si>
  <si>
    <t>0495000024721</t>
  </si>
  <si>
    <t>0495000024821</t>
  </si>
  <si>
    <t>0495000024921</t>
  </si>
  <si>
    <t>0495000025021</t>
  </si>
  <si>
    <t>0495000025121</t>
  </si>
  <si>
    <t>0495000025221</t>
  </si>
  <si>
    <t>0495000025321</t>
  </si>
  <si>
    <t>0495000025421</t>
  </si>
  <si>
    <t>0495000025521</t>
  </si>
  <si>
    <t>0495000025621</t>
  </si>
  <si>
    <t>0495000025721</t>
  </si>
  <si>
    <t>0495000025821</t>
  </si>
  <si>
    <t>0495000025921</t>
  </si>
  <si>
    <t>0495000026021</t>
  </si>
  <si>
    <t>0495000026121</t>
  </si>
  <si>
    <t>0495000026221</t>
  </si>
  <si>
    <t>0495000026321</t>
  </si>
  <si>
    <t>0495000026421</t>
  </si>
  <si>
    <t>0495000026521</t>
  </si>
  <si>
    <t>0495000026621</t>
  </si>
  <si>
    <t>0495000026721</t>
  </si>
  <si>
    <t>0495000026821</t>
  </si>
  <si>
    <t>0495000026921</t>
  </si>
  <si>
    <t>0495000027021</t>
  </si>
  <si>
    <t>0495000027121</t>
  </si>
  <si>
    <t>0495000027221</t>
  </si>
  <si>
    <t>0495000027321</t>
  </si>
  <si>
    <t>0495000027421</t>
  </si>
  <si>
    <t>0495000027521</t>
  </si>
  <si>
    <t>0495000027621</t>
  </si>
  <si>
    <t>0495000027721</t>
  </si>
  <si>
    <t>0495000027821</t>
  </si>
  <si>
    <t>0495000027921</t>
  </si>
  <si>
    <t>0495000028021</t>
  </si>
  <si>
    <t>0495000028121</t>
  </si>
  <si>
    <t>0495000028221</t>
  </si>
  <si>
    <t>0495000028321</t>
  </si>
  <si>
    <t>0495000028421</t>
  </si>
  <si>
    <t>0495000028521</t>
  </si>
  <si>
    <t>0495000028621</t>
  </si>
  <si>
    <t>Solicito consultar si entre los archivos desclasificados del extinto Centro de Investigación y Seguridad Nacional (CISEN), que se abrieron de forma pública en el 2019 por el mandato del presidente Andrés Manuel López Obrador, hay un expediente en el que se de cuenta de una investigación sobre Arturo Farela Gutiérrez, presidente de la Confraternidad Nacional de Iglesias Cristianas Evangélicas.</t>
  </si>
  <si>
    <t>Necesito conocer ¿Qué tipo de documentos resguarda al Archivo General de la Nación?, ¿Cuál es el documento más antiguo que resguarda el AGN? ¿Años extremos del acervo documental del AGN? ¿Tipo de procesador de datos utilizan para resguardar su información en formato digital? Qué equipo tecnológico manipulan para escanear los documentos históricos del AGN?</t>
  </si>
  <si>
    <t>Copia simple del expediente clínico a nombre de la C. Jessica Jazmín Rivera Riveros, del hospital psiquiátrico Samuel Ramírez Moreno SSA.</t>
  </si>
  <si>
    <t>por que motivo en el año de 2020 la señora brenda sharlyn galvan juarez fue empleada del mes en todos los meses de enero a diciembre si de acuerdo al numeral octavo de las bases que estableció la Dirección de Recursos humanos establece que una persona no puede ser empleado del mes masa de dos veces</t>
  </si>
  <si>
    <t>derivado de la pandemia por COVVID-19 esa institución en 2020 no utilizo recursos economicos para realizar la fiesta del dia del archivista, cuotas sindicales asi como dia del niño ¿que se hizo con ese dinero que la institución no gasto en dichas actividades? especificar el monto que no se gasto y si se gasto en que fue</t>
  </si>
  <si>
    <t>fecha en que autorizo las bajas documentales en caminos y puentes federales de ingresos y servicios conexos. inventario de las bajas documentales autorizadas en los años de 2019 Y 2020.</t>
  </si>
  <si>
    <t>Todos los oficios (o versiones públicas de ellos) que no sean reservados. Por favor incluir el número total de oficios reservados</t>
  </si>
  <si>
    <t>Buenos días, estimado señor, estimada señora Me gustaría poder consultar un documento que ustedes resguardan, cuya referencia es la siguiente Expediente 007 (Criminal Caja 1482), 1735 - 1769, Alcance y contenido Autos contra diversos personales por el pecado de bestialidad y sodomías Autos contra Joseph de Mora y Miguel Gerónimo por sodomitas. Autos contra Juan Dios, mulato; Joseph de Santiago, Gaspar de los Reyes, Andrés de la Cruz, Juan Bautista Parúa y José Hernández por sodomía. Autos contra Josepha de Gasfiar por sodomita. Según la pagina de internet de el Archivo Général de México, el documento se encuentra ya numerizado; sin embargo, al hacer click sobre el enlace, nada sucede, ninguna nueva pagina se abre. Apunto que he intentado ya utilizar varios navegadores, el resultado es siempre el mismo. A la espera de su pronta respuesta. Quedo de usted.</t>
  </si>
  <si>
    <t>Solicito copia simple de la versión pública que tenga este AGN en los fondos de la DFS o la IPS sobre la actriz Isela Vega.</t>
  </si>
  <si>
    <t>Solicito copia simple de la versión pública que tenga este AGN en los fondos de la DFS o la IPS sobre la artista plástica Helen Escobedo.</t>
  </si>
  <si>
    <t>Solicito copia simple de la versión pública que tenga este AGN en los fondos de la DFS o la IPS sobre el artistas plástico Arnaldo Coen.</t>
  </si>
  <si>
    <t>que ha pasado con el caso de las personas desaparecidas en movimientos estudiantiles como el del año 68</t>
  </si>
  <si>
    <t>Buen Día. Atentamente solicito el Decreto de Creación del Estado de Morelos, en formato PDF o bien indicándome la pagina web y/o la ruta electrónica completa de donde puedas consultar dicho decreto. Cabe señalar que soy de Puebla.</t>
  </si>
  <si>
    <t>Me gustaría conocer su protocolo de actuación PARA PREVENIR LA DISCRIMINACIÓN POR RAZONES DE GÉNERO Y ATENCIÓN DE CASOS DE VIOLENCIA Y ACOSO U HOSTIGAMIENTO SEXUAL, que mandata la Ley Federal del Trabajo en su apartado sobre las obligaciones de los patrones, si no cuenta con uno favor de indicar si esto es un delito y fundamentarlo normativa o legalmente. También quiero conocer cómo instrumentan sus actas de hechos (guía, manual o equivalente). Cuántas denuncias o quejas sobre hostigamiento laboral han sido recibidas e investigadas desde que se tenga registro a la fecha, cuántas de estas denuncias se resolvieron a favor de la víctima y qué sanciones se aplicaron a los agresores (con su respectivo soporte documental y número de expediente). Quiero saber si algún caso de acoso sexual puede ser llevado hasta la Suprema Corte de Justicia (desde luego que, si se cuenta con la información en su poder, ya que hice esta solicitud en bloque a varias dependencias). Cuáles son las pruebas aceptadas para interponer la queja o denuncia ahí en su dependencia.Y dónde se hace la denuncia penal, quizá esa información venga en sus protocolos pero por si las dudas lo pido a parte.</t>
  </si>
  <si>
    <t>Se solicita, proporcione los lineamientos, o la fecha de publicación de éstos en el Diario Oficial de la Federación, que el órgano fiscalizador (Órgano Interno de Control) del Archivo General de la Nación emplea al observar y/o emitir sus recomendaciones al área correspondiente, para concluir a la brevedad los juicios laborales que cuenten con resolución firme.</t>
  </si>
  <si>
    <t>Quisiera saber la dirección de la localización física del Archivo Histórico de la Secretaria de Comunicaciones y Transportes, específicamente del Fondo documental de la Secretaría de Comunicaciones y Transportes de 1959 a 1990 y los requisitos y condiciones para su consulta.</t>
  </si>
  <si>
    <t>Brinde el sujeto obligado la totalidad de la información contenida dentro de los expedientes 206-H-9 caja 66; 241-P2-I-3 caja 104; 205-H-5 caja 65; 104-6-15 caja 33</t>
  </si>
  <si>
    <t>Buen día, a quien corresponda. - Se solicita información sobre el número de hablantes de idiomas extranjeros (inglés, francés, portugués) a nivel nacional y por estado del país. - O bien, la penetración, en porcentaje, de los idiomas (inglés, francés, portugués) dentro de las áreas metropolitanas del país. Saludos cordiales.</t>
  </si>
  <si>
    <t>Nombre completo y cargo de los servidores públicos que están encargados de realizar la nómina que se paga a los empleados del Archivo, es decir los servidores públicos elaboran, revisan, supervisan y autorizan los pagos de nómina. Díganme los nombres y cargos de los servidores públicos que interfieren en la contratación del personal de confianza del archivo, ósea el servidor publico que elabora los contratos del personal, integra los expedientes de personal y se encarga de elaborar en algún documento las altas y bajas del personal que ingresa y sale del AGN. Copia del último documento elaborado por el área correspondiente donde se muestren los nombres de los servidores públicos que acaban de ingresar y salir del archivo en el presente ejercicio. Díganme el nombre, cargo y puesto de todos los trabajadores que dejaron de laborar en el Archivo a partir del primero de enero de este año.</t>
  </si>
  <si>
    <t>Solicito información sobre cuántas personas con la licenciatura de Administración laboran en la Institución.</t>
  </si>
  <si>
    <t>MIREYA</t>
  </si>
  <si>
    <t>Buen Día.
Amablemente solicito por este medio, el documento OFICIAL donde conste la superficie territorial y limites territoriales con la que se creo el Estado de Morelos.</t>
  </si>
  <si>
    <t>Buen día, solicito la siguiente información
1.- Exposición de motivos del artículo 4to de la Constitución Federal del año de 1824.
2.- Exposición de motivos del artículo 4to de la Constitución Federal del año de 1854.
3.- Exposición de motivos del artículo 4to de la Constitución Federal del año de 1917.</t>
  </si>
  <si>
    <t>1) Se solicita el documento que contiene la Evaluación de impacto en la protección de datos personales, referida en los artículos 3, fracción XVI, 74 y 77 de la Ley General de Protección de Datos Personales en Posesión de Sujetos Obligados, en medio electrónico.
Lo anterior, ya que en caso de que el sujeto obligado haya puesto en operación o modificado políticas públicas, sistemas o plataformas informáticas, aplicaciones electrónicas o tecnologías que impliquen el tratamiento de datos personales, entonces estaría obligado a contar con el documento que solicito.
Además debiera obrar en electrónico pues el ACUERDO mediante el cual se aprueban las disposiciones administrativas de carácter general para la elaboración, presentación y valoración de evaluaciones de impacto en la protección de datos personales señala la opción de que dicho documento se debe enviar a los órganos garantes, en medios electrónicos, no obstante que sí es obligatorio que de una u otra forma se envíe a los órganos garantes
2) Asimismo se solicitan los documentos que den cuenta de las consultas externas, contempladas en el artículo 13 y 21 del acuerdo referido en el párrafo anterior.
Se solicita la presente información pues se pretende obtener un ejemplo de la Evaluación de impacto en la protección de datos personales, puesto que además del acuerdo antes referido, no existen otras guías para su elaboración. Gracias de antemano</t>
  </si>
  <si>
    <t>Debido a que estoy realizando mi trabajo de investigación en materia archivística, solicito tenga a bien entregarme la información relacionada con lo siguiente
I.Cuadro general de clasificación archivística que se maneja en esa institución considerando los años 2018, 2019, 2020 y 2021.
II.Catálogo de disposición documental que se maneja en esa institución en el que se incluyan los plazos de conservación documental 2018, 2019, 2020 y 2021.
III.Inventario general de clasificación archivística que se maneja en esa institución 2018, 2019, 2020 y 2021
IV.Inventarios de baja documental y de transferencia secundaria que se maneja en esa institución 2018, 2019, 2020 y 2021
V.Manuales de procedimientos generados con motivo del control documental y/o archivístico que se utilizan y/o aplican en esa institución. 
VI.Listado de los documentos mínimos que deben integrar los expedientes que se generen con motivo del ejercicio de las atribuciones y facultades que corresponda a esa institución considerando los años 2018, 2019, 2020 y 2021. 
VII.Inventarios documentales del archivo de trámite correspondiente a los años 2018, 2019, 2020 y 2021
VIII.Los inventarios de baja documental y de transferencia secundaria que se hubieran realizado durante el año 2018, 2019, 2020 y 2021.
IX.Documentos en que conste el proceso de transferencias primarias y transferencias secundarias que se hubieren realizado conforme al calendario de transferencias documental.
X.Documentos en que conste el proceso de liberación de los expedientes así como la determinación de su destino final correspondientes al 2018, 2019, 2020 y 2021.</t>
  </si>
  <si>
    <t>Se adjunta un documento word donde la institución tiene que responder algunos formularios, esto de acuerdo a un trabajo de investigación sobre Infraestructuras Críticas y Ciberseguridad.</t>
  </si>
  <si>
    <t>Se solicita nombre, Cargo, RFC y CURP de los titulares y encargados u homólogos de la entidad, así como los tres niveles jerárquicos inferiores de estos.</t>
  </si>
  <si>
    <t xml:space="preserve">Cuáles son los nuevos proyectos que ha implementado el Director de Administración para beneficio del AGN, en el transcurso de los años 2019 a 2021. Breve resumen de las actividades y trabajos que ha realizado el Director de Administración en el 2020. Cambios, mejoras y optimizaciones que se han implementado en los procesos que lleva a cabo la Dirección de Administración Mencione la Creación de manuales, procesos o reglamentos que ha hecho el Director de Administración desde que asumió su cargo A parte de convertirse en el nuevo Fortunato cuales son las mejoras que ha realizado en el despeño de sus actividades. </t>
  </si>
  <si>
    <t>NÚMERO DE PERSONAL CONTAGIADO POR COVID 19 DESDE MARZO DE 2020 A MARZO DE 2021, ASÍ COMO EL PRESUPUESTO QUE SE ASIGNÓ EN APOYO AL PERSONAL DE ESA INSTITUCIÓN PARA CONTRARRESTAR LOS EFECTOS DE LA PANDEMIA, REQUIERO QUE ME PROPORCIONEN LOS NOMBRES DEL PERSONAL QUE ESTÁ CONTRATADO COMO PRESTADORES DE SERVICIOS PROFESIONALES, EL NÚMERO DE DEMANDAS LABORALES QUE HAN TENIDO EN LOS ÚLTIMOS 3 AÑOS Y EL PRESUPUESTO QUE SE HA DESTINADO PARA DICHAS DEMANDAS, REQUIERO TAMBIEN QUE ME PROPORCIONEN LOS DOCUMENTOS EN DONDE CONSTEN LAS MEDIDAS DE PROTECCIÓN CIVIL PARA SUS INSTALACIONES, ASÍ COMO EL MONTO QUE SE PAGA ANUALMENTE DESDE HACE 5 AÑOS POR SERVICIOS DE LUZ, TELÉFONO E INTERNET.</t>
  </si>
  <si>
    <t>Derivado de la solicitud de informacion publica No 00247321, por el cual se solicita diferente informacion al Instituto Estatal de Documentacion de Morelos y Archivos General del Estado de Morelos IEDM, en especifico la solicitud de informacion relativa a.
Solicito se me indique donde puedo consultar el PADA 2020 y 2021 del IEDM y que trabajos ha llevado a cabo para el establecimiento del consejo estatal de archivos y el informe de resultados del PADA 2019 y 2020
En este sentido y derivado de la respuesta por parte del IEDM, que a la letra dice
En terminos de la Ley Estatal de Documentacion y Archivos de Morelos, publicada en el Periodico Oficial Tierra y Libertad numero 5176, de fecha 16 de septiembre de 2009, ultima reforma 09 04 2014, el Programa Anual de Desarrollo Archivistico PADA, el Informe de Resultados del PADA y el Consejo Estatal de archivos, se encuentran improcedentes por no encontrarse dentro de la Ley antes sitada, la cual se encuentra vigente en el estado.
En este sentido y si bien es cierto que la Ley del estado en materia de archivos no contempla los rubros sitados, solicito al Archivo General de la Nacion, conforme a lo establecido en la Ley General de Archivos, me informe y sustente juridica y legalmente si el Instituto Estatal de Documentacion de Morelos y Archivos General del Estado de Morelos IEDM, esta o no obligado a cumplir con el PADA, el informe del PADA y la integracion del Consejo Estatal de Archivos. Toda vez que forma parte del Consejo Nacional de Archivos y se debe a las obligaciones establecidas por dicha Ley General.</t>
  </si>
  <si>
    <t>Deseo saber que acciones están tomando para que el papel histórico de las mujeres en la historia, sea valorado en los discursos y exposiciones museográficas y en las exposiciones montadas en sus  museos. Todo lo anterior tomando en cuenta el Proyecto OBSERVATORIO DE MUSEOS VIOLETAS DEL INAH</t>
  </si>
  <si>
    <t>Necesito la carta liberación de mi pencion</t>
  </si>
  <si>
    <t xml:space="preserve">Ya van varias veces que yo siendo de servicio social voy a buscar al área de recursos humanos que resuelvan mis dudas y nunca hay nadie, siempre me dicen que no vino la persona encargada, ni su jefe por eso solicito lo siguiente: Díganme el nombre y puesto de todos lo servidores públicos que laboran en el área de recursos humanos. Díganme el nombre y puesto del servidor público que se encarga de atender al personal de jóvenes construyendo el futuro y al personal que realiza su servicio social o prácticas profesionales en el AGN Del personal que labora en recursos humanos, díganme de acuerdo con su récord de asistencia, quien ha faltado más veces en el trascurso de noviembre del año pasado al día de hoy. Díganme cual es el criterio que utiliza el jefe de recursos humanos para autorizar que el personal que labora en su área se presente o no a laborar en la institución. Díganme en que documento, oficio o reglamente se establece que el personal que labora en recursos humanos puede faltar completamente y no atender a las personas que requieren de la atención. Díganme porque en el área de recursos humanos casi siempre no hay personal atendiendo. Díganme cuanto personal de recursos humanos se presento a laborar dentro de las oficinas del agn el día 30 de abril del presente año y a que hora se retiraron de las isntalaciones. Diganme si el encargado de recursos humanos tiene conocimiento si su personal nunca esta en su área de trabajo y en caso de tener conocimiento, requiero copia del documento mediante el cual el encargado de recursos humanos autoriza que su personal no se presente a laborar en las instalaciones del agn. Díganme el nombre y puesto de la persona que está encargada de supervisar al jefe de recursos humanos Y digname quien queda como encargado de recursos humanos cuando no hay nadie en el área, ya que la ultima vez me atendió una señora ya grande que me dijo: "nunca hay nadie aquí, mejor ven mañana o intenta llamar por teléfono" pero nunca responden las llamadas </t>
  </si>
  <si>
    <t xml:space="preserve">Ya van varias veces que yo siendo de servicio social voy a buscar al área de recursos humanos que resuelvan mis dudas y nunca hay nadie, siempre me dicen que no vino la persona encargada, ni su jefe por eso solicito lo siguiente: Díganme el nombre y puesto de todos lo servidores públicos que laboran en el área de recursos humanos. Díganme el nombre y puesto del servidor público que se encarga de atender al personal de jóvenes construyendo el futuro y al personal que realiza su servicio social o prácticas profesionales en el AGN Del personal que labora en recursos humanos, díganme de acuerdo con su récord de asistencia, quien ha faltado más veces en el trascurso de noviembre del año pasado al día de hoy. Díganme cual es el criterio que utiliza el jefe de recursos humanos para autorizar que el personal que labora en su área se presente o no a laborar en la institución. Díganme en que documento, oficio o reglamente se establece que el personal que labora en recursos humanos puede faltar completamente y no atender a las personas que requieren de la atención. Díganme porque en el área de recursos humanos casi siempre no hay personal atendiendo. Díganme cuanto personal de recursos humanos se presento a laborar dentro de las oficinas del agn el día 30 de abril del presente año y a que hora se retiraron de las instalaciones. Diganme si el encargado de recursos humanos tiene conocimiento si su personal nunca esta en su área de trabajo y en caso de tener conocimiento, requiero copia del documento mediante el cual el encargado de recursos humanos autoriza que su personal no se presente a laborar en las instalaciones del agn. Díganme el nombre y puesto de la persona que está encargada de supervisar al jefe de recursos humanos Y digname quien queda como encargado de recursos humanos cuando no hay nadie en el área, ya que la ultima vez me atendió una señora ya grande que me dijo: "nunca hay nadie aquí, mejor ven mañana o intenta llamar por teléfono" pero nunca responden las llamadas. </t>
  </si>
  <si>
    <t>¿Cuántas monedas emiten anualmente?</t>
  </si>
  <si>
    <t>El requerimiento de solicitud de información se encuentra anexo a la presente. Saludos.</t>
  </si>
  <si>
    <t>cómo en un penal de alta seguridad se pudo fugar por segunda ocasión Joaquín el chapo Guzmán
¿ya hay algún responsable de esto? ¿Quiénes fueron los que le ayudaron, ya tienen alguna represaría?</t>
  </si>
  <si>
    <t>Requiero saber  cuántos documentos históricos desde el siglo XVI  hasta el siglo XX existen en el AGN  sobre el pueblo San Simeón Xipetzinco ubicado en el municipio de Hueyotlipan, Tlaxcala.</t>
  </si>
  <si>
    <t>por que motivo en la pagina oficial de la institución no se tiene actualizada la Guía de archivo documental  debido a que la que esta publicada es del 2018 por lo anterior se esta incumpliendo con la Ley General de Transparencia y Acceso a la Información Pública específicamente el  articulo 70 fracción XLV que establece que esa institución debe de tener actualizada dicha guía de archivo documental</t>
  </si>
  <si>
    <t>SE ENTREGUE UNA COPIA DE LOS EXPEDIENTES QUE CONTIENEN LOS JUICIOS DONDE FUERON SENTENCIADOS JOSE DE LEON TORAL Y CONCEPCIÓN ACEVEDO DE LA LLATA.</t>
  </si>
  <si>
    <t>SOLICITO SABER SI HAY UN TESTAMENTO A NOMBRE DE LA SEÑORA ANA LUCIA MORALES SALVADOR</t>
  </si>
  <si>
    <t>Copia de la carpeta de investigación de la Procuraduría General de la República sobre el Festival de Rock y Ruedas de Avándaro realizado el 11 y 12 de septiembre de 1971</t>
  </si>
  <si>
    <t>Solicito  documentos  que obran en el AGN en el Fondo Gobernación. Dirección Federal de Seguridad, Dirección General de Investigaciones Políticas y Sociales o Subsecretaría de Población, Migración y Asuntos Religiosos de la Secretaría de Gobernación. Número de legajo ÚNICO , caja 329, 1973--1979, Efraín Calderón Lara, VP, Todas las Fojas.</t>
  </si>
  <si>
    <t>En relación con los documentos que han sido sustraídos ilegalmente o robados del Archivo General de la Nación (AGN), en el periodo 2000-2020, le solicito la siguiente información:
--Listado completo de los documentos que el AGN ha detectado o que ha recibido algún reporte de su sustracción, especificando todas las características de dichos documentos.
--Le solicito el año en que fueron reportadas dichas sustracciones.
--Detallar si el AGN tuvo noticia de dichos documentos, ya sea ubicados en colecciones particulares o subastas en México y el extranjero.
--Especificar si el AGN ha tramitado algún tipo de denuncia en cada caso y si ésta ha tenido algún resultado.
--Existe algún diagnóstico del tráfico de documentos históricos en México y el extranjero.</t>
  </si>
  <si>
    <t xml:space="preserve">De la servidora pública Maria de la Luz Valencia Rojas Indique las actividades que despeña, la fecha de ingreso al AGN, puesto que tiene actualmente, los días que se ha presente a laborar en las oficinas del AGN desde que comenzó la pandemia. Informen sí al director de administración se le hizo de conocimiento que la servidora publica labora junto con su hijo Jordi ivan valencia rojas dentro de la institución. Copia certificada del documento donde se le notificó dicha situación al director de administración. En caso de que no se le haya notificado formalmente dicha situación al director de administración por parte de la subdirección de recursos humanos, solicito la justificación y el sustento legal de porque no existe un documento oficial en el cual recursos humanos informé a la dirección de administración los casos de servidores públicos que están contratados por el agn y son familiares o en su caso, que vayan a ser contratados y hay relación consanguínea con alguien que ya labora en el AGN.  Del servidor público Jordi ivan valencia rojas indíqueme si su jefe directo tenía conocimiento mediante algún correo oficial, oficio o memorándum que la servidora pública Maria de la Luz Valencia Rojas es familiar de Jordi (madre) en caso de no existir algún documento, indique detalladamente, cual es el proceso que lleva a cabo el director de asuntos jurídicos para analizar, revisar y determinar que personal a su cargo tiene la confianza para laborar en su dirección. Indique si el director de asuntos jurídicos tiene conocimiento de que el servidor público Jordi ivan valencia rojas es hijo de la servidora pública Maria de la Luz Valencia Rojas en caso de no saberlo, indíquenme el grado de estudios que tiene el director de asuntos jurídicos, nombre de la escuela que le expidió su título en licenciado, indíquenme si el director de asuntos jurídicos cuenta con cursos o capacitación sobre los temas "conflicto de interés en la administración pública" o " responsabilidades administrativas en la administración pública", nombre del servidor público que llevó a cabo la contratación del Director de asuntos jurídicos.   En caso de que el director de administración y el director de asunto jurídicos tengan conocimiento de que los servidores públicos Jordi ivan valencia rojas y Maria de la Luz Valencia Rojas son familiares y laboran en sus respectivas áreas indíquenme cuales son las medidas cautelares que implementaron para que no se susciten conflictos de interés por la información que manejan dichos servidores públicos. Copia certificada de correo, memorándum, oficio o cualquier documento mediante el cual se analizó y determino que no existía ningún conflicto de interés al mantener a los servidores públicos Jordi ivan valencia rojas y Maria de la Luz Valencia Rojas en los puestos que actualmente ocupan.  En caso de que los servidores públicos que administran y dirigen las políticas del AGN no apoye los valores y principios que el presidente de la republica difunde en sus mañananeras. Donde aseguro que no habría corrupción o en su caso, Nepotismo. Indíquenme cuales son las medidas, lineamientos, políticas o algún documento que se haya creado donde se indique que no se permitirá la contratación de familiares dentro de esa institución. Indíquenme si el Órgano Interno de Control del AGN tiene conocimiento del conflicto de interés que existe por permitir que la servidora publica Maria de la Luz Valencia Rojas laboré en la Dirección de administración y su hijo Jordi ivan valencia rojas laboré en la Dirección de asuntos jurídicos, donde ambas áreas manejan información confidencial. </t>
  </si>
  <si>
    <t>Buen día. 
Le solicito me proporcione el Acuerdo de Creación del grupo interdisciplinario.</t>
  </si>
  <si>
    <t>Buen día. 
Le solicito su Cuadro de Clasificación Archivística</t>
  </si>
  <si>
    <t>Buen día.
Le solicito su Procedimiento de Baja Documental.
Gracias.</t>
  </si>
  <si>
    <t>Solicito la fecha  de defunción de una persona  que vivió en Coacalco Estado de México entre los años 1930 y 1950, la persona se llamaba Esteban Fragoso Gonzalez, nació en 1861, estaba casado con serapia Fragoso, sus padres eran Perfecto Fragoso y Josefa Gonzalez., tipo de derecho ARCO: Acceso datos personales , presento solicitud: Titular, representante:  ,tipo de persona: Fallecida</t>
  </si>
  <si>
    <t>solicito saber el ultimo nivel de estudios de cada uno de los trabajadores especificando licenciatura o maestría, la información solicito sea separada por áreas a las que pertenecen para saber si su ultimo nivel de estudios tiene relación a las áreas o es justificable que este trabajando en el archivo general de la nación, lo necesito para saber si no existe trafico de influencias para poder entrar a trabajar también quiero saber las plazas vacantes y las ultimas renuncias o despidos justificados de los últimos 3 meses y saber si estas plazas ya fueron ocupadas</t>
  </si>
  <si>
    <t xml:space="preserve">Requiero que me informen cuantas veces han sido sancionadas o amonestadas las empresas que prestan el servicio de limpieza y jardinería para el AGN de lo que corresponde a los años 2017, 2018, 2019, 2020 y 2021. Nombre y razón social de las empresas que ganaron la licitación en los años 2017, 2018, 2019, 2020 y 2021 para realizar la limpieza y jardinería en el agn. Requiero que me indiquen porque el personal que hace limpieza en el agn no porta un gafete o identificación Copia certificada de los documentos donde se demuestre que los trabajadores contratados por la empresa ganadora de licitación para llevar acabo la limpieza  y jardinería del AGN, cumplieron con los requisitos establecidos en el anexo técnico de las convocatorias correspondientes a cada año.  De acuerdo con la convocatoria emitida el presente año, quiero que me muestren el documento mediante el cual el director de administración y el subdirector de recursos materiales permitieron que la empresa encargada de proporcionar el servicio de jardinería al agn, no cumpliera con los requisitos establecidos en la misma. En la convocatoria se estableció que "Los Posibles Proveedores estarán obligados a otorgar a su personal un gafete de identificación plastificado o con enmicado térmico, el cual deberá portar durante su estancia en el inmueble," no obstante siempre que he ido al agn veo que ni el personal de limpieza ni el personal de jardinería usa gafete, por lo tanto, díganme cuantas penas convencionales han recibido las empresas que prestan el servicio, si no han recibido penas convencionales díganme si el servidor público que supervisa los servicios y su jefe inmediato han sido investigados por algún caso de corrupción ya que desde el 2017 a la fecha ningún empleado de limpieza o jardinería a portado un gafete de identificación. En su caso díganme si tienen arreglos por fuera del contrato firmado con las empresas que prestan el servicio o han prestado los servicios al agn.  Y díganme si tanto el director de administración, el director general y el director de asuntos juridicos tienen conocimiento de que no se está dando cumplimiento a los requisitos que establece el área de adquisiciones en sus convocatorias. Desglósenme el tipo de sanciones que pueden recibir el encargado del área de adquisiciones y el encargado de supervisar estos servicios si no se están asegurando de cumplir con todo lo que establecen en sus convocatorias. </t>
  </si>
  <si>
    <t>Se solicita, en formato Excel, una lista de los funcionarios (nombre, puesto, institución, clave presupuestaria, sueldo bruto, sueldo neto, aguinaldo bruto, aguinaldo neto) que hayan realizado una aportación voluntaria reintegro devolución de parte, o totalidad de su gratificación de fin de año, también conocida como Aguinaldo, del año fiscal 2020. Ya sea que hayan realizado la aportación voluntaria reintegro devolución durante el mes de noviembre 2020, diciembre 2020 o enero 2021.  Se solicita conocer el monto de la aportación voluntaria reintegro devolución de cada funcionario.</t>
  </si>
  <si>
    <t>Quisiera obtener la información respectiva sobre el plan Aero espacial del país, sobre cuanto se invierte en dicha área de la ciencia mexicana.
También si es posible las cuentas y flujos de efectivo respectivos.</t>
  </si>
  <si>
    <t>Por medio de la presente solicitud, solicito a los mencionados organismos la proporción de los diseños arquitectónicos y estructurales del Castillo de Chapultepec con el propósito de su análisis con la finalidad de aprovecharlos con fines universitarios como base de un trabajo de investigación que fundamenta el trabajo que su servidor efectúa en su tesis para obtener el grado de licenciado en arquitectura</t>
  </si>
  <si>
    <t>Ciudad de México a 23 de abril de 2021
Asunto solicitud de información 
Solicito contratos celebrados entre el gobierno de México, representado por el presidente Andrés Manuel López Obrador, los gobiernos de los países como son Rusia, China, India y los Estados Unidos de América y las farmacéuticas por la adquisición de las vacunas COVAX, Astra Zeneca, Pfizer, CanSino BIO, Sputnik V, Sino Vac, Covaxin para la prevención de la enfermedad Covid-19. 
Requiero el documento o informe financiero que reflejé el presupuesto otorgado para la adquisición de la vacuna contra la enfermedad covid-19 como también documentos que reflejen una auditoria de los gastos realizados, el uso que se a hecho con este presupuesto, incluyendo documento de datos estadísticos que reflejen la totalidad de personas beneficiadas con la aplicación de la vacuna y el nombre del laboratorio del que se les aplico la vacuna contra la enfermedad covid-19.
Sin otro en particular reciba un cordial saludo.</t>
  </si>
  <si>
    <t>Por medio de este conducto me dirijo a usted, de manera respetuosa, con la finalidad de solicitar información referente al sexenio del Lic. Carlos Salinas de Gortari que comprende del 1 de diciembre de 1988 al 30 de noviembre de 1994.
La información que requiero es
1-.Cuentas presupuestarias
2-.Cuenta pública
3-.Deuda pública</t>
  </si>
  <si>
    <t>A quien corresponda:
Atentamente solicitamos la siguiente documentación que debe de obrar en sus archivos.
1. Reglamento Interior de Nacional Financiera. Vigentes de 1975 a la actualidad.
2. Manual de Normatividad del Servicio Medico de Nacional Financiera vigentes desde 1975 a la actualidad.
3. Manual de Organización y Operaciones del Fideicomiso Servicio Médico (oct. 1984)
4. Manual de Políticas Internas de FONATUR (2 de marzo de 1992)</t>
  </si>
  <si>
    <t>Solicitamos de forma respetuosa los siguientes documentos que deben obrar en los archivos de esa dependencia:
1. Reglamento Interior de Trabajo del Personal de Nacional Financiera, S.N.C., de 14 de diciembre de 1979.
2. Manual de Normatividad del Servicio Médico de Nacional Financiera (todos los vigentes desde su creació)
3. Manual de Organización y operaciones del fideicomiso (octubre de 1984)
4. Manual de Políticas Internas del Fonatur (2 de marzo de 1992)</t>
  </si>
  <si>
    <t>Hola, solicito los decretos del 15 y 17 de Diciembre de 1898, expedidos por el Congreso de la Unión, en los que se establecieron los límites geográficos del territorio de la Ciudad de México, de igual forma, solicito se me envíe un mapa geográfico en el que se pueda apreciar los limites territoriales de la actual Ciudad de México.</t>
  </si>
  <si>
    <t>En la plataforma de el Archivo General de la Nación observe que ofrecen capacitaciones archivísticas, solicito  ¿Cuál es el numero de personas que solicitaron la capacitación durante la pandemia?</t>
  </si>
  <si>
    <t>SOLICITO INFORMACION SOBRE A QUIEN  PASARON LAS OBLIGACIONES, FUNCIONES Y BIENES QUE  PERTENECIERON A   Comisión del Papaloapan o Comisión Ejecutiva del Papaloapan (CODELPA) (1946-1984). Organismo público perteneciente al Instituto Mexicano de Recursos Naturales Renovables de la desaparecida Secretaría de Recursos Hidráulicos
Y ACTUALMENTE DONDE PUEDO CONTACTARLOS</t>
  </si>
  <si>
    <t>Requiero por parte del Archivo General de la Nación,  la información que especifique la localización en microfilmes del registro de nacimiento de la persona de nombre Alfredo Ruiz, nacido en el día 12 de marzo de 1901, en la localidad de Santiago, Baja California Sur; registro que se encuentra en la página 10 y 11, del libro de Gobierno de Santiago de 1901, con fecha 25 de mayo de 1901, identificada esta como el acta número 18, de la cual anexaré copia simple, así como la certificación del documento soporte que me pueda ser entregado; información que se encuentra en las colecciones resguardadas de microfilmaciones procedentes de la Academia Mexicana de Genealogía y Heráldica, donde se localizan los registro parroquiales y los libros del registro civil de México, desde el siglo XVI hasta 1979.
La información recopilada que sirve de base para solicitar me sea emitida copia certificada de dichos documentos, fue tomada de un portal de internet de la compañía Ancestry, que en colaboración con el Archivo General de la Nación y la Academia Mexicana de Genealogía y Heráldica, acumularon datos de registro tanto parroquial como de registro civil.
La solicitud se encuentra dentro del marco de la ley, por cuanto hace al artículo 6to Constitucional, Inciso A; asimismo, por los artículos 4, 5, 6, y demás relativos y aplicables de la Ley General de Transparencia y Acceso a la Información Pública; y del artículo 44, fracción XXVI, del Manual de Organización del Archivo General de la Nación.</t>
  </si>
  <si>
    <t>Con fundamento en el artículo 6 de la Constitución Política de los Estados Unidos Mexicanos, solicito copia y datos de localización en el Diario Oficial de la Federación del Acuerdo de Colaboración celebrado el 15 de abril de 2011 entre Family Search y el Archivo General de la Nación para la difusión del material perteneciente al grupo documental Academia Mexicana de Genealogía y Heráldica, bajo resguardo del Área de Genealogía del Archivo General de la Nación.</t>
  </si>
  <si>
    <t>Copia de los archivos con mi nombre, consistente en un legajo con 18, encontrado en el Fondo Documental de la extinta Dirección Federal de Seguridad, conforme fueron descritos por el memorando de la Dirección del Archivo General de la Nación DAHC/ 426/19 como respuesta al  oficio UT/382/2019 / EXP- 12C.6/015419 que anexo a la presente, tipo de derecho ARCO: Acceso datos personales , presento solicitud: Titular, representante:  ,tipo de persona: Titular</t>
  </si>
  <si>
    <t>Solicito información sobre el levantamiento armado en el municipio de Chumatlán, Veracruz en 1961, que incluya información sobre 1. Conflicto de tierra; 2. Intento de toma del palacio municipal; 3. Dispositivo militar; 4. Número de personas que fallecieron en las represiones previas, en el enfrentamiento y a manos del ejército; 5. Evidencia documental de la orden/órdenes u operativo; 6. Evidencia fotográfica.</t>
  </si>
  <si>
    <t>Quisiera saber si existe algún expediente o documento que recopile investigaciones policiacas o textos periodisticos sobre La Banda del Automóvil Gris, en caso de existir, quisiera solicitar una copia en PDF.</t>
  </si>
  <si>
    <t>Por este medio solicito una copia digitalizada de un plan de estudio de educación básica (primaria) que date del periodo de 1900 a 1910. Así como una copia digitalizada de un plan de estudio de educación básica (secundaria) que date del periodo de 1900 a 1910.</t>
  </si>
  <si>
    <t>Todos los documentos que amparen, comprueben y registren los contratos (copia de contratos firmados, ejercicio de pagos, depósitos en efectivo, todo documento que ampare pagos), asignados por esta dependencia a la empresa Servicios Especializados de Investigación y Custodia, S.A. de C.V., desde 20018 a lo que va de 2021.</t>
  </si>
  <si>
    <t>De la manera mas atenta solicito lo siguiente:
1. Cuanta solitudes de Acceso a la Información recibieron en el año 2020
2. cantidad de recursos públicos recibieron de la federación el el año 2020 y como fueron distribuidos y gastados.</t>
  </si>
  <si>
    <t>Requiero generar una constancia dijital de mi ine ya qué como sabemos todo esta haciéndose dijitalmente no obstante ay ciertos trámites como en mi caso sería citibanamex y scotiabank no me haceptaron las fotos de mi credencial me solicitan una constancia dijital para corroborar mi identidad misma qué ya asistí a las oficinas de mi región en perote Veracruz y no me dieron acceso a ella en mi caso y como tengo entendido tengo derecho a ella se que solo tiene vigencia de uno o 2 meses esto para realizar los trámites requeridos y dijitalizarte si bien pido su apoyo para. Generar dicha constancia o de igual manera solicitar conocer mis datos registrados en ine y de esta manera ver xk no me están haceptando las fotos de mi ine</t>
  </si>
  <si>
    <t>Solicito información sobre La plaza de la reforma en Guadalajara Jalisco Fotos de archivo, su evolución histórica, datos de actividades importantes que se llevaron allí, planos de la plaza</t>
  </si>
  <si>
    <t>Solicito atentamente me proporcione una lista con el nombre, superficie y año de decreto de las áreas naturales protegidas que han sido decretadas por el Estado de Hidalgo, solo aquellas que cuenten con decreto estatal y decirme la fecha y numero de publicación el periódico oficial del estado de Hidalgo.</t>
  </si>
  <si>
    <t xml:space="preserve">Solicito copias o vínculos de las iniciativas y debates llevados a cabo para reformar los artículos del código penal de la CDMX, respectivamente el art.175 reformado el 26-10-2007, art.176 reformado el 05-04-2017, art.177 reformado el 26-10-2007, art.178 reformado el 18-03-2011 y el 20-03-2020, art.179 reformado el 18-03-2011 y art. 179Bis reformado el 22-01-2020. </t>
  </si>
  <si>
    <t>Solicito el audio y video del mensaje que el presidente Carlos Salinas de Gortari transmitió el 6 de enero de 1994 a propósito del levantamiento del Ejército Zapatista de Liberación Nacional.</t>
  </si>
  <si>
    <t>Por medio del presente ante usted y con el debido respeto, se solicita se ha remitido la documental en la que acredite el nombramiento oficial de cada uno de los responsables de tramite que conforman esa Institución. Lo anterior en formato PDF.</t>
  </si>
  <si>
    <t>Por medio del presente ante usted y con el debido respecto, se solicita se ha remitido las reglas de operación vigentes y que utiliza el Grupo Interdisciplinario de esa Institución como lo establece el artículo 54 de la Ley General de Archivo, en formato PDF.</t>
  </si>
  <si>
    <t>Por medio del presente ante usted y con el debido respecto se solicita se ha remito los instrumentos y/o marco normativo, tomado como referencia para determinar la información que deberá de formar parte de archivo histórico de cada sujeto obligado.</t>
  </si>
  <si>
    <t>POR MEDIO DEL PRESENTE SE SOLICITA A ESE SUJETO OBLIGADO LOS INSTRUMENTOS DE CONTROL ARCHIVÍSTICO VIGENTES QUE UTILIZA ESA INSTITUCIÓN (AGN)</t>
  </si>
  <si>
    <t>POR MEDIO DEL PRESENTE SE SOLICITA A ESE SUJETO OBLIGADO EL MATERIAL PROPORCIONADO EN LOS CURSOS IMPARTIDOS A LAS DEPENDENCIAS Y ENTIDADES DE LA ADMINISTRACIÓN PÚBLICA FEDERAL SOBRE LA ELABORACIÓN DE LOS INSTRUMENTOS DE CONTROL ARCHIVISTICOS. REALIZADOS EN EL EJERCICIO FISCAL 2020 Y/O 2019</t>
  </si>
  <si>
    <t>Solicito me de información de cuántas personas fueron sentenciadas por el delito de narcotráfico originarios del municipio de Nuevo Urecho Michoacán en el sexenio 2006-2012</t>
  </si>
  <si>
    <t>Hola buenas tardes, solicito la versión pública de su Documento de Seguridad para la Protección de Datos Personales, así como también las Políticas internas implementadas para la gestión y tratamiento de los datos personales aprobadas por el Comité de Transparencia.</t>
  </si>
  <si>
    <t>Lista y copia de los documentos que tenga sobre la localidad denominada Cuayehualulco actualmente San Salvador El Seco, en el estado de Puebla.</t>
  </si>
  <si>
    <t>La ejecutoria dictada por la segunda sala de la SCJN en el toca 2449/54, relativo al juicio de amparo 914/952 y su acumulado 1303/952.
La resolución del toca 2449/54, relativo al juicio de amparo 914/952 y su acumulado 1303/952.
Las resoluciones de los juicios de amparo 914/952 y su acumulado 1303/952, promovido por la comunidad agraria de  Milpa alta y sus pueblos anexos. 
La resolución del juicio de amparo 778/2001, promovido por la comunidad agraria de  Milpa alta y sus pueblos anexos, dictada por el juzgado décimo de distrito en materia administrativa en el entonces Distrito Federal.</t>
  </si>
  <si>
    <t>Solicito conocer su catalogo de disposición documental, y saber si sus series sustantivas en otra dependencia se hacen comunes ya que en todas de ellas esta instituido un Sistema Interinstitucional de Archivo, en apego a la Ley General de Archivos en su capitulo IV</t>
  </si>
  <si>
    <t>El proyecto que se llevó a cabo en el eje central específicamente en el cruce de Belisario Domínguez y más específicamente respecto a sus cruces peatonales y banquetas. Donde se pueda saber si fueron planificadas para que personas que utilizan sillas de ruedas pudieran utilizarlas.</t>
  </si>
  <si>
    <t xml:space="preserve">1. ¿Cuántas unidades administrativas y en que dependencias u organismos auxiliares del Gobierno del Estado, cuentan con certificación de procesos bajo la norma ISO 9001:2015?  2. ¿El Gobierno del Estado proporciona servicios de consultoría y/o de asesoría a las dependencias y organismos auxiliares para la implementación y el mantenimiento de los Sistemas de Gestión de la Calidad bajo las normas ISO?  3. ¿Qué dependencia u oficina gubernamental proporciona estos servicios de consultoría y/o asesoría?   4. ¿Se cuenta con un registro de los sistemas de Gestión de la Calidad y/o de los procesos certificados en dependencias y organismos del Gobierno del Estado?   5. ¿Se cuenta con casos de éxito o buenas prácticas que impulsen, fomenten o reconozcan la implementación de Sistemas de Gestión de la Calidad?  6. ¿Dónde puedo encontrar información en línea, respecto a las preguntas anteriores? </t>
  </si>
  <si>
    <t>SOLICITO EL COSTO DE LAS ROSAS QUE REPARTIERON POR EL DÍA DE LAS MADRES, Y A QUE PLAN CORRESPONDE, EN LA HUERTA, JALISCO</t>
  </si>
  <si>
    <t>Cuanto dinero se gastó en la construcción de la autopista Tepic San Blas?</t>
  </si>
  <si>
    <t>Buen día.
De manera respetuosa y bajo el fundamento del artículo 6 y 8 de la Constitución Política de los Estados Unidos Mexicanos, solicito lo siguiente:
1.- Sabes que atribuciones tiene el Director General de la Comisión Federal de Electricidad (CFE)
2.- ¿ Como se genera energía para México dentro de la Comisión Federal de Electricidad?
Por sus respuestas muchas gracias.</t>
  </si>
  <si>
    <t>Solicito el archivo de audio de la sesión del 28 de marzo de 2001 en la que hablaron en tribuna representantes del Ejército Zapatista de Liberación Nacional y del Congreso Nacional Indígena.</t>
  </si>
  <si>
    <t>Solicito el archivo de audio del discurso en tribuna de la Comandanta Esther, del EZLN, en la sesión del 28 de marzo de 2001.</t>
  </si>
  <si>
    <t>Estimado señor, estimada señora. Me gustaría tener acceso a un archivo que, desafortunadamente, no es posible consultar de manera electrónica. La referencia del documento es la siguiente Archivo General de la Nación / Instituciones Coloniales / Gobierno Virreinal / Reales Cédulas Originales y Duplicados (100) / Reales Cédulas Originales / Volumen 16.
Título Expediente 42. Fecha(s) MAYO 6 DE 1678. Nivel de descripción Unidad documental compuesta (Expediente). Volumen y soporte Fojas. Productores (Pendiente). Alcance y contenido PAJAROS DE CANTO. PIDE V. M. DE LOS QUE HUBIESEN EN ESTAS PROVINCIAS.
A la espera de su resputa, quedo de usted.</t>
  </si>
  <si>
    <t>Estimado señor, estimada señora. Me gustaría tener acceso a un archivo que, desafortunadamente, no es posible consultar de manera electrónica. La referencia del documento es la siguiente Archivo General de la Nación / Instituciones Coloniales / Gobierno Virreinal / Reales Cédulas Originales y Duplicados (100) / Reales Cédulas Originales / Volumen 17. Título Expediente 84. Fecha(s) DICIEMBRE 29 DE 1679. Nivel de descripción Unidad documental compuesta (Expediente). Volumen y soporte Fojas. Productores (Pendiente). Alcance y contenido PAJAROS DE CANTO. QUE RECIBIO LOS QUE LE MANDARON. A la espera de su resputa, quedo de usted. Guillermo Alfonso de la Torre</t>
  </si>
  <si>
    <t>Hola buenas tardes, soy Licenciado en Derecho, me gustaría saber como puedo hacerles llegar mi CV para ser considerado y, de ser posible, poder ingresar a laborar con ustedes. Ya sea que acuda personalmente (con quien y donde), o bien que se me indique a que correo electrónico puedo hacer llegar mi ya citado CV. Gracias</t>
  </si>
  <si>
    <t>Copia del estudio juridico de fecha 23 de junio de 1929, elaborado por Gabino Fraga Magaña, Jefe del Departamento Consultivo y de Legislación de la Secretaría de Agricultura y Fomento (Sobre las concesiones de Guillermo Andrade)</t>
  </si>
  <si>
    <t>Por este medio solicito copia simple de las páginas que contengan imágenes y/o material gráfico (fotografías, recortes de periódicos, entre otros) dentro de los archivos asociados a Octavio Paz generados entre 1954 y 1985 por la Dirección General de Investigaciones Políticas y Sociales (DGIPS) y la Dirección Federal de Seguridad (DFS)  agencia que posteriormente derivó en el Centro de Investigación y Seguridad Nacional (Cisen).</t>
  </si>
  <si>
    <t>Las siguientes preguntas pretenden conocer las respuestas favorables que ha dado el Archivo General de la Nación, a las solicitudes de dictamen de destino final elaboradas por diversos sujetos obligados.
Cuando menciono destino final, también me refiero a las solicitudes de baja documental que han realizado los sujetos obligados, de tal forma, que en caso de que las solicitudes se hayan realizado baja el termino de baja documental, se entendería que de igual forma me refiero a los dictámenes de baja documental.
¿Cuántas solicitudes de dictamen de destino final de la documentación han realizado al Archivo General de la Nación desde el año 2002 hasta el año 2021?
¿Cuáles son los años y el número de solicitudes de dictamen de destino final que han solicitado al Archivo General de la Nación?
¿Cuál es la cantidad de cajas por cada año que solicitaron dictamen de destino final al Archivo General de la Nación?
¿Cuál es la cantidad de expedientes y los años en que solicitaron el dictamen de destino final al archivo General de la Nación?
¿Del total de solicitudes de dictamen de destino final enviada al Archivo General de l Nación, cuantas has sido respondidas y cuantas faltan por responder favorablemente?
La siguiente pregunta deriva de la inmediata anterior
¿En qué años dieron respuesta a las solicitudes de dictamen de destino final realizadas?
Cuando menciono la palabra favorablemente me refiero a que es probable que el Archivo General de la Nación si haya dado respuesta a la solicitud de dictamen de destino final, pero no dictaminó debido a que su respuesta no fue favorable por diversas causas, como el haber observado que la documentación es vigente, o se trata de documentación que no cumple con las características necesarias para su baja documental.
En este sentido
¿Cuántas respuestas no favorables ha dado el AGN a solicitudes de dictamen de baja documental?
También hay documentación electrónica
¿Alguna vez han solicitado al AGN el dictamen del Destino Final de documentación electrónica?
Gracias por el tiempo que dediquen a dar respuesta a mis preguntas.</t>
  </si>
  <si>
    <t>Atenta solicitud para conocer el total de solicitudes de dictamen de destino final (o solicitudes de baja documental) que han solicitado las siguientes instituciones (sujetos obligados) al Archivo General de la Nación (AGN), desde el año 2002 hasta el año 2021; así como los dictamenes de destino final emitidos por el AGN.
1) Secretaría de Gobernación
2) Secretaría de Relaciones Exteriores
3) Secretaría de la Defensa Nacional
4) Secretaría de Marina 
5) Secretaría de Seguridad y Protección Ciudadana
6) Secretaría de Hacienda y Crédito Público
7) Secretaría de Bienestar
8) Secretaría de Medio Ambiente y Recursos Naturales
9) Secretaría de Energía
10) Secretaría de Economía
11) Secretaría de Agricultura y Desarrollo Rural
12) Secretaría de Comunicaciones y Transportes
13) Secretaría de la Función Pública
14) Secretaría de Educación Pública
15) Secretaría de Salud
16) Secretaría del Trabajo y Previsión Social
17) Secretaría de Desarrollo Agrario, Territorial y Urbano
18) Secretaría de Cultura
19) Secretaría de Turismo
20) El Instituto Nacional de Transparencia, Acceso a la Información y Protección de Datos Personales
21) Instituto Nacional Electoral
22) Comisión Nacional de los Derechos Humanos
23) La Cámara de Diputados (Federal)
24) Y, la Suprema Corte de Justicia de la Nación
Por cada institución, favor de dar a conocer el número de solicitudes que el AGN ha recibido, y el número de solicitudes que han atendido favorablemente, es decir que ha emitido un dictamén de destino final.
Las respuestas a las solicitudes de dictamen pueden ser favorables, en caso de respuesta que no fue favorable, favor de darlo a conocer.
Gracias por el tiempo dedicado a responder mis preguntas</t>
  </si>
  <si>
    <t>Con fundamento en el artículo 1 de la Ley Federal de Transparencia y Acceso a la Información Pública, donde se garantiza el derecho a la información pública previsto por el artículo 6to. de la Constitución Política de los Estados Unidos Mexicanos y con fundamento en los artículos 2, 3, 6, 9, 10, 11, 12, 15, 123, 131, 132, y 186, además de lo establecido en el Título Segundo Capítulo III de la citada Ley donde se aclara a la ciudadanía las responsabilidades de las unidades de transparencia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Dictamen y Acta núm. 0688/15 Dictamen y Acta núm. 0689/15 Dictamen y Acta núm. 0690/15
A través de los cuales, el Archivo General de la Nación autorizó al Servicio de Administración Tributaria - SAT la baja de la documentación descrita en el inventario de baja documental.</t>
  </si>
  <si>
    <t>1) Se expida en medio digital copias certificadas de la nómina completa y sabanas de pago generadas por la Dirección General de Asuntos Internacionales perteneciente a la Secretaria de Educación Pública, correspondiente a los periodos comprendidos del quince (15) de septiembre del año mil novecientos ochenta y ocho (1988) al quince (15) de septiembre de años mil novecientos noventa y uno (1991), y del treinta y uno (31) de diciembre del año mil novecientos noventa y tres (1993) al quince (15) de febrero del año mil novecientos noventa y cuatro (1994), en el entendido que la información solicitada deberá abarcar la nómina de todo el personal que durante dichos periodos laboraron en la dependencia mencionada, la cual deberá incluir personal de base, trabajadores de contratación eventual, personal contratado por honorarios, sueldos y salarios, y cualquier otro que genere una remuneración con cargo a recursos públicos; lo anterior sin importar que la información solicitada obre de manera física o en archivos y/o base de datos digitales, y en el entendido dicha información solicitada deberá ser entregada a través de la Plataforma Nacional de Transparencia.
2) Se expida en medio digital copias certificadas de la nómina completa y sabanas de pago generadas por la Dirección General Jurídica perteneciente a la Secretaria de Educación Pública, correspondiente a los periodos comprendidos del quince (15) de septiembre del año mil novecientos ochenta y ocho (1988) al quince (15) de septiembre de años mil novecientos noventa y uno (1991), y del treinta y uno (31) de diciembre del año mil novecientos noventa y tres (1993) al quince (15) de febrero del año mil novecientos noventa y cuatro (1994), en el entendido que la información solicitada deberá abarcar la nómina de todo el personal que durante dichos periodos laboraron en la dependencia mencionada, la cual deberá incluir personal de base, trabajadores de contratación eventual, personal contratado por honorarios, sueldos y salarios, y cualquier otro que genere una remuneración con cargo a recursos públicos; lo anterior sin importar que la información solicitada obre de manera física o en archivos y/o base de datos digitales, y en el entendido dicha información solicitada deberá ser entregada a través de la Plataforma Nacional de Transparencia.
3) Se expida en medio digital copias certificadas de la nómina completa y sabanas de pago generadas por la Dirección General de Profesiones perteneciente a la Secretaria de Educación Pública, correspondiente a los periodos comprendidos del quince (15) de septiembre del año mil novecientos ochenta y ocho (1988) al quince (15) de septiembre de años mil novecientos noventa y uno (1991), y del treinta y uno (31) de diciembre del año mil novecientos noventa y tres (1993) al quince (15) de febrero del año mil novecientos noventa y cuatro (1994), en el entendido que la información solicitada deberá abarcar la nómina de todo el personal que durante dichos periodos laboraron en la dependencia mencionada, la cual deberá incluir personal de base, trabajadores de contratación eventual, personal contratado por honorarios, sueldos y salarios, y cualquier otro que genere una remuneración con cargo a recursos públicos; lo anterior sin importar que la información solicitada obre de manera física o en archivos y/o base de datos digitales, y en el entendido dicha información solicitada deberá ser entregada a través de la Plataforma Nacional de Transparencia.</t>
  </si>
  <si>
    <t>copia de los expedientes completos, denuncias, carpetas o averiguaciones previas, documentos de trabajo de auditorías, puntos de acuerdo, expedientes completos de las comisiones de investigación, demandas judiciales, vídeos, del C5 del accidente, planos, cálculos estructurales, revisiones a la obra vigas de acero, trabes y columnas de concreto, Contratos / monto detallado de la obra, trenes, de la reparación de la incompatibilidad de trenes con rieles, y del accidente de trenes en Tacubaya, pago de los daños por la aseguradora al accidente anterior, pago de la empresa alemana investigadora, su dictamen, fotografías de ambos accidentes, monto pagado por la renta de trenes y por pagar, documentos de los DRO e informes de mantenimiento a linea 12 a trabes de acero, documentos que acrediten los currículos de los actuales funcionarios en el portal del SCT Metro con su cédula profesional, investigaciones que realiza el laboratorio de obras de la secretaria de la contraloría, expedientes, denuncias y auditorías en las contralorías internas de proyecto metro, calidad de vida, secretaria de obras, STC metro,  funcionarios sancionados en FIRME, de quienes perdieron en los tribunales, recursos económicos recuperados a servidores públicos, de los expedientes recibidos de la ASF y la auditoría superior de la CDMX a quien se sanciono, expedientes de revisiones a la linea por empresas constructoras a las vigas de acero y obra materiales de construcción, carpetas o averiguaciones previas en la fiscalía para delitos cometidos por servidores públicos sobre accidentes e incendio o fraudes en el metro como la renta de trenes   / TODO de LINEA 12 desde su INICIO a la fecha Y subirlo a su portal o a uno especifico al respecto</t>
  </si>
  <si>
    <t>Deseo saber en qué obras se gastaron el presupuesto del ramo 33 del año 2020 que son aproximadamente 22 millones de pesos en el municipio de San Pedro ixcatlan encabezado por el presidente municipal Bartolo Carrera Palacios...ya que en el municipio no se construyeron obras de impacto económico  y también tengo entendido que por parte del gobierno federal hubo apoyos ,para disminuir las carencias económicas que dejó  el covid 19</t>
  </si>
  <si>
    <t>Solicito de esta dependencia a su cargo me informe si existe dentro de sus archivos la merced real del año de 1550 expedida por el Virrey Don Luis de Velasco a los primordiales del pueblo de Tlalaxco, en razón del conflicto suscitado entre los Indios de Toluca y los Indios de Tlalaxco por  tierras de la Laguna de Chignahuapan.
También solicito si esta dependencia a su cargo tiene información o conocimiento sobre titulo o merced real expedida a la Ciudad de Lerma de Villada, misma que se fundo en el año de 1614 por su fundador Reolin Varejón.
En ese orden de ideas solicito pueda promocionarme también, si dentro de su archivo resguarda algún otro titulo sobre los pueblos de Toluca, Tlalaxco, Tultepec, Metepec, Huixquilucan y Atenco por serme útiles para la investigación de carácter académico que el suscrito realizo sobre algunos pueblos del Valle de Toluca.
En razón de lo anterior de tener algunas de estas documentales, solcito me pueda señalar en que fecha acudir para poder revisarlos, o en su caso me pueda extender copia certificada de las documentales que este organismo encuentre, por serme útiles para los fines antes señalados.</t>
  </si>
  <si>
    <t>Con fundamento en el artículo 1 de la Ley Federal de Transparencia y Acceso a la Información Pública, donde se garantiza el derecho a la información pública previsto por el artículo 6to. de la Constitución Política de los Estados Unidos Mexicanos y con fundamento en los artículos 2, 3, 6, 9, 10, 11, 12, 15, 123, 131, 132, y 186, además de lo establecido en el Título Segundo Capítulo III de la citada Ley donde se aclara a la ciudadanía las responsabilidades de las unidades de transparencia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Acta y dictamen núm. 0035/16, Acta y dictamen núm. 0036/16, Acta y dictamen núm. 0037/16, Acta y dictamen núm. 0038/16, Acta y dictamen núm. 0039/16, Acta y dictamen núm. 0040/16, Acta y dictamen núm. 0041/16, Acta y dictamen núm. 0042/16, Acta y dictamen núm. 0043/16, Acta y dictamen núm. 0044/16
A través de los cuales, el Archivo General de la Nación autorizó a la Secretaría de Relaciones Exteriores (SRE) la baja de la documentación descrita en el inventario de baja documental.</t>
  </si>
  <si>
    <t>Con fundamento en el artículo 1 de la Ley Federal de Transparencia y Acceso a la Información Pública, donde se garantiza el derecho a la información pública previsto por el artículo 6to. de la Constitución Política de los Estados Unidos Mexicanos y con fundamento en los artículos 2, 3, 6, 9, 10, 11, 12, 15, 123, 131, 132, y 186, además de lo establecido en el Título Segundo Capítulo III de la citada Ley donde se aclara a la ciudadanía las responsabilidades de las unidades de transparencia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Acta y dictamen núm. 0045/16, Acta y dictamen núm. 0046/16, Acta y dictamen núm. 0047/16, Acta y dictamen núm. 0048/16, Acta y dictamen núm. 0049/16, Acta y dictamen núm. 0050/16, Acta y dictamen núm. 0051/16, Acta y dictamen núm. 0052/16, Acta y dictamen núm. 0053/16, Acta y dictamen núm. 0054/16
A través de los cuales, el Archivo General de la Nación autorizó a la Secretaría de Relaciones Exteriores (SRE) la baja de la documentación descrita en el inventario de baja documental.</t>
  </si>
  <si>
    <t>Con fundamento en el artículo 1 de la Ley Federal de Transparencia y Acceso a la Información Pública, donde se garantiza el derecho a la información pública previsto por el artículo 6to. de la Constitución Política de los Estados Unidos Mexicanos y con fundamento en los artículos 2, 3, 6, 9, 10, 11, 12, 15, 123, 131, 132, y 186, además de lo establecido en el Título Segundo Capítulo III de la citada Ley donde se aclara a la ciudadanía las responsabilidades de las unidades de transparencia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Acta y dictamen núm. 0055/16, Acta y dictamen núm. 0056/16, Acta y dictamen núm. 0057/16, Acta y dictamen núm. 0058/16, Acta y dictamen núm. 0059/16, Acta y dictamen núm. 0060/16, Acta y dictamen núm. 0061/16, Acta y dictamen núm. 0062/16, Acta y dictamen núm. 0063/16, Acta y dictamen núm. 0064/16
A través de los cuales, el Archivo General de la Nación autorizó a la Secretaría de Relaciones Exteriores (SRE) la baja de la documentación descrita en el inventario de baja documental.</t>
  </si>
  <si>
    <t>Con fundamento en el artículo 1 de la Ley Federal de Transparencia y Acceso a la Información Pública, donde se garantiza el derecho a la información pública previsto por el artículo 6to. de la Constitución Política de los Estados Unidos Mexicanos y con fundamento en los artículos 2, 3, 6, 9, 10, 11, 12, 15, 123, 131, 132, y 186, además de lo establecido en el Título Segundo Capítulo III de la citada Ley donde se aclara a la ciudadanía las responsabilidades de las unidades de transparencia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Acta y dictamen núm. 0065/16, Acta y dictamen núm. 0066/16, Acta y dictamen núm. 0067/16, Acta y dictamen núm. 0068/16, Acta y dictamen núm. 0069/16, Acta y dictamen núm. 0070/16, Acta y dictamen núm. 0071/16, Acta y dictamen núm. 0072/16, Acta y dictamen núm. 0073/16, Acta y dictamen núm. 0074/16
A través de los cuales, el Archivo General de la Nación autorizó a la Secretaría de Relaciones Exteriores (SRE) la baja de la documentación descrita en el inventario de baja documental.</t>
  </si>
  <si>
    <t>Con fundamento en el artículo 1 de la Ley Federal de Transparencia y Acceso a la Información Pública, donde se garantiza el derecho a la información pública previsto por el artículo 6to. de la Constitución Política de los Estados Unidos Mexicanos y con fundamento en los artículos 2, 3, 6, 9, 10, 11, 12, 15, 123, 131, 132, y 186, además de lo establecido en el Título Segundo Capítulo III de la citada Ley donde se aclara a la ciudadanía las responsabilidades de las unidades de transparencia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Acta y dictamen núm. 0075/16, Acta y dictamen núm. 0076/16, Acta y dictamen núm. 0077/16, Acta y dictamen núm. 0078/16, Acta y dictamen núm. 0079/16, Acta y dictamen núm. 0080/16, Acta y dictamen núm. 0081/16, Acta y dictamen núm. 0082/16, Acta y dictamen núm. 0083/16, Acta y dictamen núm. 0084/16
A través de los cuales, el Archivo General de la Nación autorizó a la Secretaría de Relaciones Exteriores (SRE) la baja de la documentación descrita en el inventario de baja documental.</t>
  </si>
  <si>
    <t>Con fundamento en el artículo 1 de la Ley Federal de Transparencia y Acceso a la Información Pública, donde se garantiza el derecho a la información pública previsto por el artículo 6to. de la Constitución Política de los Estados Unidos Mexicanos y conocido en el Título Segundo Capítulo III de la citada Ley donde se aclara a la ciudadanía las responsabilidades de las unidades de transparencia y considerando que, en los términos fundamento en los artículos 2, 3, 6, 9, 10, 11, 12, 15, 123, 131, 132, y 186, además de lo estable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Acta y dictamen núm. 0085/16, Acta y dictamen núm. 0086/16, Acta y dictamen núm. 0087/16, Acta y dictamen núm. 0088/16, Acta y dictamen núm. 0089/16, Acta y dictamen núm. 0090/16, Acta y dictamen núm. 0091/16, Acta y dictamen núm. 0092/16, Acta y dictamen núm. 0093/16, Acta y dictamen núm. 0094/16
A través de los cuales, el Archivo General de la Nación autorizó a la Secretaría de Relaciones Exteriores (SRE) la baja de la documentación descrita en el inventario de baja documental.</t>
  </si>
  <si>
    <t>Con fundamento en el artículo 1 de la Ley Federal de Transparencia y Acceso a la Información Pública, donde se garantiza el derecho a la información pública previsto por el artículo 6to. de la Constitución Política de los Estados Unidos Mexicanos y con fundamento en los artículos 2, 3, 6, 9, 10, 11, 12, 15, 123, 131, 132, y 186, además de lo establecido en el Título Segundo Capítulo III de la citada Ley donde se aclara a la ciudadanía las responsabilidades de las unidades de transparencia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Acta y dictamen núm. 0095/16, Acta y dictamen núm. 0096/16, Acta y dictamen núm. 0097/16, Acta y dictamen núm. 0098/16, Acta y dictamen núm. 0099/16, Acta y dictamen núm. 0100/16, Acta y dictamen núm. 0101/16, Acta y dictamen núm. 0102/16, Acta y dictamen núm. 0103/16, Acta y dictamen núm. 0104/16
A través de los cuales, el Archivo General de la Nación autorizó a la Secretaría de Relaciones Exteriores (SRE) la baja de la documentación descrita en el inventario de baja documental.</t>
  </si>
  <si>
    <t>Con fundamento en el artículo 1 de la Ley Federal de Transparencia y Acceso a la Información Pública, donde se garantiza el derecho a la información pública previsto por el artículo 6to. de la Constitución Política de los Estados Unidos Mexicanos y con fundamento en los artículos 2, 3, 6, 9, 10, 11, 12, 15, 123, 131, 132, y 186, además de lo establecido en el Título Segundo Capítulo III de la citada Ley donde se aclara a la ciudadanía las responsabilidades de las unidades de transparencia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Acta y dictamen núm. 0105/16, Acta y dictamen núm. 0106/16, Acta y dictamen núm. 0321/15, Acta y dictamen núm. 0489/16.
A través de los cuales, el Archivo General de la Nación autorizó a la Secretaría de Relaciones Exteriores (SRE) la baja de la documentación descrita en el inventario de baja documental.</t>
  </si>
  <si>
    <t>Con fundamento en el artículo 1 de la Ley Federal de Transparencia y Acceso a la Información Pública, donde se garantiza el derecho a la información pública previsto por el artículo 6to. de la Constitución Política de los Estados Unidos Mexicanos y con fundamento en los artículos 2, 3, 6, 9, 10, 11, 12, 15, 123, 131, 132, y 186, además de lo establecido en el Título Segundo Capítulo III de la citada Ley donde se aclara a la ciudadanía las responsabilidades de las unidades de transparencia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Dictamen y Acta núm. 0691/15 Dictamen y Acta núm. 0018/17 Dictamen y Acta núm. 0019/17 Dictamen y Acta núm. 0020/17 
A través de los cuales, el Archivo General de la Nación autorizó al Servicio de Administración Tributaria - SAT la baja de la documentación descrita en el inventario de baja documental.</t>
  </si>
  <si>
    <t>Con fundamento en el artículo 1 de la Ley Federal de Transparencia y Acceso a la Información Pública, donde se garantiza el derecho a la información pública previsto por el artículo 6to. de la Constitución Política de los Estados Unidos Mexicanos y con fundamento en los artículos 2, 3, 6, 9, 10, 11, 12, 15, 123, 131, 132, y 186, además de lo establecido en el Título Segundo Capítulo III de la citada Ley donde se aclara a la ciudadanía las responsabilidades de las unidades de transparencia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Dictamen y Acta núm. 0021/17 Dictamen y Acta núm. 0022/17 Dictamen y Acta núm. 0023/17 Dictamen y Acta núm. 0024/17 Dictamen y Acta núm. 0025/17 
A través de los cuales, el Archivo General de la Nación autorizó al Servicio de Administración Tributaria - SAT la baja de la documentación descrita en el inventario de baja documental.</t>
  </si>
  <si>
    <t>Con fundamento en el artículo 1 de la Ley Federal de Transparencia y Acceso a la Información Pública, donde se garantiza el derecho a la información pública previsto por el artículo 6to. de la Constitución Política de los Estados Unidos Mexicanos y con fundamento en los artículos 2, 3, 6, 9, 10, 11, 12, 15, 123, 131, 132, y 186, además de lo establecido en el Título Segundo Capítulo III de la citada Ley donde se aclara a la ciudadanía las responsabilidades de las unidades de transparencia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Dictamen y Acta núm. 0026/17 Dictamen y Acta núm. 0027/17 Dictamen y Acta núm. 0028/17 Dictamen y Acta núm. 0029/17 Dictamen y Acta núm. 0030/17 Dictamen y Acta núm. 0031/17
A través de los cuales, el Archivo General de la Nación autorizó al Servicio de Administración Tributaria - SAT la baja de la documentación descrita en el inventario de baja documental.</t>
  </si>
  <si>
    <t>Con fundamento en el artículo 1 de la Ley Federal de Transparencia y Acceso a la Información Pública, donde se garantiza el derecho a la información pública previsto por el artículo 6to. de la Constitución Política de los Estados Unidos Mexicanos y con fundamento en los artículos 2, 3, 6, 9, 10, 11, 12, 15, 123, 131, 132, y 186, además de lo establecido en el Título Segundo Capítulo III de la citada Ley donde se aclara a la ciudadanía las responsabilidades de las unidades de transparencia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Dictamen y Acta núm. 0032/17 Dictamen y Acta núm. 0033/17 Dictamen y Acta núm. 0034/17 Dictamen y Acta núm. 0035/17 Dictamen y Acta núm. 0318/15 Dictamen y Acta núm. 0493/16
A través de los cuales, el Archivo General de la Nación autorizó al Servicio de Administración Tributaria - SAT la baja de la documentación descrita en el inventario de baja documental.</t>
  </si>
  <si>
    <t>Con fundamento en el artículo 1 de la Ley Federal de Transparencia y Acceso a la Información Pública, donde se garantiza el derecho a la información pública previsto por el artículo 6to. de la Constitución Política de los Estados Unidos Mexicanos y con fundamento en los artículos 2, 3, 6, 9, 10, 11, 12, 15, 123, 131, 132, y 186, además de lo establecido en el Título Segundo Capítulo III de la citada Ley donde se aclara a la ciudadanía las responsabilidades de las unidades de transparencia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Acta y Dictamen no. 0090/17, Acta y Dictamen no. 0091/17, Acta y Dictamen no. 0092/17, Acta y Dictamen no. 0093/17, Acta y Dictamen no. 0094/17
A través de los cuales, el Archivo General de la Nación autorizó a la Secretaría de la Defensa Nacional (SEDENA) la baja de la documentación descrita en el inventario de baja documental.</t>
  </si>
  <si>
    <t>Con fundamento en el artículo 1 de la Ley Federal de Transparencia y Acceso a la Información Pública, donde se garantiza el derecho a la información pública previsto por el artículo 6to. de la Constitución Política de los Estados Unidos Mexicanos y con fundamento en los artículos 2, 3, 6, 9, 10, 11, 12, 15, 123, 131, 132, y 186, además de lo establecido en el Título Segundo Capítulo III de la citada Ley donde se aclara a la ciudadanía las responsabilidades de las unidades de transparencia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Acta y Dictamen no. 0095/17, Acta y Dictamen no. 0096/17, Acta y Dictamen no. 0097/17, Acta y Dictamen no. 0098/17, Acta y Dictamen no. 0099/17, Acta y Dictamen no. 0100/17, Acta y Dictamen no. 0101/17, Acta y Dictamen no. 0102/17, Acta y Dictamen no. 103/17
A través de los cuales, el Archivo General de la Nación autorizó a la Secretaría de la Defensa Nacional (SEDENA) la baja de la documentación descrita en el inventario de baja documental.</t>
  </si>
  <si>
    <t>Con fundamento en el artículo 1 de la Ley Federal de Transparencia y Acceso a la Información Pública, donde se garantiza el derecho a la información pública previsto por el artículo 6to. de la Constitución Política de los Estados Unidos Mexicanos y con fundamento en los artículos 2, 3, 6, 9, 10, 11, 12, 15, 123, 131, 132, y 186, además de lo establecido en el Título Segundo Capítulo III de la citada Ley donde se aclara a la ciudadanía las responsabilidades de las unidades de transparencia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Acta y Dictamen no. 0105/17, Acta y Dictamen no. 0106/17, Acta y Dictamen no. 0107/17, Acta y Dictamen no. 0108/17, Acta y Dictamen no. 0109/17, Acta y Dictamen no. 0110/17
A través de los cuales, el Archivo General de la Nación autorizó a la Secretaría de la Defensa Nacional (SEDENA) la baja de la documentación descrita en el inventario de baja documental.</t>
  </si>
  <si>
    <t>Con fundamento en el artículo 1 de la Ley Federal de Transparencia y Acceso a la Información Pública, donde se garantiza el derecho a la información pública previsto por el artículo 6to. de la Constitución Política de los Estados Unidos Mexicanos y con fundamento en los artículos 2, 3, 6, 9, 10, 11, 12, 15, 123, 131, 132, y 186, además de lo establecido en el Título Segundo Capítulo III de la citada Ley donde se aclara a la ciudadanía las responsabilidades de las unidades de transparencia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Por favor de proporcionarme copia digitalizada en formato electrónico o, en su caso, proporcionarme la dirección electrónica donde pueda yo descargar las actas de baja documental y dictámenes de destino final emitidos por el Archivo General de la Nación siguientes
Acta y Dictamen no. 0111/17, Acta y Dictamen no. 0112/17, Acta y Dictamen no. 0113/17, Acta y Dictamen no. 0114/17, Acta y Dictamen no. 0115/17, Acta y Dictamen no. 0116/17, Acta y Dictamen no. 0117/17, Acta y Dictamen no. 0118/17, Acta y Dictamen no. 0119/17.
A través de los cuales, el Archivo General de la Nación autorizó a la Secretaría de la Defensa Nacional (SEDENA) la baja de la documentación descrita en el inventario de baja documental.</t>
  </si>
  <si>
    <t>Requerimos conocer Información acerca de la Transformación Digital del País</t>
  </si>
  <si>
    <t>Proporcionar toda la información generada del proceso de transferencia secundaria de los documentos históricos relacionados con violaciones de derechos humanos, y persecuciones políticas vinculadas con movimientos políticos y sociales, así como con actos de corrupción de conformidad, con el numeral noveno de los lineamientos para que las dependencias y entidades de la administración pública federal transfieran los documentos históricos relacionados con violaciones de derechos humanos, y persecuciones políticas vinculadas con movimientos políticos y sociales, así como con actos de corrupción, de lo cual requiero:
-Documentos que se generaron para solicitar la transferencia secundaria al AGN, 
-Dictamen y acta de transferencia secundaria emitidos por el AGN.</t>
  </si>
  <si>
    <t>Solicito el nombre del titular, número telefónico y correo electrónico del titular  del área de Contabilidad, Presupuesto y Fiscal de Exportadora de Sal, S.A. de C.V.</t>
  </si>
  <si>
    <t>Licencia de construcción y Terminación de obra del domicilio Ignacio M Altamirano Norte No. 9, Colonia centro, Delegación Centro Histórico. Clave catastral 140100101023015</t>
  </si>
  <si>
    <t>Que se me expida copias debidamente certificadas, completas y legibles de la totalidad de constancias  (incluidos anexos en su caso), de todo el expediente del juicio de amparo 1061/2004 del índice del Juzgado Primero de Distrito en el Estado de Tamaulipas, promovido por Luis Alonso Mejía García. 
Así como información sobre en que Centro de Manejo Documental y Digitalización se encuentra.</t>
  </si>
  <si>
    <t>BUEN DIA, POR MEDIO DEL PRESENTE SOLICITO EL EXPEDIENTE MEDICO COMPLETO QUE SE TIENE EN EL IMSS, PRINCIPLAMNTE EN LOS AÑOS 2013 A 2021, DE MI SEÑOR PADRE EL C. JORGE ALBERTO ZEPEDA GRAJALES, LO ANTERIOR EN RAZON DE QUE POR LA ANTIGUIEDAD YA NO SE TIENE EN EL IMSS Y NOS PIDIERON QUE SOLICITARMOS ESTA INFORMACION POR ESTA VIA., tipo de derecho ARCO: Acceso datos personales , presento solicitud: Representante legal, representante: JORGE ALBERTO ZEPEDA REYNA ,tipo de persona: En estado de interdicción o incapacidad</t>
  </si>
  <si>
    <t>doj</t>
  </si>
  <si>
    <t>Se solicita información de los siguientes puntos refiriéndonos a los documentos robados dentro de las instalaciones
1. información sobre las denuncias presentadas ante la autoridad competente
2. Cuanto documentos históricos en total  fueron robados 
3. Que medidas de seguridad presentan para los casos de robo de documentos históricos</t>
  </si>
  <si>
    <t>Solicito la siguiente información en una tabla Excel o documento Word, respecto a las detenciones llevadas a cabo por la Dirección Federal de Seguridad durante el periodo de 1970 a 1980 relacionadas a la llamada guerra sucia 
I.Movimiento político o social al que pertenecían los detenidos.
II.Si pertenecían a alguna comunidad indígena.
III.Si fueron puestos en libertad, consignados al Poder Judicial o permanecen desaparecidos. 
IV.Bajo que cargos fueron detenidos.</t>
  </si>
  <si>
    <t>1) Solicito  el número de infectados por poliomelitis acumulado por década (e.g. 1930-1940, 1941-1950, etc) desde 1930 hasta 2000, por municipio y por grupos de edad.
2) Solicito el número de vacunas aplicadas acumuladas por década (e.g. 1930-1940, 1941-1950, etc)  desde 1930 hasta 2000, por municipio y grupos de edad. 
3)En caso de exisitir información complementaria como sexo, condiciones socioeconómicas o fichas de los pacientes, favor de incluir.</t>
  </si>
  <si>
    <t>Solicito copia simple de la versión pública del C. DURAZO MORENO ARTURO, que tiene este AGN en su fondo de la DFS., tipo de derecho ARCO: Acceso datos personales , presento solicitud: Titular, representante:  ,tipo de persona: Titular</t>
  </si>
  <si>
    <t>Solicito copia simple de la versión pública del C. Edmundo Arriaga López en los fondos de IPS y DFS de este AGN. Gracias.</t>
  </si>
  <si>
    <t>Solicito copia simple de la versión pública del C. Fernando Narvaez Angulo que tenga este AGN en sus fondos de la DFS o IPS.</t>
  </si>
  <si>
    <t>Por medio de la presente solicito copia de los documentos contenidos en el expediente 152 de la caja 17 correspondiente al apartado Departamento de Migración del Instrumento de Consulta denominado México Contemporáneo.</t>
  </si>
  <si>
    <t>Información en general.</t>
  </si>
  <si>
    <t>Archivo General de la Nacion
Presente
Por este medio solicito el expediente de Diligencias promovidas por la Sra. Edith Easton de Bonilla en el Juzgado 9 (noveno) de lo civil de la ciudad de mexico de fecha 01/06/1942 donde busca acreditar su estado de esposa del Sr. Benjamin Bonilla.
Solicito copias simples, certificadas o digitalizacion de las mismas por este medio.
Quedo de uds. y les envío un cordial saludo.
C. Carlos Fausto Araujo Apolinar</t>
  </si>
  <si>
    <t>Se solicita copia de las fichas técnicas de valoración de las siguientes series
2S.2 Programas y proyectos en materia de administración de archivos de la gestión documental
2S.5  Registro y validación de instrumentos de consulta
4C.14 Evaluación del desempeño de servidores de mando
4S.2.2 Resguardo y distribución de obra editorial
4C.22 Capacitación continua y desarrollo profesional del personal de áreas administrativas
4C.29 Comité de Ética y de Prevención de Conflictos de Interés
6C.17 Inventario físico y control de bienes muebles
12C.2 Programas y proyectos en materia de transparencia, acceso a información y protección de datos personales
12C.10 Sistemas de datos personales</t>
  </si>
  <si>
    <t>Si existe un juicio sucesorio a bienes del C. VIVIANO GARCIA RUIZ</t>
  </si>
  <si>
    <t>En el marco de las conmemoraciones del Bicentenario de la Firma de los Tratados de Córdoba, recurro a ustedes toda vez que tengo evidencia de condiciones de manejo inapropiado de documentos históricos en esta ciudad de Córdoba. Los documentos en cuestión son el Acta de Fundación de la Villa de Córdoba de 1617 y un ejemplar en binomio del Plan de Iguala - Tratados de Córdoba: Reimpreso en Veracruz: Imprenta del Gobierno imperial megicano. Año 1821, siendo este tiraje el último realizado por los trigarantes en 1821 y que en la actualizad solo hemos encontrado este ejemplar, en resguardo de la ciudad de Córdoba y que cuenta con la particularidad de gran valor lingüístico de escribir "Mégico" y sus palabras derivadas con la letra "G", por lo cual requiero respuesta a: 1 ¿Cuál es el protocolo de conservación de documentos con estas características? 2 ¿Existe sanción o medidas a quien en custodia de estos documentos no es garante de su conservación? 3 ¿Cuál es la oficina y procedimiento para la denuncia de hechos así? Dicho la anterior describo las condiciones en que se exhiben estos documentos históricos: Por ser considerados los dos documentos históricos más importantes resguardados en el Archivo Histórico Municipal de Córdoba y tener adicionalmente un interés turístico, en administraciones pasadas fueron retirados de los contenedores que los protegían principalmente de la luminosidad y fueron colocados dentro de unas vitrinas de cristal totalmente expuestos a la luz. Si bien argumentan que están protegidos permanentemente por un paño de tela obscura que los protege, la evidencia en videos y fotografías de material publicitario del propio ayuntamiento muestran lo contrario. 4 ¿Ante esto les harán alguna dirigencia?, anexar evidencia.</t>
  </si>
  <si>
    <t>Documentos, reportajes, fotografías, videos,  sobre el 02 de octubre de 1968</t>
  </si>
  <si>
    <t>Nombramiento, oficio o cualquier tipo de documento mediante el cual se nombró a los servidores públicos encargados del archivo de trámite de cada una de las áreas administrativas de su Institución. -Cuál es el tratamiento que se les da a los datos personales que se encuentran dentro de los documentos considerados como históricos y que son mostrados al público en general. -Cuentan con convenios de colaboración o de otro tipo con instituciones archivísticas internacionales? en caso de ser afirmativo, cuáles son? Gracias.</t>
  </si>
  <si>
    <t>¿La institución cuenta con cargos de titulares, directivos o mandos medios, electos por el órgano de gobierno? ¿Estos titulares, directivos o mandos medios, cuentan con un suplente? ¿Cuál es el proceso de designación del titular y suplente? ¿En caso que el Titular renuncie a su cargo, el suplente ocupa el puesto de titular?</t>
  </si>
  <si>
    <t>Fundamento legal para designación del Titular de la Unidad de Transparencia ¿Fundamento legal para la designación del Titular o Secretario ejecutivo del Comité de transparencia? ¿Ambos cuentan con suplente? ¿En caso que el Titular renuncie a su cargo, el suplente ocupa el puesto de titular?</t>
  </si>
  <si>
    <t>Respecto del documento anexo a la presente solicitud, requiero el número telefónico institucional y el número de extensión vigente del servidor público adscrito al Archivo General de la Nación Jordi Iván Valencia Rojas, siendo Titular Suplente de la Unidad de Transparencia; Asimismo, requiero el nombre completo y número telefónico institucional así como el número de extensión vigente del servidor público titular del correo electronico cpaez@agn.gob.mx En caso de no contar con la información total o parcial requiero la declaratoria de inexistencia dependiendo el caso concreto. Finalmente respecto del mismo documento anexo a la presente solicitud, requiero saber la fecha exacta que esta programado para que el servidor publico responsable emita respuesta conforme a lo requerido en dicha solicitud, toda vez que, fue señalado un plazo de 10 días para dar atención sin embargo no fijo una fecha en concreto conforme a lo contenido en dicho documento.</t>
  </si>
  <si>
    <t>Solicito a esta H. Institución las actas del Consejo Nacional de Archivos y documentos que han acompañado estas sesiones</t>
  </si>
  <si>
    <t>Adjunto solicitud</t>
  </si>
  <si>
    <t>SOLICITUD DE INFORMACIÓN AL SENADO DE REPÚBLICA, ARCHIVO GENERAL DE LA NACIÓN 1.Solicito la versión estenográfica de la comparecencia de Luis Téllez kuenzler del día 8 de abril de 1999 ante el senado de la república, incluidos los anexos, A, B, C, D 2.Solicito el acuerdo suscrito el día 29 de marzo de 1999 por los coordinadores parlamentarios y ratificado por el pleno de la cámara de senadores, para la comparecencia del doctor Luis Téllez Kuenzler para el día 8 de abril de 1999. 3.Solicito la iniciativa de reformas a los artículos 27 y 28 de la constitución política de los estados unidos mexicanos con su exposición de motivos EMITIDA EL DIA 3 DE FEBRERO DE 1999, propuesta por el titular del poder ejecutivo federal, misma que presento el secretario de energía Luis Téllez Kuenzler y que utilizo para comparecer el día 8 de abril de 1999 ante el senado. 4.Solicito el primer borrador del proyecto de ley de la industria eléctrica y otros proyectos de ordenamientos legales de esta materia, esto lo entrego Luis Téllez Kuenzler en su comparecencia del día 8 de abril de 1999. 5.Solicito calculo actuarial del fondo de pensiones que anexo a la comparecencia de Luis Téllez Kuenzler el día 8 de abril de 1999, ante el senado de la república.</t>
  </si>
  <si>
    <t>COORDINACIÓN DE ATENCION DE OBLIGACIONES EN MATERIA DE TRANSPARENCIA DE LUZ Y FUERZA DEL CENTRO EN LIQUIDACION.
1.Solicito carta de declaraciones de la administración también conocida como carta de gerencia que ustedes le firmaron al auditor C.P.C. MARCO A. OCHOA MENDOZA por cada ejercicio fiscal auditado, a partir del año 2009, 2010, 2011, 2012, 2013, 2014, 2015, 2016, 2017, 2018, 2019 y 2020, de la entidad LUZ Y FUERZA DEL CENTRO EN LIQUIDACION.</t>
  </si>
  <si>
    <t>Sr. Presidente de México Lic. Andrés Manuel López Obrador
Titular del Archivo General de la Nación
Sr. Director General de Pemex Ing. Octavio Romero Oropeza
Todos en el ámbito de su competencia como sujetos obligados en materia de Archivo.
Presente.
Sabedores y sabedoras de su interés y compromiso con la transparencia y respeto a la Ley General de Archivos vigente, solicito de la Directora Jurídica Dra. Luz María Zarza Delgado lo siguiente
Evidencias del Modelo de Gestión Documental y Archivística de todas las Gerencias Jurídicas que tiene a su cargo o bajo su supervisión.
Directorio de responsables de la gestion, registro y control de cada uno de los archivos que cada una de las gerencias Jurídicas de Pemex y los reportes periódicos generados por cada uno de ellos o por los Gerentes en relación a dicha función, particularmente en cuanto a manejo de expedientes en trámite, archivos de trámite y correspondencia. Quiero la evidencia generada en forma gráfica y documental al respecto. 
Pedimos información y evidencias generadas que sean relativas al control, supervisión y seguimiento de la Directora Jurídica respecto de los Gerentes Jurídicos en este tema tan fundamental, para saber si hay simulación o verdadera observancia de la Ley de la materia. 
Requerimos evidencia documental y gráfica del cumplimiento aplicable para las Gerencias Jurídicas de Pemex de todas las disposiciones de la Ley General de Archivos, punto por punto en forma exhaustiva. Y saber si existe algún mecanismo o procedimiento para fincar responsabilidad a los responsables de cada gerencia por no cumplir dicha legislación. Y si no existe ¿Cómo piensa o debe proceder contra quienes hoy no cumplen la Ley en cuestión?
Saber si sus subalternos e incluso Gerentes Jurídicos subordinados, le han informado, y avala, las condiciones deplorables y desorganizadas de muchos de los archivos jurídicos del jurídico de Pemex en el país.
Han llegado a nuestro poder no solo denuncias para investigación de toda la república sino en particular, y es lo que detona este ejercicio, sobre la presunta evidencia de las condiciones, por ejemplo, que guardan los archivos de la Gerencia Jurídica Región Sureste, particularmente de Ciudad del Carmen y Villahermosa. Envío adjunto evidencias aberrantes del supuesto archivo.
Requiero no solo evidencia de en qué condiciones se encuentran los archivos señalados sino qué piensa hacer para resolver esa situación y sancionar a sus subordinados. Queremos toda la información del o de los responsables que por jerarquía le responden a usted en cuanto a esta labor administrativa fundamental y las acciones que tomará para corregir. Indíquenos igual por favor como funciona y quién vigila el control, registro, acceso y demás actividades relacionadas con los archivos en el manejo de expedientes, documentación de trámite y correspondencia. Todo en relación a lo que establece la Ley General de Archivos y las disposiciones de Pemex en la materia como sujeto obligado al respecto. 
La información solicitada es la relacionada del 01 de abril de 2020 a la presente fecha y se solicita imágenes y versión publica de todo lo solicitado. Un grupo de expertos revisara uno a uno cada archivo digital compartido. 
Archivistas Unidos por el respeto a la Ley, A.C.</t>
  </si>
  <si>
    <t>Sr. Presidente de México Lic. Andrés Manuel López Obrador
Titular del Archivo General de la Nación
Sr. Director General de Pemex Ing. Octavio Romero Oropeza
Todos en el ámbito de su competencia como sujetos obligados en materia de Archivos.
Presente.
Sabedores y sabedoras de su interés y compromiso con la transparencia y respeto a la Ley General de Archivos vigente, solicito de la Directora Jurídica Dra. Luz María Zarza Delgado lo siguiente
Evidencias del Modelo de Gestión Documental y Archivística de todas las Gerencias Jurídicas que tiene a su cargo o bajo su supervisión.
Directorio de responsables de la gestion, registro y control de cada uno de los archivos que cada una de las gerencias Jurídicas de Pemex y los reportes periódicos generados por cada uno de ellos o por los Gerentes en relación a dicha función, particularmente en cuanto a manejo de expedientes en trámite, archivos de trámite y correspondencia. Quiero la evidencia generada en forma gráfica y documental al respecto. 
Pedimos información y evidencias generadas que sean relativas al control, supervisión y seguimiento de la Directora Jurídica respecto de los Gerentes Jurídicos en este tema tan fundamental, para saber si hay simulación o verdadera observancia de la Ley de la materia. 
Requerimos evidencia documental y gráfica del cumplimiento aplicable para las Gerencias Jurídicas de Pemex de todas las disposiciones de la Ley General de Archivos, punto por punto en forma exhaustiva. Y saber si existe algún mecanismo o procedimiento para fincar responsabilidad a los responsables de cada gerencia por no cumplir dicha legislación. Y si no existe ¿Cómo piensa o debe proceder contra quienes hoy no cumplen la Ley en cuestión?
Saber si sus subalternos e incluso Gerentes Jurídicos subordinados, le han informado, y avala, las condiciones deplorables y desorganizadas de muchos de los archivos jurídicos del jurídico de Pemex en el país.
Han llegado a nuestro poder no solo denuncias para investigación de toda la república sino en particular, y es lo que detona este ejercicio, sobre la presunta evidencia de las condiciones, por ejemplo, que guardan los archivos de la Gerencia Jurídica Región Sureste, particularmente de Ciudad del Carmen y Villahermosa. Envío adjunto evidencias aberrantes del supuesto archivo.
Requiero no solo evidencia de en qué condiciones se encuentran los archivos señalados sino qué piensa hacer para resolver esa situación y sancionar a sus subordinados. Queremos toda la información del o de los responsables que por jerarquía le responden a usted en cuanto a esta labor administrativa fundamental y las acciones que tomará para corregir. Indíquenos igual por favor como funciona y quién vigila el control, registro, acceso y demás actividades relacionadas con los archivos en el manejo de expedientes, documentación de trámite y correspondencia. Todo en relación a lo que establece la Ley General de Archivos y las disposiciones de Pemex en la materia como sujeto obligado al respecto. 
La información solicitada es la relacionada del 01 de abril de 2020 a la presente fecha y se solicita imágenes y versión publica de todo lo solicitado. Un grupo de expertos revisara uno a uno cada archivo digital compartido. 
Archivistas Unidos por el respeto a la Ley, A.C.</t>
  </si>
  <si>
    <t>Emmanuel Cruz Alberto, por mi propio derecho, con fundamento en el articulo 8 de la Constitución Política de los Estados Unidos Mexicanos, ante ustedes con el debido respeto, comparezco para exponer Por medio del presente escrito, vengo a solicitar informes sobre El Zócalo o Plaza de la Constitución y el Palacio Nacional que se localizan en el Centro Histórico, en el primer cuadro de la Ciudad de México, a efecto de que puedan proporcionar informes, sobre si dichos inmuebles se encuentran debidamente registrados, ante la instancia correspondiente, asimismo si estos inmuebles cuenta con un titulo de propiedad, de ser así, solicito se me informe en que fecha fueron inscritos y si estos derechos se reconocen a un particular o a alguna dependencia de gobierno. En esa tesitura solicito, se me informe si existe algún titulo virreynal sobre dichos inmuebles, la fecha en que fueron construidos, y la semblanza histórica de los mismos, es decir los antecedentes históricos de cada uno de estos inmuebles, así como también informen si dichos inmuebles se encuentran sobre terrenos comunales, de ser el caso a que comunidad indígena pertenecen. Por otra parte solicito me informen, si estos inmuebles están en venta, cual es el avaluó de los mismos, o si estos pueden ser concesionados totalmente o fracciones de los mismos, en caso de ser negativa su respuesta solicito puedan informar al suscrito detalladamente las razones. Por otra parte, solicito me informe si a dichos inmuebles se puede tener acceso, es decir a la Plaza de la Constitución o al Palacio Nacional, ya que el suscrito deseo conocer el Palacio Nacional y de ser posible visitar al Presidente de la Republica. En cuanto a la Plaza de la Constitución solicito a que dependencia debo acudir, para poder solicitar dicho espacio para un evento masivo, es decir si debo realizar un pago de derechos para utilizar dicho espacio o en su caso a que dependencia acudir para solicitar un permiso, todo ello en cuanto las condiciones lo permitan, debido a la contingencia de COVID-19. Por lo anteriormente expuesto y fundado a los titulares de cada dependencia, solcito amablemente puedan proporcionar la información que el suscrito he requerido, por serme útil para un estudio que el suscrito en mi carácter de estudiante e investigador realizo.</t>
  </si>
  <si>
    <t>Con fundamento en el artículo 6 Constitucional, así como el artículo 3 de la LFTAIP, en conconrdancia al 4 de la LGTAIP, solicito TODA la información relacionada con la integración, formación y funcionamiento del Grupo Interdisciplinario de Archivos de ese Archivo General de la Nación, tales como oficios de desiganción, actas de las sesiones, creación de su grupo, reglas de operación, criterios, fecha de su creación, acuerdos, aprobaciones, dictamenes, etc. Lo anterior lo requiero a través de medios electrónicos.</t>
  </si>
  <si>
    <t>Buenas Tardes. La Ley Federal de los Trabajadores al Servicio del Estado en su artículo 34.- párrafo segundo establece lo siguiente Por cada cinco años de servicios efectivos prestados hasta llegar a veinticinco, los trabajadores tendrán derecho al pago de una prima como complemento del salario. En los Presupuestos de Egresos correspondientes, se fijará oportunamente el monto o proporción de dicha prima. Teniendo en cuenta esto, mi solicitud radica en las siguientes cuestiones 1.- ¿A quién le corresponde realizar el pago de las prestaciones de los Trabajadores del Gobierno de la Ciudad de México? 2.- ¿Dicha prestación quien la determina? 3.- ¿Cómo se calcula el monto y pago de dicha prestación? 4.- ¿Cuál es el monto que el Gobierno de la Ciudad de México paga a sus trabajadores por dicha prima complementaria del salario? 5.- ¿Corresponde al Congreso de la Unión o al Congreso de la Ciudad de México fijar el monto en el presupuesto de egresos, por dicha prima y prestación laboral correspondiente a los trabajadores del Gobierno de la Ciudad de México? 6.- ¿En qué capítulo del presupuesto de egresos se fija este monto?</t>
  </si>
  <si>
    <t>Solicito de la manera más atenta al Archivo General de la Nación proporcione, en forma digital o en copia simple, las versiones públicas en base a documentos escritos e imágenes concernientes a 1) JORGE PRIETO LAURENS; 2) JOAQUÍN SÁENZ ARRIAGA; 3) SALVADOR ABASCAL INFANTE; 4) MANUEL ALBINO HERNÁNDEZ; 5) La rebelión encabezada por el Gral. (ret) JOSÉ DE JESÚS BARRAGÁN LEÑERO, ocurrida en 1962; y 6) la organización denominada DIRECTORIO REVOLUCIONARIO ESTUDIANTIL (DRE). El AGN posee ya una versión pública parcial de 124 fojas sobre Prieto Laurens (Serie DFS, Caja 323), pero ésta solo abarca los años 1953-1963. Por consiguiente, solicito de la manera más atenta la elaboración de un expediente completo, hasta el año 1990 (año de su muerte), o la fecha más reciente disponible. En la última lista de versiones públicas disponible en el sitio del AGN (enero de 2020), no aparecen listados JOAQUÍN SÁENZ ARRIAGA, SALVDOR ABASCAL INFANTE, MANUEL ALBINO HERNÁNDEZ, JOSÉ DE JESUS BARRAGÁN LEÑERO, o el DRE, por lo que se solicita la elaboración de dichas versiones públicas.</t>
  </si>
  <si>
    <t>Investigación periodística</t>
  </si>
  <si>
    <t>A quien Corresponda , Por favor me podrían enviar toda la información que tengan de mi en sus archivos</t>
  </si>
  <si>
    <t>¿Cuál es el porcentaje del presupuesto asignado que es destinado a las labores de conservación y restauración del acervo documental?</t>
  </si>
  <si>
    <t>Antecedentes documentales del ejido San Lorenzo Chiautzingo -Cuadro de distribución de aguas permanentes del Río Cotzala en los límites con el municipio de Huejotzingo emitido por la entonces Secretaría de Agricultura y Fomento. -Constancia de registro marcada con el número de folio P274/O275 del registro de Derechos del Agua. -Acta de información testimonial relacionada con el ejido San Lorenzo Chiautzingo ante la presencia del licenciado josé maría fuentes Aguilar, Notario Publico Número 2 del distrito judicial Huejotzingo.P274</t>
  </si>
  <si>
    <t>Solicito copia de todos los documentos relacionados con el C. Andrés Manuel López Obrador que se encuentren en los archivos del extinto Centro de Investigación y Seguridad Nacional (Cisen). Muchas gracias.</t>
  </si>
  <si>
    <t>BUENAS NOCHES, ME GUSTARÍA ACCEDER A ALGUN PORTAL O BILBIOTECA DIGITAL DONDE PUEDA CONSULTAR LIBROS O DOCUMENTOS JURIDICOS QUE TRATEN SOBRE LAS FACULTADES, FUNCIONES Y/O ACTIVIDADES QUE REALIZA ESE ORGANISMO</t>
  </si>
  <si>
    <t>¿Causa raíz de un gran padecimiento? Todos los resultados de ese cochinero los estamos padeciendo ahora. Genial la renegociación en el nuevo Tratado de Libre Comercio sobre nuestra Soberanía Energética, ¿eh? Deseo que se transparente íntegramente, contando las cartas paralelas secretas que circulan, el Tratado de Bucareli, o su equivalente en caso de que haya algún error tipográfico por el desconocimiento histórico que pueda haber como sesgo al pedir esto. Me interesa también saber más sobre el Ingeniero Mécanico Emilio Gómez Montión (o el exacto, pues en Google no hay información precisa) desde la CFE como mención especial y honorífica a este maravilloso hombre por haber sido enterrado injustamente en la historia. Como notas sorprendentes -Mi padre vivió la experiencia del límite de creación cuando estuvo trabajando Nacional de Cobre, estas son historias que escuchaba desde niño -Industria Aeroespacial limitada. Celebro que estemos retomándolo. -Década de los años 50s Sugerencia de patentar estabilizador de cohetes (trabajaba en la CFE). -Un Ingeniero presentó canastillas neumáticas aéreas para la CFE, presentó el diseño y solo se río en su cara su jefe, diciendo que era una completa tontería. oEn EUA copiaron el diseño ¿Fuga de cerebros, fuga de talentos, fuga de inteligencia? ¿Hola! -Mastretta, dediseño Mexicano, destruido mediáticamente por Top Gear, un programa Inglés, diciendo que nuestra manufactura era una basura (en mis palabras). Sabotaje típico de los conservadores. Sabemos quienes, pero por protocolo lo suavizo en esta carta/petición. -Avión de motor ligero de 195 Km/h, ¡35 más barato! -6 refinerías o1914 o1950 o1977 o1979 oY ahora 2 Bocas -Buques de Guerra que no se hacían desde la época del Porfiriato -FX-05 Xiuhcóatl Suspendida por varios años por que los Señores Alemanes decían que era una copia Se comportaron igualito que la paraestatal Italiana rancia que no nos permite sacar nuestra energía a través de turbinas... Fíjate qué conveniente este cochino sabotaje ¡Y Alfredo Oropeza fue destituido injustamente! Adiós al Santo Grial falso.</t>
  </si>
  <si>
    <t>Solicito el documento auténtico(manuscrito donde tiene las firmas de las personas que intervinieron) de los Tratados de Córdoba, documento que marcó el inicio de la independencia nacional.</t>
  </si>
  <si>
    <t>Solicito algunos mapas realizados por el artista, pintor y geografo Miguel Covarrubias</t>
  </si>
  <si>
    <t>Quiero tener acceso al testamento público suscrito por Magdalena Carmen Frida Kahlo Calderón, también conocida cómo Frida Kahlo el el 10 de abril de 1940, otorgado ante el Notario 12, el entonces Distrito Federal, Notario Ernesto Olivares Inclán. Quiero conocer los requisitos que se solicitan para poder tener acceso a él, los derechos que haya que cubrir para tener acceso al mismo, las instalaciones en donde debo acudir para obtenerlo, los horarios de atención, teléfonos y correos electrónicos de contacto, los servidores o servidoras públicas responsables de su custodia y de aquellos responsables de otorgarme un ejemplar certificado del mismo. Quiero conocer la ubicación del archivo donde se almacena el testamento público suscrito por Magdalena Carmen Frida Kahlo Calderón, también conocida cómo Frida Kahlo el el 10 de abril de 1940, otorgado ante el Notario 12, el entonces Distrito Federal, Notario Ernesto Olivares Inclán. Quiero conocer los requisitos que se solicitan para poder tener acceso a él, los derechos que haya que cubrir para tener acceso al mismo, las instalaciones en donde debo acudir para obtenerlo, los horarios de atención, teléfonos y correos electrónicos de contacto, los servidores o servidoras públicas responsables de su custodia y de aquellos responsables de otorgarme un ejemplar certificado del mismo. Quiero conocer el juzgado y el número de expediente ante el cual se tramitó el juicio testamentario de Magdalena Carmen Frida Kahlo Calderón, también conocida cómo Frida Kahlo en el año 1954 y el estado procesal en que se encuentra el mismo. Una vez brindada dicha información quiero saber la ubicación del archivo donde se almacena dicho expediente judicial iniciado como juicio testamentario y/o similares respecto de la persona que en nombre llevó en vida el nombre de Magdalena Carmen Frida Kahlo Calderón, también conocida cómo Frida Kahlo quien falleció el 13 de julio de 1954. Quiero conocer los requisitos que se solicitan para poder tener acceso a él, para ingresar a las instalaciones, quiero saber si se requiere hacer una cita previa para ingresar y las características de materiales y protección que deba llevar puestos para acceder a dichos documentos. Quiero saber los derechos que haya que pagar para tener acceso al mismo, las instalaciones en donde debo acudir para obtenerlo con domicilio completo, correcto y actualizado, los horarios de atención, teléfonos y correos electrónicos de contacto del lugar, y los nombre de los servidores o servidoras públicas responsables de su custodia y de aquellos responsables de otorgarme un ejemplar certificado del mismo, o al menos de autorizar su consulta. Si esta información no estuviera disponible deberán justificar la suerte de dicho expediente, si este está en estado desaparecido, destruido, y/o cualquier otra condición. Se solicita esta Información al Archivo de la Nación por considerar que dada la relevancia Nacional del pintor Diego Rivera y de su esposa fallecida Frida Kahlo, estos documentos se han conservado con el tiempo bajo resguardo de la Nación.</t>
  </si>
  <si>
    <t>Mi historial clínico</t>
  </si>
  <si>
    <t>Quiero saber si tienen copia u original del decreto del 5 de agosto de 1867 emitido por el gobierno republicano que crea diferentes medallas para los que combatieron a los franceses</t>
  </si>
  <si>
    <t>Se solicita toda la información relativa al expediente no. 21-19-334/(402)/1999 con motivo de la permuta de los inmuebles ubicados en calle 5 de mayo no. 100, colonia Merced Gómez y en la calle los Leones, alcaldía Álvaro Obregón</t>
  </si>
  <si>
    <t>Último título de propiedad de de los inmuebles ubicados en calle 5 de mayo no. 100, colonia Merced Gómez y en la calle los Leones, alcaldía Álvaro Obregón.</t>
  </si>
  <si>
    <t>De acuerdo con la Ley General de Archivos el Consejo Nacional de Archivos, que preside el Archivo General de la Nación, en su artículo cuarto transitorio deberá INICIA CITA El Consejo Nacional emitirá lineamientos, mecanismos y criterios para la conservación y resguardo de documentos de acuerdo a las características económicas, culturales y sociales de cada región en los municipios que no tengan condiciones presupuestarias ni técnicas y cuenten con una población menor a 70,000 habitantes FIN DE CITA Por lo que solicito conocer los líneamientos, mecanimos y criterios para dichos municipios. También deseo conocer si cuentan con un padrón o conocen cuáles son esos municipios. Saludos</t>
  </si>
  <si>
    <t>Escritura 34,404 de fecha 01 de abril de 1966, otorgada ante Javier Prieto Aguilera, entonces titular de la notaría 40 de la CDMX, de los inmuebles ubicados en calle 5 de mayo no. 100, colonia Merced Gómez y en la calle los Leones, alcaldía Álvaro Obregón.</t>
  </si>
  <si>
    <t>Informe del estado que guarda la Modificación de uso de Suelo a Comercial y de servicios de los inmuebles ubicados en calle 5 de mayo no. 100, colonia Merced Gómez y en la calle los Leones, alcaldía Álvaro Obregón, derivado de la permuta de los inmuebles.</t>
  </si>
  <si>
    <t>Informe sobre el estado que guarda la formalización de la permuta de los inmuebles ubicados en calle 5 de mayo no. 100, colonia Merced Gómez y en la calle los Leones, alcaldía Álvaro Obregón.</t>
  </si>
  <si>
    <t>Informe sobre el estado que guarda la entrega de posesión de los inmuebles ubicados en calle 5 de mayo no. 100, colonia Merced Gómez y en la calle los Leones, alcaldía Álvaro Obregón, derivado de la permuta de los inmuebles.</t>
  </si>
  <si>
    <t>Informe de los frutos/rendimientos/rentas percibidas por el uso de los inmuebles ubicados en calle 5 de mayo no. 100, colonia Merced Gómez y en la calle los Leones, alcaldía Álvaro Obregón del inmueble e informe sobre la autoridad que las ha recibido y administrado desde la fecha de la permuta de los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</si>
</sst>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6" formatCode="dd/mm/yyyy;@"/>
  </numFmts>
  <fonts count="2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Calibri"/>
      <family val="2"/>
      <scheme val="minor"/>
    </font>
    <font>
      <sz val="11"/>
      <name val="Calibri"/>
      <family val="2"/>
      <scheme val="minor"/>
    </font>
    <font>
      <sz val="11"/>
      <color rgb="FF000000"/>
      <name val="Calibri"/>
      <family val="2"/>
      <scheme val="minor"/>
    </font>
    <font>
      <sz val="11"/>
      <color rgb="FF000000"/>
      <name val="Arial"/>
      <family val="2"/>
    </font>
    <font>
      <b/>
      <sz val="11"/>
      <color theme="1"/>
      <name val="Arial"/>
      <family val="2"/>
    </font>
    <font>
      <sz val="11"/>
      <color theme="0"/>
      <name val="Arial"/>
      <family val="2"/>
    </font>
    <font>
      <b/>
      <sz val="10"/>
      <name val="Arial Narrow"/>
      <family val="2"/>
    </font>
    <font>
      <b/>
      <sz val="11"/>
      <color rgb="FFFFFFFF"/>
      <name val="Calibri"/>
      <family val="2"/>
      <scheme val="minor"/>
    </font>
    <font>
      <sz val="8"/>
      <color rgb="FF000000"/>
      <name val="Arial"/>
      <family val="2"/>
    </font>
    <font>
      <sz val="10"/>
      <color theme="1"/>
      <name val="Calibri"/>
      <family val="2"/>
      <scheme val="minor"/>
    </font>
    <font>
      <sz val="8"/>
      <name val="Calibri"/>
      <family val="2"/>
      <scheme val="minor"/>
    </font>
    <font>
      <sz val="9"/>
      <color rgb="FF000000"/>
      <name val="Arial"/>
      <family val="2"/>
    </font>
    <font>
      <sz val="9"/>
      <color rgb="FF171717"/>
      <name val="Calibri"/>
      <family val="2"/>
      <scheme val="minor"/>
    </font>
    <font>
      <sz val="12"/>
      <color rgb="FF222222"/>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4472C4"/>
        <bgColor rgb="FF4472C4"/>
      </patternFill>
    </fill>
    <fill>
      <patternFill patternType="solid">
        <fgColor rgb="FFD9E1F2"/>
        <bgColor rgb="FFD9E1F2"/>
      </patternFill>
    </fill>
    <fill>
      <patternFill patternType="solid">
        <fgColor theme="4" tint="0.79998168889431442"/>
        <bgColor indexed="64"/>
      </patternFill>
    </fill>
    <fill>
      <patternFill patternType="solid">
        <fgColor rgb="FFFFFFFF"/>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double">
        <color auto="1"/>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auto="1"/>
      </left>
      <right style="double">
        <color auto="1"/>
      </right>
      <top style="double">
        <color auto="1"/>
      </top>
      <bottom style="medium">
        <color auto="1"/>
      </bottom>
      <diagonal/>
    </border>
    <border>
      <left style="double">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double">
        <color auto="1"/>
      </right>
      <top style="medium">
        <color auto="1"/>
      </top>
      <bottom style="medium">
        <color auto="1"/>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style="double">
        <color auto="1"/>
      </right>
      <top style="medium">
        <color auto="1"/>
      </top>
      <bottom style="double">
        <color auto="1"/>
      </bottom>
      <diagonal/>
    </border>
    <border>
      <left style="medium">
        <color auto="1"/>
      </left>
      <right style="double">
        <color auto="1"/>
      </right>
      <top style="medium">
        <color auto="1"/>
      </top>
      <bottom/>
      <diagonal/>
    </border>
    <border>
      <left style="thin">
        <color auto="1"/>
      </left>
      <right style="thin">
        <color auto="1"/>
      </right>
      <top/>
      <bottom/>
      <diagonal/>
    </border>
    <border>
      <left style="thin">
        <color auto="1"/>
      </left>
      <right/>
      <top/>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rgb="FF8EA9DB"/>
      </top>
      <bottom style="thin">
        <color rgb="FF8EA9DB"/>
      </bottom>
      <diagonal/>
    </border>
    <border>
      <left style="thin">
        <color auto="1"/>
      </left>
      <right/>
      <top style="thin">
        <color auto="1"/>
      </top>
      <bottom/>
      <diagonal/>
    </border>
  </borders>
  <cellStyleXfs count="1">
    <xf numFmtId="0" fontId="0" fillId="0" borderId="0"/>
  </cellStyleXfs>
  <cellXfs count="130">
    <xf numFmtId="0" fontId="0" fillId="0" borderId="0" xfId="0"/>
    <xf numFmtId="0" fontId="0" fillId="0" borderId="1" xfId="0" applyBorder="1" applyAlignment="1">
      <alignment horizontal="center" vertical="center" wrapText="1"/>
    </xf>
    <xf numFmtId="0" fontId="0" fillId="0" borderId="0" xfId="0" applyAlignment="1">
      <alignment horizontal="justify"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xf>
    <xf numFmtId="0" fontId="6" fillId="3" borderId="1" xfId="0" applyFont="1" applyFill="1" applyBorder="1" applyAlignment="1">
      <alignment horizontal="center" vertical="center" wrapText="1"/>
    </xf>
    <xf numFmtId="49" fontId="0" fillId="0" borderId="1" xfId="0" applyNumberFormat="1" applyBorder="1" applyAlignment="1" applyProtection="1">
      <alignment horizontal="center" vertical="center"/>
      <protection locked="0"/>
    </xf>
    <xf numFmtId="14" fontId="0" fillId="0" borderId="1" xfId="0" applyNumberFormat="1" applyBorder="1" applyAlignment="1" applyProtection="1">
      <alignment horizontal="center" vertical="center" wrapText="1"/>
      <protection locked="0"/>
    </xf>
    <xf numFmtId="14" fontId="0" fillId="2" borderId="1" xfId="0" applyNumberForma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protection locked="0"/>
    </xf>
    <xf numFmtId="0" fontId="0" fillId="2" borderId="1" xfId="0" applyFill="1" applyBorder="1" applyAlignment="1" applyProtection="1">
      <alignment horizontal="center" vertical="center" wrapText="1"/>
      <protection locked="0"/>
    </xf>
    <xf numFmtId="0" fontId="6" fillId="3" borderId="2" xfId="0" applyFont="1" applyFill="1" applyBorder="1" applyAlignment="1">
      <alignment horizontal="center" vertical="center" wrapText="1"/>
    </xf>
    <xf numFmtId="0" fontId="0" fillId="0" borderId="0" xfId="0" applyAlignment="1">
      <alignment wrapText="1"/>
    </xf>
    <xf numFmtId="0" fontId="0" fillId="0" borderId="1" xfId="0" applyBorder="1"/>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5" fillId="0" borderId="0" xfId="0" applyFont="1"/>
    <xf numFmtId="0" fontId="4" fillId="0" borderId="10" xfId="0" applyFont="1" applyBorder="1"/>
    <xf numFmtId="1" fontId="5" fillId="0" borderId="11" xfId="0" applyNumberFormat="1" applyFont="1" applyBorder="1" applyAlignment="1">
      <alignment horizontal="center" vertical="center"/>
    </xf>
    <xf numFmtId="0" fontId="5" fillId="5" borderId="7" xfId="0" applyFont="1" applyFill="1" applyBorder="1"/>
    <xf numFmtId="165" fontId="5" fillId="5" borderId="8" xfId="0" applyNumberFormat="1" applyFont="1" applyFill="1" applyBorder="1" applyAlignment="1">
      <alignment horizontal="center" vertical="center"/>
    </xf>
    <xf numFmtId="165" fontId="5" fillId="5" borderId="9" xfId="0" applyNumberFormat="1" applyFont="1" applyFill="1" applyBorder="1" applyAlignment="1">
      <alignment horizontal="center" vertical="center"/>
    </xf>
    <xf numFmtId="0" fontId="5" fillId="4" borderId="7" xfId="0" applyFont="1" applyFill="1" applyBorder="1"/>
    <xf numFmtId="165" fontId="5" fillId="4" borderId="9" xfId="0" applyNumberFormat="1" applyFont="1" applyFill="1" applyBorder="1" applyAlignment="1">
      <alignment horizontal="center" vertical="center"/>
    </xf>
    <xf numFmtId="165" fontId="5" fillId="4" borderId="9" xfId="0" applyNumberFormat="1" applyFont="1" applyFill="1" applyBorder="1"/>
    <xf numFmtId="0" fontId="5" fillId="0" borderId="1" xfId="0" applyFont="1" applyBorder="1"/>
    <xf numFmtId="0" fontId="3" fillId="3" borderId="1" xfId="0" applyFont="1" applyFill="1" applyBorder="1"/>
    <xf numFmtId="0" fontId="5" fillId="0" borderId="1" xfId="0" applyFont="1" applyBorder="1" applyAlignment="1">
      <alignment horizontal="center" vertical="center"/>
    </xf>
    <xf numFmtId="165" fontId="5" fillId="0" borderId="1" xfId="0" applyNumberFormat="1" applyFont="1" applyBorder="1" applyAlignment="1">
      <alignment horizontal="center" vertical="center"/>
    </xf>
    <xf numFmtId="0" fontId="8" fillId="5" borderId="1" xfId="0" applyFont="1" applyFill="1" applyBorder="1" applyAlignment="1">
      <alignment horizontal="center" vertical="center" wrapText="1"/>
    </xf>
    <xf numFmtId="1" fontId="5" fillId="4" borderId="8" xfId="0" applyNumberFormat="1" applyFont="1" applyFill="1" applyBorder="1" applyAlignment="1">
      <alignment horizontal="center" vertical="center"/>
    </xf>
    <xf numFmtId="1" fontId="5" fillId="4" borderId="8" xfId="0" applyNumberFormat="1" applyFont="1" applyFill="1" applyBorder="1"/>
    <xf numFmtId="0" fontId="11" fillId="0" borderId="0" xfId="0" applyFont="1" applyAlignment="1">
      <alignment horizontal="center" vertical="center"/>
    </xf>
    <xf numFmtId="0" fontId="5" fillId="4" borderId="13" xfId="0" applyFont="1" applyFill="1" applyBorder="1"/>
    <xf numFmtId="1" fontId="5" fillId="0" borderId="12" xfId="0" applyNumberFormat="1" applyFont="1" applyBorder="1" applyAlignment="1">
      <alignment horizontal="center" vertical="center"/>
    </xf>
    <xf numFmtId="0" fontId="2" fillId="5" borderId="9"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10" fontId="5" fillId="0" borderId="1" xfId="0" applyNumberFormat="1" applyFont="1" applyBorder="1" applyAlignment="1">
      <alignment horizontal="center" vertical="center"/>
    </xf>
    <xf numFmtId="10" fontId="5" fillId="0" borderId="1" xfId="0" applyNumberFormat="1" applyFont="1" applyBorder="1"/>
    <xf numFmtId="0" fontId="0" fillId="0" borderId="0" xfId="0" applyProtection="1">
      <protection locked="0"/>
    </xf>
    <xf numFmtId="0" fontId="0" fillId="2" borderId="1" xfId="0" applyFill="1" applyBorder="1" applyAlignment="1" applyProtection="1">
      <alignment horizontal="center" vertical="center"/>
      <protection locked="0"/>
    </xf>
    <xf numFmtId="0" fontId="1" fillId="0" borderId="1" xfId="0" applyFont="1" applyBorder="1"/>
    <xf numFmtId="0" fontId="5" fillId="0" borderId="1" xfId="0" applyFont="1" applyBorder="1" applyAlignment="1">
      <alignment horizontal="center"/>
    </xf>
    <xf numFmtId="49" fontId="0" fillId="2" borderId="1" xfId="0" applyNumberFormat="1" applyFill="1" applyBorder="1" applyAlignment="1" applyProtection="1">
      <alignment horizontal="center" vertical="center"/>
      <protection locked="0"/>
    </xf>
    <xf numFmtId="14" fontId="0" fillId="0" borderId="0" xfId="0" applyNumberFormat="1" applyAlignment="1">
      <alignment horizontal="center" vertical="center"/>
    </xf>
    <xf numFmtId="0" fontId="12" fillId="0" borderId="16" xfId="0" applyFont="1" applyBorder="1" applyAlignment="1">
      <alignment horizontal="left" vertical="center" wrapText="1"/>
    </xf>
    <xf numFmtId="0" fontId="12" fillId="0" borderId="16" xfId="0" applyFont="1" applyBorder="1"/>
    <xf numFmtId="166" fontId="0" fillId="2" borderId="1" xfId="0" applyNumberFormat="1" applyFill="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xf>
    <xf numFmtId="0" fontId="13" fillId="6" borderId="18" xfId="0" applyFont="1" applyFill="1" applyBorder="1" applyAlignment="1">
      <alignment horizontal="center" vertical="center" wrapText="1"/>
    </xf>
    <xf numFmtId="0" fontId="8" fillId="7" borderId="18" xfId="0" applyFont="1" applyFill="1" applyBorder="1"/>
    <xf numFmtId="0" fontId="8" fillId="0" borderId="18" xfId="0" applyFont="1" applyBorder="1"/>
    <xf numFmtId="0" fontId="0" fillId="8" borderId="1" xfId="0" applyFill="1" applyBorder="1" applyAlignment="1">
      <alignment horizontal="center" vertical="center"/>
    </xf>
    <xf numFmtId="0" fontId="8" fillId="0" borderId="17" xfId="0" applyFont="1" applyBorder="1" applyAlignment="1">
      <alignment horizontal="center" vertical="center" wrapText="1"/>
    </xf>
    <xf numFmtId="0" fontId="0" fillId="0" borderId="17" xfId="0"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0" borderId="17" xfId="0" applyBorder="1" applyAlignment="1">
      <alignment horizontal="center" vertical="center" wrapText="1"/>
    </xf>
    <xf numFmtId="0" fontId="0" fillId="2" borderId="1" xfId="0" applyFill="1" applyBorder="1" applyAlignment="1">
      <alignment horizontal="center" vertical="center" wrapText="1"/>
    </xf>
    <xf numFmtId="0" fontId="0" fillId="2" borderId="0" xfId="0" applyFill="1"/>
    <xf numFmtId="0" fontId="7" fillId="0" borderId="1" xfId="0" applyFont="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0" fontId="9" fillId="0" borderId="0" xfId="0" applyFont="1" applyAlignment="1">
      <alignment horizontal="center" vertical="center" wrapText="1"/>
    </xf>
    <xf numFmtId="49" fontId="0" fillId="2" borderId="1" xfId="0" applyNumberForma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wrapText="1"/>
      <protection locked="0"/>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17" xfId="0" applyFont="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14" fontId="7"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49" fontId="7" fillId="2" borderId="1" xfId="0" applyNumberFormat="1" applyFont="1" applyFill="1" applyBorder="1" applyAlignment="1" applyProtection="1">
      <alignment horizontal="center" vertical="center" wrapText="1"/>
      <protection locked="0"/>
    </xf>
    <xf numFmtId="166" fontId="7" fillId="2" borderId="1" xfId="0" applyNumberFormat="1" applyFont="1" applyFill="1" applyBorder="1" applyAlignment="1">
      <alignment horizontal="center" vertical="center" wrapText="1"/>
    </xf>
    <xf numFmtId="0" fontId="14" fillId="0" borderId="0" xfId="0" applyFont="1" applyAlignment="1">
      <alignment horizontal="center" vertical="center" wrapText="1"/>
    </xf>
    <xf numFmtId="0" fontId="0" fillId="2" borderId="1" xfId="0" applyFill="1" applyBorder="1" applyAlignment="1" applyProtection="1">
      <alignment horizontal="left" vertical="center" wrapText="1"/>
      <protection locked="0"/>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8" fillId="2" borderId="17" xfId="0" applyFont="1" applyFill="1" applyBorder="1" applyAlignment="1">
      <alignment horizontal="center" vertical="center" wrapText="1"/>
    </xf>
    <xf numFmtId="14" fontId="0" fillId="2" borderId="1" xfId="0" applyNumberFormat="1" applyFill="1" applyBorder="1" applyAlignment="1" applyProtection="1">
      <alignment horizontal="center" vertical="center"/>
      <protection locked="0"/>
    </xf>
    <xf numFmtId="0" fontId="9" fillId="2" borderId="0" xfId="0" applyFont="1" applyFill="1" applyAlignment="1">
      <alignment horizontal="center" vertical="center" wrapText="1"/>
    </xf>
    <xf numFmtId="0" fontId="15" fillId="0" borderId="1" xfId="0" applyFont="1" applyBorder="1" applyAlignment="1" applyProtection="1">
      <alignment horizontal="center" vertical="center" wrapText="1"/>
      <protection locked="0"/>
    </xf>
    <xf numFmtId="14" fontId="0" fillId="0" borderId="1" xfId="0" applyNumberFormat="1"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0" xfId="0" applyFill="1"/>
    <xf numFmtId="0" fontId="0" fillId="0" borderId="0" xfId="0" applyAlignment="1">
      <alignment horizontal="justify" vertical="center" wrapText="1"/>
    </xf>
    <xf numFmtId="0" fontId="0" fillId="9" borderId="1" xfId="0" applyFill="1" applyBorder="1" applyAlignment="1" applyProtection="1">
      <alignment horizontal="center" vertical="center" wrapText="1"/>
      <protection locked="0"/>
    </xf>
    <xf numFmtId="14" fontId="0" fillId="0" borderId="1" xfId="0" applyNumberFormat="1" applyFill="1" applyBorder="1" applyAlignment="1" applyProtection="1">
      <alignment horizontal="center" vertical="center"/>
      <protection locked="0"/>
    </xf>
    <xf numFmtId="0" fontId="0" fillId="0" borderId="0" xfId="0" applyAlignment="1">
      <alignment horizontal="center" wrapText="1"/>
    </xf>
    <xf numFmtId="0" fontId="0" fillId="2" borderId="0" xfId="0" applyFill="1" applyAlignment="1">
      <alignment horizontal="center" vertical="center"/>
    </xf>
    <xf numFmtId="0" fontId="0" fillId="2" borderId="0" xfId="0" applyFill="1" applyAlignment="1">
      <alignment horizontal="center"/>
    </xf>
    <xf numFmtId="0" fontId="0" fillId="2" borderId="0" xfId="0" applyFill="1" applyAlignment="1">
      <alignment horizontal="justify" vertical="center"/>
    </xf>
    <xf numFmtId="0" fontId="8" fillId="0" borderId="0" xfId="0" applyFont="1" applyAlignment="1">
      <alignment horizontal="left" vertical="center" wrapText="1"/>
    </xf>
    <xf numFmtId="14" fontId="0" fillId="0" borderId="1" xfId="0" applyNumberFormat="1" applyBorder="1" applyAlignment="1">
      <alignment horizontal="center" vertical="center"/>
    </xf>
    <xf numFmtId="0" fontId="0" fillId="9" borderId="1" xfId="0" applyFill="1" applyBorder="1" applyAlignment="1">
      <alignment horizontal="center" vertical="center" wrapText="1"/>
    </xf>
    <xf numFmtId="0" fontId="8" fillId="0" borderId="17" xfId="0" applyFont="1" applyBorder="1" applyAlignment="1">
      <alignment horizontal="left" vertical="center" wrapText="1"/>
    </xf>
    <xf numFmtId="0" fontId="0" fillId="0" borderId="1" xfId="0" applyBorder="1" applyAlignment="1">
      <alignment wrapText="1"/>
    </xf>
    <xf numFmtId="0" fontId="0" fillId="0" borderId="0" xfId="0" applyFont="1" applyAlignment="1">
      <alignment horizontal="center" vertical="center" wrapText="1"/>
    </xf>
    <xf numFmtId="0" fontId="0" fillId="0" borderId="0" xfId="0" applyFont="1" applyAlignment="1">
      <alignment wrapText="1"/>
    </xf>
    <xf numFmtId="0" fontId="15" fillId="0" borderId="0" xfId="0" applyFont="1" applyAlignment="1">
      <alignment horizontal="center" vertical="center" wrapText="1"/>
    </xf>
    <xf numFmtId="0" fontId="18" fillId="0" borderId="0" xfId="0" applyFont="1" applyAlignment="1">
      <alignment vertical="center" wrapText="1"/>
    </xf>
    <xf numFmtId="0" fontId="19" fillId="0" borderId="0" xfId="0" applyFont="1" applyAlignment="1">
      <alignment vertical="center" wrapText="1"/>
    </xf>
    <xf numFmtId="0" fontId="17" fillId="0" borderId="0" xfId="0" applyFont="1" applyAlignment="1">
      <alignment horizontal="center" vertical="center" wrapText="1"/>
    </xf>
    <xf numFmtId="0" fontId="8" fillId="0" borderId="19" xfId="0" applyFont="1" applyBorder="1" applyAlignment="1">
      <alignment horizontal="center" vertical="center" wrapText="1"/>
    </xf>
    <xf numFmtId="0" fontId="6" fillId="0" borderId="15" xfId="0" applyFont="1" applyBorder="1" applyAlignment="1">
      <alignment horizontal="center" vertical="center"/>
    </xf>
    <xf numFmtId="0" fontId="6" fillId="0" borderId="3"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lignment horizontal="left"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10" fillId="0" borderId="1" xfId="0" applyFont="1" applyBorder="1" applyAlignment="1">
      <alignment horizontal="center" vertical="center"/>
    </xf>
    <xf numFmtId="0" fontId="5" fillId="0" borderId="1" xfId="0" applyFont="1" applyBorder="1" applyAlignment="1">
      <alignment horizontal="center" vertical="center"/>
    </xf>
    <xf numFmtId="0" fontId="1" fillId="0" borderId="2" xfId="0" applyFont="1" applyBorder="1" applyAlignment="1">
      <alignment horizontal="center" vertical="center"/>
    </xf>
    <xf numFmtId="0" fontId="1" fillId="0" borderId="14" xfId="0" applyFont="1" applyBorder="1" applyAlignment="1">
      <alignment horizontal="center" vertical="center"/>
    </xf>
    <xf numFmtId="0" fontId="1" fillId="0" borderId="3" xfId="0" applyFont="1" applyBorder="1" applyAlignment="1">
      <alignment horizontal="center" vertical="center"/>
    </xf>
    <xf numFmtId="0" fontId="2" fillId="5" borderId="4" xfId="0" applyFont="1" applyFill="1" applyBorder="1" applyAlignment="1">
      <alignment horizont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3"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0" fillId="8" borderId="1" xfId="0" applyFill="1" applyBorder="1" applyAlignment="1">
      <alignment horizontal="center" vertical="center"/>
    </xf>
    <xf numFmtId="0" fontId="0" fillId="8" borderId="2" xfId="0" applyFill="1" applyBorder="1" applyAlignment="1">
      <alignment horizontal="center" vertical="center"/>
    </xf>
    <xf numFmtId="0" fontId="0" fillId="8" borderId="14" xfId="0" applyFill="1" applyBorder="1" applyAlignment="1">
      <alignment horizontal="center" vertical="center"/>
    </xf>
    <xf numFmtId="0" fontId="0" fillId="8" borderId="3" xfId="0"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FF"/>
      <color rgb="FFFA94F3"/>
      <color rgb="FF0066FF"/>
      <color rgb="FFCCFF99"/>
      <color rgb="FF99FFCC"/>
      <color rgb="FF00FFFF"/>
      <color rgb="FF35D7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2.xml"/><Relationship Id="rId7" Type="http://schemas.openxmlformats.org/officeDocument/2006/relationships/externalLink" Target="externalLinks/externalLink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calcChain" Target="calcChain.xml"/><Relationship Id="rId5" Type="http://schemas.openxmlformats.org/officeDocument/2006/relationships/worksheet" Target="worksheets/sheet4.xml"/><Relationship Id="rId10" Type="http://schemas.openxmlformats.org/officeDocument/2006/relationships/sharedStrings" Target="sharedStrings.xml"/><Relationship Id="rId4" Type="http://schemas.openxmlformats.org/officeDocument/2006/relationships/worksheet" Target="worksheets/sheet3.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Listado2020!#REF!</c:f>
              <c:strCache>
                <c:ptCount val="1"/>
                <c:pt idx="0">
                  <c:v>#REF!</c:v>
                </c:pt>
              </c:strCache>
            </c:strRef>
          </c:tx>
          <c:spPr>
            <a:solidFill>
              <a:schemeClr val="accent1"/>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Listado2020!#REF!</c:f>
              <c:numCache>
                <c:formatCode>General</c:formatCode>
                <c:ptCount val="1"/>
                <c:pt idx="0">
                  <c:v>1</c:v>
                </c:pt>
              </c:numCache>
            </c:numRef>
          </c:val>
          <c:extLst>
            <c:ext xmlns:c16="http://schemas.microsoft.com/office/drawing/2014/chart" uri="{C3380CC4-5D6E-409C-BE32-E72D297353CC}">
              <c16:uniqueId val="{00000000-7958-4B91-9203-26E54D51DCEF}"/>
            </c:ext>
          </c:extLst>
        </c:ser>
        <c:ser>
          <c:idx val="1"/>
          <c:order val="1"/>
          <c:tx>
            <c:strRef>
              <c:f>Listado2020!#REF!</c:f>
              <c:strCache>
                <c:ptCount val="1"/>
                <c:pt idx="0">
                  <c:v>#REF!</c:v>
                </c:pt>
              </c:strCache>
            </c:strRef>
          </c:tx>
          <c:spPr>
            <a:solidFill>
              <a:schemeClr val="accent2"/>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Listado2020!#REF!</c:f>
              <c:numCache>
                <c:formatCode>General</c:formatCode>
                <c:ptCount val="1"/>
                <c:pt idx="0">
                  <c:v>1</c:v>
                </c:pt>
              </c:numCache>
            </c:numRef>
          </c:val>
          <c:extLst>
            <c:ext xmlns:c16="http://schemas.microsoft.com/office/drawing/2014/chart" uri="{C3380CC4-5D6E-409C-BE32-E72D297353CC}">
              <c16:uniqueId val="{00000001-7958-4B91-9203-26E54D51DCEF}"/>
            </c:ext>
          </c:extLst>
        </c:ser>
        <c:ser>
          <c:idx val="2"/>
          <c:order val="2"/>
          <c:tx>
            <c:strRef>
              <c:f>Listado2020!$B$1:$B$4</c:f>
              <c:strCache>
                <c:ptCount val="4"/>
              </c:strCache>
            </c:strRef>
          </c:tx>
          <c:spPr>
            <a:solidFill>
              <a:schemeClr val="accent3"/>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Listado2020!$B$5:$B$291</c:f>
              <c:numCache>
                <c:formatCode>@</c:formatCode>
                <c:ptCount val="28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numCache>
            </c:numRef>
          </c:val>
          <c:extLst>
            <c:ext xmlns:c16="http://schemas.microsoft.com/office/drawing/2014/chart" uri="{C3380CC4-5D6E-409C-BE32-E72D297353CC}">
              <c16:uniqueId val="{00000002-7958-4B91-9203-26E54D51DCEF}"/>
            </c:ext>
          </c:extLst>
        </c:ser>
        <c:ser>
          <c:idx val="3"/>
          <c:order val="3"/>
          <c:tx>
            <c:strRef>
              <c:f>Listado2020!$C$1:$C$4</c:f>
              <c:strCache>
                <c:ptCount val="4"/>
              </c:strCache>
            </c:strRef>
          </c:tx>
          <c:spPr>
            <a:solidFill>
              <a:schemeClr val="accent4"/>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Listado2020!$C$5:$C$291</c:f>
              <c:numCache>
                <c:formatCode>@</c:formatCode>
                <c:ptCount val="28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numCache>
            </c:numRef>
          </c:val>
          <c:extLst>
            <c:ext xmlns:c16="http://schemas.microsoft.com/office/drawing/2014/chart" uri="{C3380CC4-5D6E-409C-BE32-E72D297353CC}">
              <c16:uniqueId val="{00000003-7958-4B91-9203-26E54D51DCEF}"/>
            </c:ext>
          </c:extLst>
        </c:ser>
        <c:ser>
          <c:idx val="4"/>
          <c:order val="4"/>
          <c:tx>
            <c:strRef>
              <c:f>Listado2020!$D$1:$D$4</c:f>
              <c:strCache>
                <c:ptCount val="4"/>
              </c:strCache>
            </c:strRef>
          </c:tx>
          <c:spPr>
            <a:solidFill>
              <a:schemeClr val="accent5"/>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Listado2020!$D$5:$D$291</c:f>
              <c:numCache>
                <c:formatCode>dd/mm/yyyy;@</c:formatCode>
                <c:ptCount val="287"/>
                <c:pt idx="0" formatCode="General">
                  <c:v>0</c:v>
                </c:pt>
                <c:pt idx="1">
                  <c:v>44214</c:v>
                </c:pt>
                <c:pt idx="2">
                  <c:v>44214</c:v>
                </c:pt>
                <c:pt idx="3">
                  <c:v>44202</c:v>
                </c:pt>
                <c:pt idx="4">
                  <c:v>44214</c:v>
                </c:pt>
                <c:pt idx="5">
                  <c:v>44214</c:v>
                </c:pt>
                <c:pt idx="6">
                  <c:v>44214</c:v>
                </c:pt>
                <c:pt idx="7">
                  <c:v>44203</c:v>
                </c:pt>
                <c:pt idx="8">
                  <c:v>44203</c:v>
                </c:pt>
                <c:pt idx="9">
                  <c:v>44214</c:v>
                </c:pt>
                <c:pt idx="10">
                  <c:v>44214</c:v>
                </c:pt>
                <c:pt idx="11">
                  <c:v>44214</c:v>
                </c:pt>
                <c:pt idx="12">
                  <c:v>44207</c:v>
                </c:pt>
                <c:pt idx="13">
                  <c:v>44208</c:v>
                </c:pt>
                <c:pt idx="14">
                  <c:v>44208</c:v>
                </c:pt>
                <c:pt idx="15">
                  <c:v>44208</c:v>
                </c:pt>
                <c:pt idx="16">
                  <c:v>44208</c:v>
                </c:pt>
                <c:pt idx="17">
                  <c:v>44214</c:v>
                </c:pt>
                <c:pt idx="18">
                  <c:v>44214</c:v>
                </c:pt>
                <c:pt idx="19">
                  <c:v>44214</c:v>
                </c:pt>
                <c:pt idx="20">
                  <c:v>44214</c:v>
                </c:pt>
                <c:pt idx="21">
                  <c:v>44210</c:v>
                </c:pt>
                <c:pt idx="22">
                  <c:v>44214</c:v>
                </c:pt>
                <c:pt idx="23">
                  <c:v>44214</c:v>
                </c:pt>
                <c:pt idx="24">
                  <c:v>44214</c:v>
                </c:pt>
                <c:pt idx="25">
                  <c:v>44212</c:v>
                </c:pt>
                <c:pt idx="26">
                  <c:v>44214</c:v>
                </c:pt>
                <c:pt idx="27">
                  <c:v>44214</c:v>
                </c:pt>
                <c:pt idx="28">
                  <c:v>44214</c:v>
                </c:pt>
                <c:pt idx="29">
                  <c:v>44214</c:v>
                </c:pt>
                <c:pt idx="30">
                  <c:v>44214</c:v>
                </c:pt>
                <c:pt idx="31">
                  <c:v>44214</c:v>
                </c:pt>
                <c:pt idx="32">
                  <c:v>44214</c:v>
                </c:pt>
                <c:pt idx="33">
                  <c:v>44214</c:v>
                </c:pt>
                <c:pt idx="34">
                  <c:v>44214</c:v>
                </c:pt>
                <c:pt idx="35">
                  <c:v>44214</c:v>
                </c:pt>
                <c:pt idx="36">
                  <c:v>44214</c:v>
                </c:pt>
                <c:pt idx="37">
                  <c:v>44215</c:v>
                </c:pt>
                <c:pt idx="38">
                  <c:v>44217</c:v>
                </c:pt>
                <c:pt idx="39">
                  <c:v>44246</c:v>
                </c:pt>
                <c:pt idx="40">
                  <c:v>44221</c:v>
                </c:pt>
                <c:pt idx="41">
                  <c:v>44222</c:v>
                </c:pt>
                <c:pt idx="42">
                  <c:v>44222</c:v>
                </c:pt>
                <c:pt idx="43">
                  <c:v>44223</c:v>
                </c:pt>
                <c:pt idx="44">
                  <c:v>44223</c:v>
                </c:pt>
                <c:pt idx="45">
                  <c:v>44224</c:v>
                </c:pt>
                <c:pt idx="46">
                  <c:v>44224</c:v>
                </c:pt>
                <c:pt idx="47">
                  <c:v>44224</c:v>
                </c:pt>
                <c:pt idx="48">
                  <c:v>44229</c:v>
                </c:pt>
                <c:pt idx="49">
                  <c:v>44231</c:v>
                </c:pt>
                <c:pt idx="50">
                  <c:v>44235</c:v>
                </c:pt>
                <c:pt idx="51">
                  <c:v>44237</c:v>
                </c:pt>
                <c:pt idx="52">
                  <c:v>44238</c:v>
                </c:pt>
                <c:pt idx="53">
                  <c:v>44242</c:v>
                </c:pt>
                <c:pt idx="54">
                  <c:v>44242</c:v>
                </c:pt>
                <c:pt idx="55">
                  <c:v>44242</c:v>
                </c:pt>
                <c:pt idx="56">
                  <c:v>44242</c:v>
                </c:pt>
                <c:pt idx="57">
                  <c:v>44242</c:v>
                </c:pt>
                <c:pt idx="58">
                  <c:v>44243</c:v>
                </c:pt>
                <c:pt idx="59">
                  <c:v>44243</c:v>
                </c:pt>
                <c:pt idx="60">
                  <c:v>44244</c:v>
                </c:pt>
                <c:pt idx="61">
                  <c:v>44244</c:v>
                </c:pt>
                <c:pt idx="62">
                  <c:v>44245</c:v>
                </c:pt>
                <c:pt idx="63">
                  <c:v>44245</c:v>
                </c:pt>
                <c:pt idx="64">
                  <c:v>44249</c:v>
                </c:pt>
                <c:pt idx="65">
                  <c:v>44249</c:v>
                </c:pt>
                <c:pt idx="66">
                  <c:v>44249</c:v>
                </c:pt>
                <c:pt idx="67">
                  <c:v>44249</c:v>
                </c:pt>
                <c:pt idx="68">
                  <c:v>44249</c:v>
                </c:pt>
                <c:pt idx="69">
                  <c:v>44249</c:v>
                </c:pt>
                <c:pt idx="70">
                  <c:v>44249</c:v>
                </c:pt>
                <c:pt idx="71">
                  <c:v>44253</c:v>
                </c:pt>
                <c:pt idx="72">
                  <c:v>44253</c:v>
                </c:pt>
                <c:pt idx="73">
                  <c:v>44253</c:v>
                </c:pt>
                <c:pt idx="74">
                  <c:v>44256</c:v>
                </c:pt>
                <c:pt idx="75">
                  <c:v>44256</c:v>
                </c:pt>
                <c:pt idx="76">
                  <c:v>44256</c:v>
                </c:pt>
                <c:pt idx="77">
                  <c:v>44257</c:v>
                </c:pt>
                <c:pt idx="78">
                  <c:v>44257</c:v>
                </c:pt>
                <c:pt idx="79">
                  <c:v>44257</c:v>
                </c:pt>
                <c:pt idx="80">
                  <c:v>44257</c:v>
                </c:pt>
                <c:pt idx="81">
                  <c:v>44258</c:v>
                </c:pt>
                <c:pt idx="82">
                  <c:v>44258</c:v>
                </c:pt>
                <c:pt idx="83">
                  <c:v>44258</c:v>
                </c:pt>
                <c:pt idx="84">
                  <c:v>44258</c:v>
                </c:pt>
                <c:pt idx="85">
                  <c:v>44258</c:v>
                </c:pt>
                <c:pt idx="86">
                  <c:v>44258</c:v>
                </c:pt>
                <c:pt idx="87">
                  <c:v>44259</c:v>
                </c:pt>
                <c:pt idx="88">
                  <c:v>44259</c:v>
                </c:pt>
                <c:pt idx="89">
                  <c:v>44259</c:v>
                </c:pt>
                <c:pt idx="90">
                  <c:v>44259</c:v>
                </c:pt>
                <c:pt idx="91">
                  <c:v>44259</c:v>
                </c:pt>
                <c:pt idx="92">
                  <c:v>44259</c:v>
                </c:pt>
                <c:pt idx="93">
                  <c:v>44259</c:v>
                </c:pt>
                <c:pt idx="94">
                  <c:v>44259</c:v>
                </c:pt>
                <c:pt idx="95">
                  <c:v>44259</c:v>
                </c:pt>
                <c:pt idx="96">
                  <c:v>44263</c:v>
                </c:pt>
                <c:pt idx="97">
                  <c:v>44264</c:v>
                </c:pt>
                <c:pt idx="98">
                  <c:v>44266</c:v>
                </c:pt>
                <c:pt idx="99">
                  <c:v>44266</c:v>
                </c:pt>
                <c:pt idx="100">
                  <c:v>44266</c:v>
                </c:pt>
                <c:pt idx="101">
                  <c:v>44266</c:v>
                </c:pt>
                <c:pt idx="102">
                  <c:v>44269</c:v>
                </c:pt>
                <c:pt idx="103">
                  <c:v>44271</c:v>
                </c:pt>
                <c:pt idx="104">
                  <c:v>44274</c:v>
                </c:pt>
                <c:pt idx="105">
                  <c:v>44276</c:v>
                </c:pt>
                <c:pt idx="106">
                  <c:v>44276</c:v>
                </c:pt>
                <c:pt idx="107">
                  <c:v>44277</c:v>
                </c:pt>
                <c:pt idx="108">
                  <c:v>44278</c:v>
                </c:pt>
                <c:pt idx="109">
                  <c:v>44278</c:v>
                </c:pt>
                <c:pt idx="110">
                  <c:v>44278</c:v>
                </c:pt>
                <c:pt idx="111">
                  <c:v>44278</c:v>
                </c:pt>
                <c:pt idx="112">
                  <c:v>44278</c:v>
                </c:pt>
                <c:pt idx="113">
                  <c:v>44279</c:v>
                </c:pt>
                <c:pt idx="114">
                  <c:v>44279</c:v>
                </c:pt>
                <c:pt idx="115">
                  <c:v>44279</c:v>
                </c:pt>
                <c:pt idx="116">
                  <c:v>44279</c:v>
                </c:pt>
                <c:pt idx="117">
                  <c:v>44279</c:v>
                </c:pt>
                <c:pt idx="118">
                  <c:v>44279</c:v>
                </c:pt>
                <c:pt idx="119">
                  <c:v>44280</c:v>
                </c:pt>
                <c:pt idx="120">
                  <c:v>44281</c:v>
                </c:pt>
                <c:pt idx="121">
                  <c:v>44281</c:v>
                </c:pt>
                <c:pt idx="122">
                  <c:v>44283</c:v>
                </c:pt>
                <c:pt idx="123">
                  <c:v>44284</c:v>
                </c:pt>
                <c:pt idx="124">
                  <c:v>44285</c:v>
                </c:pt>
                <c:pt idx="125">
                  <c:v>44291</c:v>
                </c:pt>
                <c:pt idx="126">
                  <c:v>44319</c:v>
                </c:pt>
                <c:pt idx="127">
                  <c:v>44319</c:v>
                </c:pt>
                <c:pt idx="128">
                  <c:v>44319</c:v>
                </c:pt>
                <c:pt idx="129">
                  <c:v>44319</c:v>
                </c:pt>
                <c:pt idx="130">
                  <c:v>44319</c:v>
                </c:pt>
                <c:pt idx="131">
                  <c:v>44319</c:v>
                </c:pt>
                <c:pt idx="132">
                  <c:v>44319</c:v>
                </c:pt>
                <c:pt idx="133">
                  <c:v>44319</c:v>
                </c:pt>
                <c:pt idx="134">
                  <c:v>44319</c:v>
                </c:pt>
                <c:pt idx="135">
                  <c:v>44319</c:v>
                </c:pt>
                <c:pt idx="136">
                  <c:v>44319</c:v>
                </c:pt>
                <c:pt idx="137">
                  <c:v>44319</c:v>
                </c:pt>
                <c:pt idx="138">
                  <c:v>44319</c:v>
                </c:pt>
                <c:pt idx="139">
                  <c:v>44319</c:v>
                </c:pt>
                <c:pt idx="140">
                  <c:v>44319</c:v>
                </c:pt>
                <c:pt idx="141">
                  <c:v>44319</c:v>
                </c:pt>
                <c:pt idx="142">
                  <c:v>44319</c:v>
                </c:pt>
                <c:pt idx="143">
                  <c:v>44319</c:v>
                </c:pt>
                <c:pt idx="144">
                  <c:v>44319</c:v>
                </c:pt>
                <c:pt idx="145">
                  <c:v>44319</c:v>
                </c:pt>
                <c:pt idx="146">
                  <c:v>44319</c:v>
                </c:pt>
                <c:pt idx="147">
                  <c:v>44319</c:v>
                </c:pt>
                <c:pt idx="148">
                  <c:v>44319</c:v>
                </c:pt>
                <c:pt idx="149">
                  <c:v>44319</c:v>
                </c:pt>
                <c:pt idx="150">
                  <c:v>44319</c:v>
                </c:pt>
                <c:pt idx="151">
                  <c:v>44319</c:v>
                </c:pt>
                <c:pt idx="152">
                  <c:v>44319</c:v>
                </c:pt>
                <c:pt idx="153">
                  <c:v>44319</c:v>
                </c:pt>
                <c:pt idx="154">
                  <c:v>44319</c:v>
                </c:pt>
                <c:pt idx="155">
                  <c:v>44319</c:v>
                </c:pt>
                <c:pt idx="156">
                  <c:v>44319</c:v>
                </c:pt>
                <c:pt idx="157">
                  <c:v>44319</c:v>
                </c:pt>
                <c:pt idx="158">
                  <c:v>44319</c:v>
                </c:pt>
                <c:pt idx="159">
                  <c:v>44319</c:v>
                </c:pt>
                <c:pt idx="160">
                  <c:v>44319</c:v>
                </c:pt>
                <c:pt idx="161">
                  <c:v>44319</c:v>
                </c:pt>
                <c:pt idx="162">
                  <c:v>44319</c:v>
                </c:pt>
                <c:pt idx="163">
                  <c:v>44319</c:v>
                </c:pt>
                <c:pt idx="164">
                  <c:v>44319</c:v>
                </c:pt>
                <c:pt idx="165">
                  <c:v>44319</c:v>
                </c:pt>
                <c:pt idx="166">
                  <c:v>44319</c:v>
                </c:pt>
                <c:pt idx="167">
                  <c:v>44319</c:v>
                </c:pt>
                <c:pt idx="168">
                  <c:v>44319</c:v>
                </c:pt>
                <c:pt idx="169">
                  <c:v>44319</c:v>
                </c:pt>
                <c:pt idx="170">
                  <c:v>44319</c:v>
                </c:pt>
                <c:pt idx="171">
                  <c:v>44319</c:v>
                </c:pt>
                <c:pt idx="172">
                  <c:v>44319</c:v>
                </c:pt>
                <c:pt idx="173">
                  <c:v>44319</c:v>
                </c:pt>
                <c:pt idx="174">
                  <c:v>44319</c:v>
                </c:pt>
                <c:pt idx="175">
                  <c:v>44319</c:v>
                </c:pt>
                <c:pt idx="176">
                  <c:v>44320</c:v>
                </c:pt>
                <c:pt idx="177">
                  <c:v>44320</c:v>
                </c:pt>
                <c:pt idx="178">
                  <c:v>44321</c:v>
                </c:pt>
                <c:pt idx="179">
                  <c:v>44322</c:v>
                </c:pt>
                <c:pt idx="180">
                  <c:v>44323</c:v>
                </c:pt>
                <c:pt idx="181">
                  <c:v>44323</c:v>
                </c:pt>
                <c:pt idx="182">
                  <c:v>44323</c:v>
                </c:pt>
                <c:pt idx="183">
                  <c:v>44323</c:v>
                </c:pt>
                <c:pt idx="184">
                  <c:v>44323</c:v>
                </c:pt>
                <c:pt idx="185">
                  <c:v>44323</c:v>
                </c:pt>
                <c:pt idx="186">
                  <c:v>44326</c:v>
                </c:pt>
                <c:pt idx="187">
                  <c:v>44327</c:v>
                </c:pt>
                <c:pt idx="188">
                  <c:v>44328</c:v>
                </c:pt>
                <c:pt idx="189">
                  <c:v>44328</c:v>
                </c:pt>
                <c:pt idx="190">
                  <c:v>44328</c:v>
                </c:pt>
                <c:pt idx="191">
                  <c:v>44329</c:v>
                </c:pt>
                <c:pt idx="192">
                  <c:v>44329</c:v>
                </c:pt>
                <c:pt idx="193">
                  <c:v>44330</c:v>
                </c:pt>
                <c:pt idx="194">
                  <c:v>44330</c:v>
                </c:pt>
                <c:pt idx="195">
                  <c:v>44330</c:v>
                </c:pt>
                <c:pt idx="196">
                  <c:v>44330</c:v>
                </c:pt>
                <c:pt idx="197">
                  <c:v>44333</c:v>
                </c:pt>
                <c:pt idx="198">
                  <c:v>44333</c:v>
                </c:pt>
                <c:pt idx="199">
                  <c:v>44334</c:v>
                </c:pt>
                <c:pt idx="200">
                  <c:v>44334</c:v>
                </c:pt>
                <c:pt idx="201">
                  <c:v>44334</c:v>
                </c:pt>
                <c:pt idx="202">
                  <c:v>44335</c:v>
                </c:pt>
                <c:pt idx="203">
                  <c:v>44335</c:v>
                </c:pt>
                <c:pt idx="204">
                  <c:v>44336</c:v>
                </c:pt>
                <c:pt idx="205">
                  <c:v>44336</c:v>
                </c:pt>
                <c:pt idx="206">
                  <c:v>44340</c:v>
                </c:pt>
                <c:pt idx="207">
                  <c:v>44340</c:v>
                </c:pt>
                <c:pt idx="208">
                  <c:v>44340</c:v>
                </c:pt>
                <c:pt idx="209">
                  <c:v>44340</c:v>
                </c:pt>
                <c:pt idx="210">
                  <c:v>44340</c:v>
                </c:pt>
                <c:pt idx="211">
                  <c:v>44340</c:v>
                </c:pt>
                <c:pt idx="212">
                  <c:v>44340</c:v>
                </c:pt>
                <c:pt idx="213">
                  <c:v>44340</c:v>
                </c:pt>
                <c:pt idx="214">
                  <c:v>44340</c:v>
                </c:pt>
                <c:pt idx="215">
                  <c:v>44340</c:v>
                </c:pt>
                <c:pt idx="216">
                  <c:v>44340</c:v>
                </c:pt>
                <c:pt idx="217">
                  <c:v>44340</c:v>
                </c:pt>
                <c:pt idx="218">
                  <c:v>44340</c:v>
                </c:pt>
                <c:pt idx="219">
                  <c:v>44340</c:v>
                </c:pt>
                <c:pt idx="220">
                  <c:v>44340</c:v>
                </c:pt>
                <c:pt idx="221">
                  <c:v>44340</c:v>
                </c:pt>
                <c:pt idx="222">
                  <c:v>44340</c:v>
                </c:pt>
                <c:pt idx="223">
                  <c:v>44340</c:v>
                </c:pt>
                <c:pt idx="224">
                  <c:v>44340</c:v>
                </c:pt>
                <c:pt idx="225">
                  <c:v>44340</c:v>
                </c:pt>
                <c:pt idx="226">
                  <c:v>44342</c:v>
                </c:pt>
                <c:pt idx="227">
                  <c:v>44343</c:v>
                </c:pt>
                <c:pt idx="228">
                  <c:v>44343</c:v>
                </c:pt>
                <c:pt idx="229">
                  <c:v>44343</c:v>
                </c:pt>
                <c:pt idx="230">
                  <c:v>44343</c:v>
                </c:pt>
                <c:pt idx="231">
                  <c:v>44344</c:v>
                </c:pt>
                <c:pt idx="232">
                  <c:v>44344</c:v>
                </c:pt>
                <c:pt idx="233">
                  <c:v>44347</c:v>
                </c:pt>
                <c:pt idx="234">
                  <c:v>44347</c:v>
                </c:pt>
                <c:pt idx="235">
                  <c:v>44348</c:v>
                </c:pt>
                <c:pt idx="236">
                  <c:v>44348</c:v>
                </c:pt>
                <c:pt idx="237">
                  <c:v>44349</c:v>
                </c:pt>
                <c:pt idx="238">
                  <c:v>44349</c:v>
                </c:pt>
                <c:pt idx="239">
                  <c:v>44349</c:v>
                </c:pt>
                <c:pt idx="240">
                  <c:v>44350</c:v>
                </c:pt>
                <c:pt idx="241">
                  <c:v>44351</c:v>
                </c:pt>
                <c:pt idx="242">
                  <c:v>44351</c:v>
                </c:pt>
                <c:pt idx="243">
                  <c:v>44351</c:v>
                </c:pt>
                <c:pt idx="244">
                  <c:v>44354</c:v>
                </c:pt>
                <c:pt idx="245">
                  <c:v>44354</c:v>
                </c:pt>
                <c:pt idx="246">
                  <c:v>44354</c:v>
                </c:pt>
                <c:pt idx="247">
                  <c:v>44355</c:v>
                </c:pt>
                <c:pt idx="248">
                  <c:v>44355</c:v>
                </c:pt>
                <c:pt idx="249">
                  <c:v>44356</c:v>
                </c:pt>
                <c:pt idx="250">
                  <c:v>44361</c:v>
                </c:pt>
                <c:pt idx="251">
                  <c:v>44362</c:v>
                </c:pt>
                <c:pt idx="252">
                  <c:v>44362</c:v>
                </c:pt>
                <c:pt idx="253">
                  <c:v>44362</c:v>
                </c:pt>
                <c:pt idx="254">
                  <c:v>44362</c:v>
                </c:pt>
                <c:pt idx="255">
                  <c:v>44362</c:v>
                </c:pt>
                <c:pt idx="256">
                  <c:v>44362</c:v>
                </c:pt>
                <c:pt idx="257">
                  <c:v>44363</c:v>
                </c:pt>
                <c:pt idx="258">
                  <c:v>44363</c:v>
                </c:pt>
                <c:pt idx="259">
                  <c:v>44363</c:v>
                </c:pt>
                <c:pt idx="260">
                  <c:v>44363</c:v>
                </c:pt>
                <c:pt idx="261">
                  <c:v>44363</c:v>
                </c:pt>
                <c:pt idx="262">
                  <c:v>44363</c:v>
                </c:pt>
                <c:pt idx="263">
                  <c:v>44363</c:v>
                </c:pt>
                <c:pt idx="264">
                  <c:v>44363</c:v>
                </c:pt>
                <c:pt idx="265">
                  <c:v>44363</c:v>
                </c:pt>
                <c:pt idx="266">
                  <c:v>44363</c:v>
                </c:pt>
                <c:pt idx="267">
                  <c:v>44365</c:v>
                </c:pt>
                <c:pt idx="268">
                  <c:v>44368</c:v>
                </c:pt>
                <c:pt idx="269">
                  <c:v>44369</c:v>
                </c:pt>
                <c:pt idx="270">
                  <c:v>44369</c:v>
                </c:pt>
                <c:pt idx="271">
                  <c:v>44369</c:v>
                </c:pt>
                <c:pt idx="272">
                  <c:v>44372</c:v>
                </c:pt>
                <c:pt idx="273">
                  <c:v>44372</c:v>
                </c:pt>
                <c:pt idx="274">
                  <c:v>44375</c:v>
                </c:pt>
                <c:pt idx="275">
                  <c:v>44375</c:v>
                </c:pt>
                <c:pt idx="276">
                  <c:v>44375</c:v>
                </c:pt>
                <c:pt idx="277">
                  <c:v>44376</c:v>
                </c:pt>
                <c:pt idx="278">
                  <c:v>44377</c:v>
                </c:pt>
                <c:pt idx="279">
                  <c:v>44377</c:v>
                </c:pt>
                <c:pt idx="280">
                  <c:v>44377</c:v>
                </c:pt>
                <c:pt idx="281">
                  <c:v>44377</c:v>
                </c:pt>
                <c:pt idx="282">
                  <c:v>44377</c:v>
                </c:pt>
                <c:pt idx="283">
                  <c:v>44377</c:v>
                </c:pt>
                <c:pt idx="284">
                  <c:v>44377</c:v>
                </c:pt>
                <c:pt idx="285">
                  <c:v>44377</c:v>
                </c:pt>
                <c:pt idx="286">
                  <c:v>44377</c:v>
                </c:pt>
              </c:numCache>
            </c:numRef>
          </c:val>
          <c:extLst>
            <c:ext xmlns:c16="http://schemas.microsoft.com/office/drawing/2014/chart" uri="{C3380CC4-5D6E-409C-BE32-E72D297353CC}">
              <c16:uniqueId val="{00000004-7958-4B91-9203-26E54D51DCEF}"/>
            </c:ext>
          </c:extLst>
        </c:ser>
        <c:ser>
          <c:idx val="5"/>
          <c:order val="5"/>
          <c:tx>
            <c:strRef>
              <c:f>Listado2020!#REF!</c:f>
              <c:strCache>
                <c:ptCount val="1"/>
                <c:pt idx="0">
                  <c:v>#REF!</c:v>
                </c:pt>
              </c:strCache>
            </c:strRef>
          </c:tx>
          <c:spPr>
            <a:solidFill>
              <a:schemeClr val="accent6"/>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Listado2020!#REF!</c:f>
              <c:numCache>
                <c:formatCode>General</c:formatCode>
                <c:ptCount val="1"/>
                <c:pt idx="0">
                  <c:v>1</c:v>
                </c:pt>
              </c:numCache>
            </c:numRef>
          </c:val>
          <c:extLst>
            <c:ext xmlns:c16="http://schemas.microsoft.com/office/drawing/2014/chart" uri="{C3380CC4-5D6E-409C-BE32-E72D297353CC}">
              <c16:uniqueId val="{00000005-7958-4B91-9203-26E54D51DCEF}"/>
            </c:ext>
          </c:extLst>
        </c:ser>
        <c:ser>
          <c:idx val="6"/>
          <c:order val="6"/>
          <c:tx>
            <c:strRef>
              <c:f>Listado2020!$E$1:$E$4</c:f>
              <c:strCache>
                <c:ptCount val="4"/>
              </c:strCache>
            </c:strRef>
          </c:tx>
          <c:spPr>
            <a:solidFill>
              <a:schemeClr val="accent1">
                <a:lumMod val="6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Listado2020!$E$5:$E$291</c:f>
              <c:numCache>
                <c:formatCode>dd/mm/yyyy;@</c:formatCode>
                <c:ptCount val="287"/>
                <c:pt idx="0" formatCode="General">
                  <c:v>0</c:v>
                </c:pt>
                <c:pt idx="1">
                  <c:v>44257</c:v>
                </c:pt>
                <c:pt idx="2">
                  <c:v>44243</c:v>
                </c:pt>
                <c:pt idx="3">
                  <c:v>44230</c:v>
                </c:pt>
                <c:pt idx="4">
                  <c:v>44243</c:v>
                </c:pt>
                <c:pt idx="5">
                  <c:v>44243</c:v>
                </c:pt>
                <c:pt idx="6">
                  <c:v>44243</c:v>
                </c:pt>
                <c:pt idx="7">
                  <c:v>44231</c:v>
                </c:pt>
                <c:pt idx="8">
                  <c:v>44231</c:v>
                </c:pt>
                <c:pt idx="9">
                  <c:v>44243</c:v>
                </c:pt>
                <c:pt idx="10">
                  <c:v>44243</c:v>
                </c:pt>
                <c:pt idx="11">
                  <c:v>44243</c:v>
                </c:pt>
                <c:pt idx="12">
                  <c:v>44236</c:v>
                </c:pt>
                <c:pt idx="13">
                  <c:v>44236</c:v>
                </c:pt>
                <c:pt idx="14">
                  <c:v>44236</c:v>
                </c:pt>
                <c:pt idx="15">
                  <c:v>44236</c:v>
                </c:pt>
                <c:pt idx="16">
                  <c:v>44236</c:v>
                </c:pt>
                <c:pt idx="17">
                  <c:v>44243</c:v>
                </c:pt>
                <c:pt idx="18">
                  <c:v>44253</c:v>
                </c:pt>
                <c:pt idx="19">
                  <c:v>44243</c:v>
                </c:pt>
                <c:pt idx="20">
                  <c:v>44243</c:v>
                </c:pt>
                <c:pt idx="21">
                  <c:v>44246</c:v>
                </c:pt>
                <c:pt idx="22">
                  <c:v>44243</c:v>
                </c:pt>
                <c:pt idx="23">
                  <c:v>44243</c:v>
                </c:pt>
                <c:pt idx="24">
                  <c:v>44243</c:v>
                </c:pt>
                <c:pt idx="25">
                  <c:v>44241</c:v>
                </c:pt>
                <c:pt idx="26">
                  <c:v>44243</c:v>
                </c:pt>
                <c:pt idx="27">
                  <c:v>44243</c:v>
                </c:pt>
                <c:pt idx="28">
                  <c:v>44243</c:v>
                </c:pt>
                <c:pt idx="29">
                  <c:v>44243</c:v>
                </c:pt>
                <c:pt idx="30">
                  <c:v>44243</c:v>
                </c:pt>
                <c:pt idx="31">
                  <c:v>44243</c:v>
                </c:pt>
                <c:pt idx="32">
                  <c:v>44243</c:v>
                </c:pt>
                <c:pt idx="33">
                  <c:v>44243</c:v>
                </c:pt>
                <c:pt idx="34">
                  <c:v>44243</c:v>
                </c:pt>
                <c:pt idx="35">
                  <c:v>44243</c:v>
                </c:pt>
                <c:pt idx="36">
                  <c:v>44243</c:v>
                </c:pt>
                <c:pt idx="37">
                  <c:v>44244</c:v>
                </c:pt>
                <c:pt idx="38">
                  <c:v>44246</c:v>
                </c:pt>
                <c:pt idx="39">
                  <c:v>44246</c:v>
                </c:pt>
                <c:pt idx="40">
                  <c:v>44553</c:v>
                </c:pt>
                <c:pt idx="41">
                  <c:v>44251</c:v>
                </c:pt>
                <c:pt idx="42">
                  <c:v>44251</c:v>
                </c:pt>
                <c:pt idx="43">
                  <c:v>44252</c:v>
                </c:pt>
                <c:pt idx="44">
                  <c:v>44252</c:v>
                </c:pt>
                <c:pt idx="45">
                  <c:v>44253</c:v>
                </c:pt>
                <c:pt idx="46">
                  <c:v>44253</c:v>
                </c:pt>
                <c:pt idx="47">
                  <c:v>44253</c:v>
                </c:pt>
                <c:pt idx="48">
                  <c:v>44257</c:v>
                </c:pt>
                <c:pt idx="49">
                  <c:v>44231</c:v>
                </c:pt>
                <c:pt idx="50">
                  <c:v>44263</c:v>
                </c:pt>
                <c:pt idx="51">
                  <c:v>44265</c:v>
                </c:pt>
                <c:pt idx="52">
                  <c:v>44266</c:v>
                </c:pt>
                <c:pt idx="53">
                  <c:v>44271</c:v>
                </c:pt>
                <c:pt idx="54">
                  <c:v>44271</c:v>
                </c:pt>
                <c:pt idx="55">
                  <c:v>44271</c:v>
                </c:pt>
                <c:pt idx="56">
                  <c:v>44271</c:v>
                </c:pt>
                <c:pt idx="57">
                  <c:v>44271</c:v>
                </c:pt>
                <c:pt idx="58">
                  <c:v>44272</c:v>
                </c:pt>
                <c:pt idx="59">
                  <c:v>44272</c:v>
                </c:pt>
                <c:pt idx="60">
                  <c:v>44273</c:v>
                </c:pt>
                <c:pt idx="61">
                  <c:v>44273</c:v>
                </c:pt>
                <c:pt idx="62">
                  <c:v>44274</c:v>
                </c:pt>
                <c:pt idx="63">
                  <c:v>44274</c:v>
                </c:pt>
                <c:pt idx="64">
                  <c:v>44281</c:v>
                </c:pt>
                <c:pt idx="65">
                  <c:v>44278</c:v>
                </c:pt>
                <c:pt idx="66">
                  <c:v>44278</c:v>
                </c:pt>
                <c:pt idx="67">
                  <c:v>44278</c:v>
                </c:pt>
                <c:pt idx="68">
                  <c:v>44278</c:v>
                </c:pt>
                <c:pt idx="69">
                  <c:v>44278</c:v>
                </c:pt>
                <c:pt idx="70">
                  <c:v>44278</c:v>
                </c:pt>
                <c:pt idx="71">
                  <c:v>44291</c:v>
                </c:pt>
                <c:pt idx="72">
                  <c:v>44291</c:v>
                </c:pt>
                <c:pt idx="73">
                  <c:v>44291</c:v>
                </c:pt>
                <c:pt idx="74">
                  <c:v>44292</c:v>
                </c:pt>
                <c:pt idx="75">
                  <c:v>44292</c:v>
                </c:pt>
                <c:pt idx="76">
                  <c:v>44292</c:v>
                </c:pt>
                <c:pt idx="77">
                  <c:v>44293</c:v>
                </c:pt>
                <c:pt idx="78">
                  <c:v>44293</c:v>
                </c:pt>
                <c:pt idx="79">
                  <c:v>44293</c:v>
                </c:pt>
                <c:pt idx="80">
                  <c:v>44293</c:v>
                </c:pt>
                <c:pt idx="81">
                  <c:v>44347</c:v>
                </c:pt>
                <c:pt idx="82">
                  <c:v>44347</c:v>
                </c:pt>
                <c:pt idx="83">
                  <c:v>44347</c:v>
                </c:pt>
                <c:pt idx="84">
                  <c:v>44347</c:v>
                </c:pt>
                <c:pt idx="85">
                  <c:v>44347</c:v>
                </c:pt>
                <c:pt idx="86">
                  <c:v>44347</c:v>
                </c:pt>
                <c:pt idx="87">
                  <c:v>44347</c:v>
                </c:pt>
                <c:pt idx="88">
                  <c:v>44347</c:v>
                </c:pt>
                <c:pt idx="89">
                  <c:v>44347</c:v>
                </c:pt>
                <c:pt idx="90">
                  <c:v>44347</c:v>
                </c:pt>
                <c:pt idx="91">
                  <c:v>44347</c:v>
                </c:pt>
                <c:pt idx="92">
                  <c:v>44347</c:v>
                </c:pt>
                <c:pt idx="93">
                  <c:v>44347</c:v>
                </c:pt>
                <c:pt idx="94">
                  <c:v>44347</c:v>
                </c:pt>
                <c:pt idx="95">
                  <c:v>44347</c:v>
                </c:pt>
                <c:pt idx="96">
                  <c:v>44347</c:v>
                </c:pt>
                <c:pt idx="97">
                  <c:v>44347</c:v>
                </c:pt>
                <c:pt idx="98">
                  <c:v>44347</c:v>
                </c:pt>
                <c:pt idx="99">
                  <c:v>44347</c:v>
                </c:pt>
                <c:pt idx="100">
                  <c:v>44347</c:v>
                </c:pt>
                <c:pt idx="101">
                  <c:v>44347</c:v>
                </c:pt>
                <c:pt idx="102">
                  <c:v>44347</c:v>
                </c:pt>
                <c:pt idx="103">
                  <c:v>44347</c:v>
                </c:pt>
                <c:pt idx="104">
                  <c:v>44347</c:v>
                </c:pt>
                <c:pt idx="105">
                  <c:v>44347</c:v>
                </c:pt>
                <c:pt idx="106">
                  <c:v>44347</c:v>
                </c:pt>
                <c:pt idx="107">
                  <c:v>44347</c:v>
                </c:pt>
                <c:pt idx="108">
                  <c:v>44347</c:v>
                </c:pt>
                <c:pt idx="109">
                  <c:v>44347</c:v>
                </c:pt>
                <c:pt idx="110">
                  <c:v>44347</c:v>
                </c:pt>
                <c:pt idx="111">
                  <c:v>44347</c:v>
                </c:pt>
                <c:pt idx="112">
                  <c:v>44347</c:v>
                </c:pt>
                <c:pt idx="113">
                  <c:v>44347</c:v>
                </c:pt>
                <c:pt idx="114">
                  <c:v>44347</c:v>
                </c:pt>
                <c:pt idx="115">
                  <c:v>44347</c:v>
                </c:pt>
                <c:pt idx="116">
                  <c:v>44347</c:v>
                </c:pt>
                <c:pt idx="117">
                  <c:v>44347</c:v>
                </c:pt>
                <c:pt idx="118">
                  <c:v>44347</c:v>
                </c:pt>
                <c:pt idx="119">
                  <c:v>44347</c:v>
                </c:pt>
                <c:pt idx="120">
                  <c:v>44347</c:v>
                </c:pt>
                <c:pt idx="121">
                  <c:v>44347</c:v>
                </c:pt>
                <c:pt idx="122">
                  <c:v>44347</c:v>
                </c:pt>
                <c:pt idx="123">
                  <c:v>44347</c:v>
                </c:pt>
                <c:pt idx="124">
                  <c:v>44347</c:v>
                </c:pt>
                <c:pt idx="125">
                  <c:v>44347</c:v>
                </c:pt>
                <c:pt idx="126">
                  <c:v>44347</c:v>
                </c:pt>
                <c:pt idx="127">
                  <c:v>44347</c:v>
                </c:pt>
                <c:pt idx="128">
                  <c:v>44347</c:v>
                </c:pt>
                <c:pt idx="129">
                  <c:v>44361</c:v>
                </c:pt>
                <c:pt idx="130">
                  <c:v>44347</c:v>
                </c:pt>
                <c:pt idx="131">
                  <c:v>44347</c:v>
                </c:pt>
                <c:pt idx="132">
                  <c:v>44347</c:v>
                </c:pt>
                <c:pt idx="133">
                  <c:v>44347</c:v>
                </c:pt>
                <c:pt idx="134">
                  <c:v>44347</c:v>
                </c:pt>
                <c:pt idx="135">
                  <c:v>44319</c:v>
                </c:pt>
                <c:pt idx="136">
                  <c:v>44347</c:v>
                </c:pt>
                <c:pt idx="137">
                  <c:v>44347</c:v>
                </c:pt>
                <c:pt idx="138">
                  <c:v>44347</c:v>
                </c:pt>
                <c:pt idx="139">
                  <c:v>44347</c:v>
                </c:pt>
                <c:pt idx="140">
                  <c:v>44347</c:v>
                </c:pt>
                <c:pt idx="141">
                  <c:v>44347</c:v>
                </c:pt>
                <c:pt idx="142">
                  <c:v>44347</c:v>
                </c:pt>
                <c:pt idx="143">
                  <c:v>44347</c:v>
                </c:pt>
                <c:pt idx="144">
                  <c:v>44347</c:v>
                </c:pt>
                <c:pt idx="145">
                  <c:v>44319</c:v>
                </c:pt>
                <c:pt idx="146">
                  <c:v>44319</c:v>
                </c:pt>
                <c:pt idx="147">
                  <c:v>44319</c:v>
                </c:pt>
                <c:pt idx="148">
                  <c:v>44347</c:v>
                </c:pt>
                <c:pt idx="149">
                  <c:v>44347</c:v>
                </c:pt>
                <c:pt idx="150">
                  <c:v>44347</c:v>
                </c:pt>
                <c:pt idx="151">
                  <c:v>44347</c:v>
                </c:pt>
                <c:pt idx="152">
                  <c:v>44347</c:v>
                </c:pt>
                <c:pt idx="153">
                  <c:v>44347</c:v>
                </c:pt>
                <c:pt idx="154">
                  <c:v>44319</c:v>
                </c:pt>
                <c:pt idx="155">
                  <c:v>44347</c:v>
                </c:pt>
                <c:pt idx="156">
                  <c:v>44347</c:v>
                </c:pt>
                <c:pt idx="157">
                  <c:v>44347</c:v>
                </c:pt>
                <c:pt idx="158">
                  <c:v>44347</c:v>
                </c:pt>
                <c:pt idx="159">
                  <c:v>44347</c:v>
                </c:pt>
                <c:pt idx="160">
                  <c:v>44347</c:v>
                </c:pt>
                <c:pt idx="161">
                  <c:v>44347</c:v>
                </c:pt>
                <c:pt idx="162">
                  <c:v>44347</c:v>
                </c:pt>
                <c:pt idx="163">
                  <c:v>44347</c:v>
                </c:pt>
                <c:pt idx="164">
                  <c:v>44347</c:v>
                </c:pt>
                <c:pt idx="165">
                  <c:v>44347</c:v>
                </c:pt>
                <c:pt idx="166">
                  <c:v>44347</c:v>
                </c:pt>
                <c:pt idx="167">
                  <c:v>44347</c:v>
                </c:pt>
                <c:pt idx="168">
                  <c:v>44347</c:v>
                </c:pt>
                <c:pt idx="169">
                  <c:v>44347</c:v>
                </c:pt>
                <c:pt idx="170">
                  <c:v>44357</c:v>
                </c:pt>
                <c:pt idx="171">
                  <c:v>44347</c:v>
                </c:pt>
                <c:pt idx="172">
                  <c:v>44347</c:v>
                </c:pt>
                <c:pt idx="173">
                  <c:v>44347</c:v>
                </c:pt>
                <c:pt idx="174">
                  <c:v>44347</c:v>
                </c:pt>
                <c:pt idx="175">
                  <c:v>44347</c:v>
                </c:pt>
                <c:pt idx="176">
                  <c:v>44347</c:v>
                </c:pt>
                <c:pt idx="177">
                  <c:v>44347</c:v>
                </c:pt>
                <c:pt idx="178">
                  <c:v>44327</c:v>
                </c:pt>
                <c:pt idx="179">
                  <c:v>44350</c:v>
                </c:pt>
                <c:pt idx="180">
                  <c:v>44351</c:v>
                </c:pt>
                <c:pt idx="181">
                  <c:v>44351</c:v>
                </c:pt>
                <c:pt idx="182">
                  <c:v>44351</c:v>
                </c:pt>
                <c:pt idx="183">
                  <c:v>44351</c:v>
                </c:pt>
                <c:pt idx="184">
                  <c:v>44351</c:v>
                </c:pt>
                <c:pt idx="185">
                  <c:v>44351</c:v>
                </c:pt>
                <c:pt idx="186">
                  <c:v>44354</c:v>
                </c:pt>
                <c:pt idx="187">
                  <c:v>44355</c:v>
                </c:pt>
                <c:pt idx="188">
                  <c:v>44356</c:v>
                </c:pt>
                <c:pt idx="189">
                  <c:v>44356</c:v>
                </c:pt>
                <c:pt idx="190">
                  <c:v>44356</c:v>
                </c:pt>
                <c:pt idx="191">
                  <c:v>44357</c:v>
                </c:pt>
                <c:pt idx="192">
                  <c:v>44357</c:v>
                </c:pt>
                <c:pt idx="193">
                  <c:v>44358</c:v>
                </c:pt>
                <c:pt idx="194">
                  <c:v>44358</c:v>
                </c:pt>
                <c:pt idx="195">
                  <c:v>44358</c:v>
                </c:pt>
                <c:pt idx="196">
                  <c:v>44358</c:v>
                </c:pt>
                <c:pt idx="197">
                  <c:v>44361</c:v>
                </c:pt>
                <c:pt idx="198">
                  <c:v>44361</c:v>
                </c:pt>
                <c:pt idx="199">
                  <c:v>44362</c:v>
                </c:pt>
                <c:pt idx="200">
                  <c:v>44362</c:v>
                </c:pt>
                <c:pt idx="201">
                  <c:v>44362</c:v>
                </c:pt>
                <c:pt idx="202">
                  <c:v>44363</c:v>
                </c:pt>
                <c:pt idx="203">
                  <c:v>44363</c:v>
                </c:pt>
                <c:pt idx="204">
                  <c:v>44364</c:v>
                </c:pt>
                <c:pt idx="205">
                  <c:v>44364</c:v>
                </c:pt>
                <c:pt idx="206" formatCode="m/d/yyyy">
                  <c:v>44368</c:v>
                </c:pt>
                <c:pt idx="207" formatCode="m/d/yyyy">
                  <c:v>44368</c:v>
                </c:pt>
                <c:pt idx="208" formatCode="m/d/yyyy">
                  <c:v>44368</c:v>
                </c:pt>
                <c:pt idx="209" formatCode="m/d/yyyy">
                  <c:v>44368</c:v>
                </c:pt>
                <c:pt idx="210" formatCode="m/d/yyyy">
                  <c:v>44368</c:v>
                </c:pt>
                <c:pt idx="211" formatCode="m/d/yyyy">
                  <c:v>44368</c:v>
                </c:pt>
                <c:pt idx="212" formatCode="m/d/yyyy">
                  <c:v>44368</c:v>
                </c:pt>
                <c:pt idx="213" formatCode="m/d/yyyy">
                  <c:v>44368</c:v>
                </c:pt>
                <c:pt idx="214" formatCode="m/d/yyyy">
                  <c:v>44368</c:v>
                </c:pt>
                <c:pt idx="215" formatCode="m/d/yyyy">
                  <c:v>44368</c:v>
                </c:pt>
                <c:pt idx="216" formatCode="m/d/yyyy">
                  <c:v>44368</c:v>
                </c:pt>
                <c:pt idx="217" formatCode="m/d/yyyy">
                  <c:v>44368</c:v>
                </c:pt>
                <c:pt idx="218" formatCode="m/d/yyyy">
                  <c:v>44368</c:v>
                </c:pt>
                <c:pt idx="219" formatCode="m/d/yyyy">
                  <c:v>44368</c:v>
                </c:pt>
                <c:pt idx="220" formatCode="m/d/yyyy">
                  <c:v>44368</c:v>
                </c:pt>
                <c:pt idx="221" formatCode="m/d/yyyy">
                  <c:v>44368</c:v>
                </c:pt>
                <c:pt idx="222" formatCode="m/d/yyyy">
                  <c:v>44368</c:v>
                </c:pt>
                <c:pt idx="223" formatCode="m/d/yyyy">
                  <c:v>44368</c:v>
                </c:pt>
                <c:pt idx="224" formatCode="m/d/yyyy">
                  <c:v>44368</c:v>
                </c:pt>
                <c:pt idx="225" formatCode="m/d/yyyy">
                  <c:v>44368</c:v>
                </c:pt>
                <c:pt idx="226">
                  <c:v>44370</c:v>
                </c:pt>
                <c:pt idx="227">
                  <c:v>44371</c:v>
                </c:pt>
                <c:pt idx="228">
                  <c:v>44371</c:v>
                </c:pt>
                <c:pt idx="229">
                  <c:v>44371</c:v>
                </c:pt>
                <c:pt idx="230">
                  <c:v>44371</c:v>
                </c:pt>
                <c:pt idx="231">
                  <c:v>44372</c:v>
                </c:pt>
                <c:pt idx="232">
                  <c:v>44372</c:v>
                </c:pt>
                <c:pt idx="233">
                  <c:v>44375</c:v>
                </c:pt>
                <c:pt idx="234">
                  <c:v>44375</c:v>
                </c:pt>
                <c:pt idx="235">
                  <c:v>44376</c:v>
                </c:pt>
                <c:pt idx="236">
                  <c:v>44376</c:v>
                </c:pt>
                <c:pt idx="237">
                  <c:v>44377</c:v>
                </c:pt>
                <c:pt idx="238">
                  <c:v>44377</c:v>
                </c:pt>
                <c:pt idx="239">
                  <c:v>44377</c:v>
                </c:pt>
                <c:pt idx="240">
                  <c:v>44356</c:v>
                </c:pt>
                <c:pt idx="241">
                  <c:v>44379</c:v>
                </c:pt>
                <c:pt idx="242">
                  <c:v>44379</c:v>
                </c:pt>
                <c:pt idx="243">
                  <c:v>44379</c:v>
                </c:pt>
                <c:pt idx="244">
                  <c:v>44382</c:v>
                </c:pt>
                <c:pt idx="245">
                  <c:v>44379</c:v>
                </c:pt>
                <c:pt idx="246">
                  <c:v>44382</c:v>
                </c:pt>
                <c:pt idx="247">
                  <c:v>44383</c:v>
                </c:pt>
                <c:pt idx="248">
                  <c:v>44383</c:v>
                </c:pt>
                <c:pt idx="249">
                  <c:v>44384</c:v>
                </c:pt>
                <c:pt idx="250">
                  <c:v>44389</c:v>
                </c:pt>
                <c:pt idx="251">
                  <c:v>44390</c:v>
                </c:pt>
                <c:pt idx="252">
                  <c:v>44390</c:v>
                </c:pt>
                <c:pt idx="253">
                  <c:v>44390</c:v>
                </c:pt>
                <c:pt idx="254">
                  <c:v>44390</c:v>
                </c:pt>
                <c:pt idx="255">
                  <c:v>44362</c:v>
                </c:pt>
                <c:pt idx="256">
                  <c:v>44390</c:v>
                </c:pt>
                <c:pt idx="257">
                  <c:v>44391</c:v>
                </c:pt>
                <c:pt idx="258">
                  <c:v>44391</c:v>
                </c:pt>
                <c:pt idx="259">
                  <c:v>44391</c:v>
                </c:pt>
                <c:pt idx="260">
                  <c:v>44391</c:v>
                </c:pt>
                <c:pt idx="261">
                  <c:v>44391</c:v>
                </c:pt>
                <c:pt idx="262">
                  <c:v>44391</c:v>
                </c:pt>
                <c:pt idx="263">
                  <c:v>44391</c:v>
                </c:pt>
                <c:pt idx="264">
                  <c:v>44391</c:v>
                </c:pt>
                <c:pt idx="265">
                  <c:v>44391</c:v>
                </c:pt>
                <c:pt idx="266">
                  <c:v>44391</c:v>
                </c:pt>
                <c:pt idx="267">
                  <c:v>44392</c:v>
                </c:pt>
                <c:pt idx="268">
                  <c:v>44410</c:v>
                </c:pt>
                <c:pt idx="269">
                  <c:v>44411</c:v>
                </c:pt>
                <c:pt idx="270">
                  <c:v>44411</c:v>
                </c:pt>
                <c:pt idx="271">
                  <c:v>44411</c:v>
                </c:pt>
                <c:pt idx="272">
                  <c:v>44414</c:v>
                </c:pt>
                <c:pt idx="273">
                  <c:v>44414</c:v>
                </c:pt>
                <c:pt idx="274">
                  <c:v>44417</c:v>
                </c:pt>
                <c:pt idx="275">
                  <c:v>44417</c:v>
                </c:pt>
                <c:pt idx="276">
                  <c:v>44417</c:v>
                </c:pt>
                <c:pt idx="277">
                  <c:v>44418</c:v>
                </c:pt>
                <c:pt idx="278">
                  <c:v>44419</c:v>
                </c:pt>
                <c:pt idx="279">
                  <c:v>44419</c:v>
                </c:pt>
                <c:pt idx="280">
                  <c:v>44419</c:v>
                </c:pt>
                <c:pt idx="281">
                  <c:v>44419</c:v>
                </c:pt>
                <c:pt idx="282">
                  <c:v>44419</c:v>
                </c:pt>
                <c:pt idx="283">
                  <c:v>44419</c:v>
                </c:pt>
                <c:pt idx="284">
                  <c:v>44419</c:v>
                </c:pt>
                <c:pt idx="285">
                  <c:v>44419</c:v>
                </c:pt>
                <c:pt idx="286">
                  <c:v>44419</c:v>
                </c:pt>
              </c:numCache>
            </c:numRef>
          </c:val>
          <c:extLst>
            <c:ext xmlns:c16="http://schemas.microsoft.com/office/drawing/2014/chart" uri="{C3380CC4-5D6E-409C-BE32-E72D297353CC}">
              <c16:uniqueId val="{00000006-7958-4B91-9203-26E54D51DCEF}"/>
            </c:ext>
          </c:extLst>
        </c:ser>
        <c:ser>
          <c:idx val="7"/>
          <c:order val="7"/>
          <c:tx>
            <c:strRef>
              <c:f>Listado2020!$F$1:$F$4</c:f>
              <c:strCache>
                <c:ptCount val="4"/>
              </c:strCache>
            </c:strRef>
          </c:tx>
          <c:spPr>
            <a:solidFill>
              <a:schemeClr val="accent2">
                <a:lumMod val="6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Listado2020!$F$5:$F$291</c:f>
              <c:numCache>
                <c:formatCode>dd/mm/yyyy;@</c:formatCode>
                <c:ptCount val="287"/>
                <c:pt idx="0" formatCode="General">
                  <c:v>0</c:v>
                </c:pt>
                <c:pt idx="1">
                  <c:v>44257</c:v>
                </c:pt>
                <c:pt idx="2">
                  <c:v>44243</c:v>
                </c:pt>
                <c:pt idx="3">
                  <c:v>44209</c:v>
                </c:pt>
                <c:pt idx="4">
                  <c:v>44243</c:v>
                </c:pt>
                <c:pt idx="5">
                  <c:v>44243</c:v>
                </c:pt>
                <c:pt idx="6">
                  <c:v>44243</c:v>
                </c:pt>
                <c:pt idx="7">
                  <c:v>44240</c:v>
                </c:pt>
                <c:pt idx="8">
                  <c:v>44209</c:v>
                </c:pt>
                <c:pt idx="9">
                  <c:v>44243</c:v>
                </c:pt>
                <c:pt idx="10">
                  <c:v>44243</c:v>
                </c:pt>
                <c:pt idx="11">
                  <c:v>44243</c:v>
                </c:pt>
                <c:pt idx="12">
                  <c:v>44223</c:v>
                </c:pt>
                <c:pt idx="13">
                  <c:v>44214</c:v>
                </c:pt>
                <c:pt idx="14">
                  <c:v>44214</c:v>
                </c:pt>
                <c:pt idx="15">
                  <c:v>44214</c:v>
                </c:pt>
                <c:pt idx="16">
                  <c:v>44214</c:v>
                </c:pt>
                <c:pt idx="17">
                  <c:v>44238</c:v>
                </c:pt>
                <c:pt idx="18">
                  <c:v>44253</c:v>
                </c:pt>
                <c:pt idx="19">
                  <c:v>44243</c:v>
                </c:pt>
                <c:pt idx="20">
                  <c:v>44243</c:v>
                </c:pt>
                <c:pt idx="21">
                  <c:v>44245</c:v>
                </c:pt>
                <c:pt idx="22">
                  <c:v>44238</c:v>
                </c:pt>
                <c:pt idx="23">
                  <c:v>44243</c:v>
                </c:pt>
                <c:pt idx="24">
                  <c:v>44243</c:v>
                </c:pt>
                <c:pt idx="25">
                  <c:v>44231</c:v>
                </c:pt>
                <c:pt idx="26">
                  <c:v>44238</c:v>
                </c:pt>
                <c:pt idx="27">
                  <c:v>44238</c:v>
                </c:pt>
                <c:pt idx="28">
                  <c:v>44242</c:v>
                </c:pt>
                <c:pt idx="29">
                  <c:v>44243</c:v>
                </c:pt>
                <c:pt idx="30">
                  <c:v>44243</c:v>
                </c:pt>
                <c:pt idx="31">
                  <c:v>44243</c:v>
                </c:pt>
                <c:pt idx="32">
                  <c:v>44216</c:v>
                </c:pt>
                <c:pt idx="33">
                  <c:v>44242</c:v>
                </c:pt>
                <c:pt idx="34">
                  <c:v>44242</c:v>
                </c:pt>
                <c:pt idx="35">
                  <c:v>44242</c:v>
                </c:pt>
                <c:pt idx="36">
                  <c:v>44243</c:v>
                </c:pt>
                <c:pt idx="37">
                  <c:v>44242</c:v>
                </c:pt>
                <c:pt idx="38">
                  <c:v>44246</c:v>
                </c:pt>
                <c:pt idx="39">
                  <c:v>44246</c:v>
                </c:pt>
                <c:pt idx="40">
                  <c:v>44254</c:v>
                </c:pt>
                <c:pt idx="41">
                  <c:v>44251</c:v>
                </c:pt>
                <c:pt idx="42">
                  <c:v>44246</c:v>
                </c:pt>
                <c:pt idx="43">
                  <c:v>44252</c:v>
                </c:pt>
                <c:pt idx="44">
                  <c:v>44225</c:v>
                </c:pt>
                <c:pt idx="45">
                  <c:v>44232</c:v>
                </c:pt>
                <c:pt idx="46">
                  <c:v>44232</c:v>
                </c:pt>
                <c:pt idx="47">
                  <c:v>44232</c:v>
                </c:pt>
                <c:pt idx="48">
                  <c:v>44246</c:v>
                </c:pt>
                <c:pt idx="49">
                  <c:v>44231</c:v>
                </c:pt>
                <c:pt idx="50">
                  <c:v>44263</c:v>
                </c:pt>
                <c:pt idx="51">
                  <c:v>44264</c:v>
                </c:pt>
                <c:pt idx="52">
                  <c:v>44246</c:v>
                </c:pt>
                <c:pt idx="53">
                  <c:v>44271</c:v>
                </c:pt>
                <c:pt idx="54">
                  <c:v>44271</c:v>
                </c:pt>
                <c:pt idx="55">
                  <c:v>44271</c:v>
                </c:pt>
                <c:pt idx="56">
                  <c:v>44244</c:v>
                </c:pt>
                <c:pt idx="57">
                  <c:v>44271</c:v>
                </c:pt>
                <c:pt idx="58">
                  <c:v>44272</c:v>
                </c:pt>
                <c:pt idx="59">
                  <c:v>44272</c:v>
                </c:pt>
                <c:pt idx="60">
                  <c:v>44245</c:v>
                </c:pt>
                <c:pt idx="61">
                  <c:v>44319</c:v>
                </c:pt>
                <c:pt idx="62">
                  <c:v>44274</c:v>
                </c:pt>
                <c:pt idx="63">
                  <c:v>44344</c:v>
                </c:pt>
                <c:pt idx="64">
                  <c:v>44252</c:v>
                </c:pt>
                <c:pt idx="65">
                  <c:v>44344</c:v>
                </c:pt>
                <c:pt idx="66">
                  <c:v>44347</c:v>
                </c:pt>
                <c:pt idx="67">
                  <c:v>44319</c:v>
                </c:pt>
                <c:pt idx="68">
                  <c:v>44344</c:v>
                </c:pt>
                <c:pt idx="69">
                  <c:v>44344</c:v>
                </c:pt>
                <c:pt idx="70">
                  <c:v>44280</c:v>
                </c:pt>
                <c:pt idx="71">
                  <c:v>44344</c:v>
                </c:pt>
                <c:pt idx="72">
                  <c:v>44347</c:v>
                </c:pt>
                <c:pt idx="73">
                  <c:v>44344</c:v>
                </c:pt>
                <c:pt idx="74">
                  <c:v>44261</c:v>
                </c:pt>
                <c:pt idx="75">
                  <c:v>44301</c:v>
                </c:pt>
                <c:pt idx="76">
                  <c:v>44347</c:v>
                </c:pt>
                <c:pt idx="77">
                  <c:v>44344</c:v>
                </c:pt>
                <c:pt idx="78">
                  <c:v>44319</c:v>
                </c:pt>
                <c:pt idx="79">
                  <c:v>44347</c:v>
                </c:pt>
                <c:pt idx="80">
                  <c:v>44319</c:v>
                </c:pt>
                <c:pt idx="81">
                  <c:v>44319</c:v>
                </c:pt>
                <c:pt idx="82">
                  <c:v>44259</c:v>
                </c:pt>
                <c:pt idx="83">
                  <c:v>44258</c:v>
                </c:pt>
                <c:pt idx="84">
                  <c:v>44347</c:v>
                </c:pt>
                <c:pt idx="85">
                  <c:v>44319</c:v>
                </c:pt>
                <c:pt idx="86">
                  <c:v>44347</c:v>
                </c:pt>
                <c:pt idx="87">
                  <c:v>44342</c:v>
                </c:pt>
                <c:pt idx="88">
                  <c:v>44342</c:v>
                </c:pt>
                <c:pt idx="89">
                  <c:v>44342</c:v>
                </c:pt>
                <c:pt idx="90">
                  <c:v>44319</c:v>
                </c:pt>
                <c:pt idx="91">
                  <c:v>44319</c:v>
                </c:pt>
                <c:pt idx="92">
                  <c:v>44319</c:v>
                </c:pt>
                <c:pt idx="93">
                  <c:v>44319</c:v>
                </c:pt>
                <c:pt idx="94">
                  <c:v>44264</c:v>
                </c:pt>
                <c:pt idx="95">
                  <c:v>44266</c:v>
                </c:pt>
                <c:pt idx="96">
                  <c:v>44319</c:v>
                </c:pt>
                <c:pt idx="97">
                  <c:v>44272</c:v>
                </c:pt>
                <c:pt idx="98">
                  <c:v>44327</c:v>
                </c:pt>
                <c:pt idx="99">
                  <c:v>44329</c:v>
                </c:pt>
                <c:pt idx="100">
                  <c:v>44329</c:v>
                </c:pt>
                <c:pt idx="101">
                  <c:v>44329</c:v>
                </c:pt>
                <c:pt idx="102">
                  <c:v>44342</c:v>
                </c:pt>
                <c:pt idx="103">
                  <c:v>44284</c:v>
                </c:pt>
                <c:pt idx="104">
                  <c:v>44347</c:v>
                </c:pt>
                <c:pt idx="105">
                  <c:v>44344</c:v>
                </c:pt>
                <c:pt idx="106">
                  <c:v>44344</c:v>
                </c:pt>
                <c:pt idx="107">
                  <c:v>44344</c:v>
                </c:pt>
                <c:pt idx="108">
                  <c:v>44319</c:v>
                </c:pt>
                <c:pt idx="109">
                  <c:v>44319</c:v>
                </c:pt>
                <c:pt idx="110">
                  <c:v>44347</c:v>
                </c:pt>
                <c:pt idx="111">
                  <c:v>44344</c:v>
                </c:pt>
                <c:pt idx="112">
                  <c:v>44319</c:v>
                </c:pt>
                <c:pt idx="113">
                  <c:v>44344</c:v>
                </c:pt>
                <c:pt idx="114">
                  <c:v>44344</c:v>
                </c:pt>
                <c:pt idx="115">
                  <c:v>44344</c:v>
                </c:pt>
                <c:pt idx="116">
                  <c:v>44344</c:v>
                </c:pt>
                <c:pt idx="117">
                  <c:v>44319</c:v>
                </c:pt>
                <c:pt idx="118">
                  <c:v>44319</c:v>
                </c:pt>
                <c:pt idx="119">
                  <c:v>44347</c:v>
                </c:pt>
                <c:pt idx="120">
                  <c:v>44347</c:v>
                </c:pt>
                <c:pt idx="121">
                  <c:v>44347</c:v>
                </c:pt>
                <c:pt idx="122">
                  <c:v>44347</c:v>
                </c:pt>
                <c:pt idx="123">
                  <c:v>44319</c:v>
                </c:pt>
                <c:pt idx="124">
                  <c:v>44343</c:v>
                </c:pt>
                <c:pt idx="125">
                  <c:v>44347</c:v>
                </c:pt>
                <c:pt idx="126">
                  <c:v>44347</c:v>
                </c:pt>
                <c:pt idx="127">
                  <c:v>44319</c:v>
                </c:pt>
                <c:pt idx="128">
                  <c:v>44347</c:v>
                </c:pt>
                <c:pt idx="129">
                  <c:v>44361</c:v>
                </c:pt>
                <c:pt idx="130">
                  <c:v>44344</c:v>
                </c:pt>
                <c:pt idx="131">
                  <c:v>44347</c:v>
                </c:pt>
                <c:pt idx="132">
                  <c:v>44347</c:v>
                </c:pt>
                <c:pt idx="133">
                  <c:v>44347</c:v>
                </c:pt>
                <c:pt idx="134">
                  <c:v>44347</c:v>
                </c:pt>
                <c:pt idx="135">
                  <c:v>44319</c:v>
                </c:pt>
                <c:pt idx="136">
                  <c:v>44347</c:v>
                </c:pt>
                <c:pt idx="137">
                  <c:v>44347</c:v>
                </c:pt>
                <c:pt idx="138">
                  <c:v>44347</c:v>
                </c:pt>
                <c:pt idx="139">
                  <c:v>44347</c:v>
                </c:pt>
                <c:pt idx="140">
                  <c:v>44347</c:v>
                </c:pt>
                <c:pt idx="141">
                  <c:v>44347</c:v>
                </c:pt>
                <c:pt idx="142">
                  <c:v>44319</c:v>
                </c:pt>
                <c:pt idx="143">
                  <c:v>44347</c:v>
                </c:pt>
                <c:pt idx="144">
                  <c:v>44347</c:v>
                </c:pt>
                <c:pt idx="145">
                  <c:v>44319</c:v>
                </c:pt>
                <c:pt idx="146">
                  <c:v>44319</c:v>
                </c:pt>
                <c:pt idx="147">
                  <c:v>44319</c:v>
                </c:pt>
                <c:pt idx="148">
                  <c:v>44347</c:v>
                </c:pt>
                <c:pt idx="149">
                  <c:v>44347</c:v>
                </c:pt>
                <c:pt idx="150">
                  <c:v>44347</c:v>
                </c:pt>
                <c:pt idx="151">
                  <c:v>44347</c:v>
                </c:pt>
                <c:pt idx="152">
                  <c:v>44347</c:v>
                </c:pt>
                <c:pt idx="153">
                  <c:v>44347</c:v>
                </c:pt>
                <c:pt idx="154">
                  <c:v>44319</c:v>
                </c:pt>
                <c:pt idx="155">
                  <c:v>44347</c:v>
                </c:pt>
                <c:pt idx="156">
                  <c:v>44347</c:v>
                </c:pt>
                <c:pt idx="157">
                  <c:v>44347</c:v>
                </c:pt>
                <c:pt idx="158">
                  <c:v>44347</c:v>
                </c:pt>
                <c:pt idx="159">
                  <c:v>44343</c:v>
                </c:pt>
                <c:pt idx="160">
                  <c:v>44323</c:v>
                </c:pt>
                <c:pt idx="161">
                  <c:v>44323</c:v>
                </c:pt>
                <c:pt idx="162">
                  <c:v>44323</c:v>
                </c:pt>
                <c:pt idx="163">
                  <c:v>44323</c:v>
                </c:pt>
                <c:pt idx="164">
                  <c:v>44326</c:v>
                </c:pt>
                <c:pt idx="165">
                  <c:v>44347</c:v>
                </c:pt>
                <c:pt idx="166">
                  <c:v>44347</c:v>
                </c:pt>
                <c:pt idx="167">
                  <c:v>44347</c:v>
                </c:pt>
                <c:pt idx="168">
                  <c:v>44347</c:v>
                </c:pt>
                <c:pt idx="169">
                  <c:v>44347</c:v>
                </c:pt>
                <c:pt idx="170">
                  <c:v>44364</c:v>
                </c:pt>
                <c:pt idx="171">
                  <c:v>44347</c:v>
                </c:pt>
                <c:pt idx="172">
                  <c:v>44326</c:v>
                </c:pt>
                <c:pt idx="173">
                  <c:v>44347</c:v>
                </c:pt>
                <c:pt idx="174">
                  <c:v>44347</c:v>
                </c:pt>
                <c:pt idx="175">
                  <c:v>44322</c:v>
                </c:pt>
                <c:pt idx="176">
                  <c:v>44327</c:v>
                </c:pt>
                <c:pt idx="177">
                  <c:v>44327</c:v>
                </c:pt>
                <c:pt idx="178">
                  <c:v>44327</c:v>
                </c:pt>
                <c:pt idx="179">
                  <c:v>44350</c:v>
                </c:pt>
                <c:pt idx="180">
                  <c:v>44343</c:v>
                </c:pt>
                <c:pt idx="181">
                  <c:v>44350</c:v>
                </c:pt>
                <c:pt idx="182">
                  <c:v>44350</c:v>
                </c:pt>
                <c:pt idx="183">
                  <c:v>44350</c:v>
                </c:pt>
                <c:pt idx="184">
                  <c:v>44350</c:v>
                </c:pt>
                <c:pt idx="185">
                  <c:v>44327</c:v>
                </c:pt>
                <c:pt idx="186">
                  <c:v>44354</c:v>
                </c:pt>
                <c:pt idx="187">
                  <c:v>44335</c:v>
                </c:pt>
                <c:pt idx="188">
                  <c:v>44356</c:v>
                </c:pt>
                <c:pt idx="189">
                  <c:v>44356</c:v>
                </c:pt>
                <c:pt idx="190">
                  <c:v>44335</c:v>
                </c:pt>
                <c:pt idx="191">
                  <c:v>44335</c:v>
                </c:pt>
                <c:pt idx="192">
                  <c:v>44335</c:v>
                </c:pt>
                <c:pt idx="193">
                  <c:v>44335</c:v>
                </c:pt>
                <c:pt idx="194">
                  <c:v>44335</c:v>
                </c:pt>
                <c:pt idx="195">
                  <c:v>44336</c:v>
                </c:pt>
                <c:pt idx="196">
                  <c:v>44336</c:v>
                </c:pt>
                <c:pt idx="197">
                  <c:v>44357</c:v>
                </c:pt>
                <c:pt idx="198">
                  <c:v>44357</c:v>
                </c:pt>
                <c:pt idx="199">
                  <c:v>44357</c:v>
                </c:pt>
                <c:pt idx="200">
                  <c:v>44336</c:v>
                </c:pt>
                <c:pt idx="201">
                  <c:v>44362</c:v>
                </c:pt>
                <c:pt idx="202">
                  <c:v>44363</c:v>
                </c:pt>
                <c:pt idx="203">
                  <c:v>44363</c:v>
                </c:pt>
                <c:pt idx="204">
                  <c:v>44364</c:v>
                </c:pt>
                <c:pt idx="205">
                  <c:v>44364</c:v>
                </c:pt>
                <c:pt idx="206" formatCode="m/d/yyyy">
                  <c:v>44368</c:v>
                </c:pt>
                <c:pt idx="207" formatCode="m/d/yyyy">
                  <c:v>44368</c:v>
                </c:pt>
                <c:pt idx="208" formatCode="m/d/yyyy">
                  <c:v>44368</c:v>
                </c:pt>
                <c:pt idx="209" formatCode="m/d/yyyy">
                  <c:v>44365</c:v>
                </c:pt>
                <c:pt idx="210" formatCode="m/d/yyyy">
                  <c:v>44365</c:v>
                </c:pt>
                <c:pt idx="211" formatCode="m/d/yyyy">
                  <c:v>44365</c:v>
                </c:pt>
                <c:pt idx="212" formatCode="m/d/yyyy">
                  <c:v>44365</c:v>
                </c:pt>
                <c:pt idx="213" formatCode="m/d/yyyy">
                  <c:v>44365</c:v>
                </c:pt>
                <c:pt idx="214" formatCode="m/d/yyyy">
                  <c:v>44365</c:v>
                </c:pt>
                <c:pt idx="215" formatCode="m/d/yyyy">
                  <c:v>44365</c:v>
                </c:pt>
                <c:pt idx="216" formatCode="m/d/yyyy">
                  <c:v>44365</c:v>
                </c:pt>
                <c:pt idx="217" formatCode="m/d/yyyy">
                  <c:v>44365</c:v>
                </c:pt>
                <c:pt idx="218" formatCode="m/d/yyyy">
                  <c:v>44365</c:v>
                </c:pt>
                <c:pt idx="219" formatCode="m/d/yyyy">
                  <c:v>44365</c:v>
                </c:pt>
                <c:pt idx="220" formatCode="m/d/yyyy">
                  <c:v>44365</c:v>
                </c:pt>
                <c:pt idx="221" formatCode="m/d/yyyy">
                  <c:v>44365</c:v>
                </c:pt>
                <c:pt idx="222" formatCode="m/d/yyyy">
                  <c:v>44365</c:v>
                </c:pt>
                <c:pt idx="223" formatCode="m/d/yyyy">
                  <c:v>44365</c:v>
                </c:pt>
                <c:pt idx="224" formatCode="m/d/yyyy">
                  <c:v>44365</c:v>
                </c:pt>
                <c:pt idx="225" formatCode="m/d/yyyy">
                  <c:v>44365</c:v>
                </c:pt>
                <c:pt idx="226">
                  <c:v>44369</c:v>
                </c:pt>
                <c:pt idx="227">
                  <c:v>44371</c:v>
                </c:pt>
                <c:pt idx="228">
                  <c:v>44357</c:v>
                </c:pt>
                <c:pt idx="229">
                  <c:v>44357</c:v>
                </c:pt>
                <c:pt idx="230">
                  <c:v>44371</c:v>
                </c:pt>
                <c:pt idx="231">
                  <c:v>44371</c:v>
                </c:pt>
                <c:pt idx="232">
                  <c:v>44372</c:v>
                </c:pt>
                <c:pt idx="233">
                  <c:v>44375</c:v>
                </c:pt>
                <c:pt idx="234">
                  <c:v>44375</c:v>
                </c:pt>
                <c:pt idx="235">
                  <c:v>44376</c:v>
                </c:pt>
                <c:pt idx="236">
                  <c:v>44376</c:v>
                </c:pt>
                <c:pt idx="237">
                  <c:v>44377</c:v>
                </c:pt>
                <c:pt idx="238">
                  <c:v>44377</c:v>
                </c:pt>
                <c:pt idx="239">
                  <c:v>44377</c:v>
                </c:pt>
                <c:pt idx="240">
                  <c:v>44356</c:v>
                </c:pt>
                <c:pt idx="241">
                  <c:v>44379</c:v>
                </c:pt>
                <c:pt idx="242">
                  <c:v>44379</c:v>
                </c:pt>
                <c:pt idx="243">
                  <c:v>44356</c:v>
                </c:pt>
                <c:pt idx="244">
                  <c:v>44382</c:v>
                </c:pt>
                <c:pt idx="245">
                  <c:v>44356</c:v>
                </c:pt>
                <c:pt idx="246">
                  <c:v>44382</c:v>
                </c:pt>
                <c:pt idx="247">
                  <c:v>44383</c:v>
                </c:pt>
                <c:pt idx="248">
                  <c:v>44383</c:v>
                </c:pt>
                <c:pt idx="249">
                  <c:v>44384</c:v>
                </c:pt>
                <c:pt idx="250">
                  <c:v>44389</c:v>
                </c:pt>
                <c:pt idx="251">
                  <c:v>44390</c:v>
                </c:pt>
                <c:pt idx="252">
                  <c:v>44390</c:v>
                </c:pt>
                <c:pt idx="253">
                  <c:v>44390</c:v>
                </c:pt>
                <c:pt idx="254">
                  <c:v>44390</c:v>
                </c:pt>
                <c:pt idx="255">
                  <c:v>44362</c:v>
                </c:pt>
                <c:pt idx="256">
                  <c:v>44372</c:v>
                </c:pt>
                <c:pt idx="257">
                  <c:v>44372</c:v>
                </c:pt>
                <c:pt idx="258">
                  <c:v>44372</c:v>
                </c:pt>
                <c:pt idx="259">
                  <c:v>44372</c:v>
                </c:pt>
                <c:pt idx="260">
                  <c:v>44372</c:v>
                </c:pt>
                <c:pt idx="261">
                  <c:v>44372</c:v>
                </c:pt>
                <c:pt idx="262">
                  <c:v>44372</c:v>
                </c:pt>
                <c:pt idx="263">
                  <c:v>44391</c:v>
                </c:pt>
                <c:pt idx="264">
                  <c:v>44391</c:v>
                </c:pt>
                <c:pt idx="265">
                  <c:v>44391</c:v>
                </c:pt>
                <c:pt idx="266">
                  <c:v>44391</c:v>
                </c:pt>
                <c:pt idx="267">
                  <c:v>44392</c:v>
                </c:pt>
                <c:pt idx="268">
                  <c:v>44392</c:v>
                </c:pt>
                <c:pt idx="272">
                  <c:v>44377</c:v>
                </c:pt>
                <c:pt idx="273">
                  <c:v>44372</c:v>
                </c:pt>
                <c:pt idx="274">
                  <c:v>44377</c:v>
                </c:pt>
                <c:pt idx="275">
                  <c:v>44377</c:v>
                </c:pt>
                <c:pt idx="277">
                  <c:v>44379</c:v>
                </c:pt>
                <c:pt idx="278">
                  <c:v>44377</c:v>
                </c:pt>
                <c:pt idx="283">
                  <c:v>44382</c:v>
                </c:pt>
                <c:pt idx="284">
                  <c:v>44382</c:v>
                </c:pt>
                <c:pt idx="285">
                  <c:v>44382</c:v>
                </c:pt>
                <c:pt idx="286">
                  <c:v>44382</c:v>
                </c:pt>
              </c:numCache>
            </c:numRef>
          </c:val>
          <c:extLst>
            <c:ext xmlns:c16="http://schemas.microsoft.com/office/drawing/2014/chart" uri="{C3380CC4-5D6E-409C-BE32-E72D297353CC}">
              <c16:uniqueId val="{00000007-7958-4B91-9203-26E54D51DCEF}"/>
            </c:ext>
          </c:extLst>
        </c:ser>
        <c:ser>
          <c:idx val="8"/>
          <c:order val="8"/>
          <c:tx>
            <c:strRef>
              <c:f>Listado2020!#REF!</c:f>
              <c:strCache>
                <c:ptCount val="1"/>
                <c:pt idx="0">
                  <c:v>#REF!</c:v>
                </c:pt>
              </c:strCache>
            </c:strRef>
          </c:tx>
          <c:spPr>
            <a:solidFill>
              <a:schemeClr val="accent3">
                <a:lumMod val="6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Listado2020!#REF!</c:f>
              <c:numCache>
                <c:formatCode>General</c:formatCode>
                <c:ptCount val="1"/>
                <c:pt idx="0">
                  <c:v>1</c:v>
                </c:pt>
              </c:numCache>
            </c:numRef>
          </c:val>
          <c:extLst>
            <c:ext xmlns:c16="http://schemas.microsoft.com/office/drawing/2014/chart" uri="{C3380CC4-5D6E-409C-BE32-E72D297353CC}">
              <c16:uniqueId val="{00000008-7958-4B91-9203-26E54D51DCEF}"/>
            </c:ext>
          </c:extLst>
        </c:ser>
        <c:ser>
          <c:idx val="9"/>
          <c:order val="9"/>
          <c:tx>
            <c:strRef>
              <c:f>Listado2020!#REF!</c:f>
              <c:strCache>
                <c:ptCount val="1"/>
                <c:pt idx="0">
                  <c:v>#REF!</c:v>
                </c:pt>
              </c:strCache>
            </c:strRef>
          </c:tx>
          <c:spPr>
            <a:solidFill>
              <a:schemeClr val="accent4">
                <a:lumMod val="6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Listado2020!#REF!</c:f>
              <c:numCache>
                <c:formatCode>General</c:formatCode>
                <c:ptCount val="1"/>
                <c:pt idx="0">
                  <c:v>1</c:v>
                </c:pt>
              </c:numCache>
            </c:numRef>
          </c:val>
          <c:extLst>
            <c:ext xmlns:c16="http://schemas.microsoft.com/office/drawing/2014/chart" uri="{C3380CC4-5D6E-409C-BE32-E72D297353CC}">
              <c16:uniqueId val="{00000009-7958-4B91-9203-26E54D51DCEF}"/>
            </c:ext>
          </c:extLst>
        </c:ser>
        <c:ser>
          <c:idx val="10"/>
          <c:order val="10"/>
          <c:tx>
            <c:strRef>
              <c:f>Listado2020!#REF!</c:f>
              <c:strCache>
                <c:ptCount val="1"/>
                <c:pt idx="0">
                  <c:v>#REF!</c:v>
                </c:pt>
              </c:strCache>
            </c:strRef>
          </c:tx>
          <c:spPr>
            <a:solidFill>
              <a:schemeClr val="accent5">
                <a:lumMod val="6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Listado2020!#REF!</c:f>
              <c:numCache>
                <c:formatCode>General</c:formatCode>
                <c:ptCount val="1"/>
                <c:pt idx="0">
                  <c:v>1</c:v>
                </c:pt>
              </c:numCache>
            </c:numRef>
          </c:val>
          <c:extLst>
            <c:ext xmlns:c16="http://schemas.microsoft.com/office/drawing/2014/chart" uri="{C3380CC4-5D6E-409C-BE32-E72D297353CC}">
              <c16:uniqueId val="{0000000A-7958-4B91-9203-26E54D51DCEF}"/>
            </c:ext>
          </c:extLst>
        </c:ser>
        <c:ser>
          <c:idx val="11"/>
          <c:order val="11"/>
          <c:tx>
            <c:strRef>
              <c:f>Listado2020!#REF!</c:f>
              <c:strCache>
                <c:ptCount val="1"/>
                <c:pt idx="0">
                  <c:v>#REF!</c:v>
                </c:pt>
              </c:strCache>
            </c:strRef>
          </c:tx>
          <c:spPr>
            <a:solidFill>
              <a:schemeClr val="accent6">
                <a:lumMod val="6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Listado2020!#REF!</c:f>
              <c:numCache>
                <c:formatCode>General</c:formatCode>
                <c:ptCount val="1"/>
                <c:pt idx="0">
                  <c:v>1</c:v>
                </c:pt>
              </c:numCache>
            </c:numRef>
          </c:val>
          <c:extLst>
            <c:ext xmlns:c16="http://schemas.microsoft.com/office/drawing/2014/chart" uri="{C3380CC4-5D6E-409C-BE32-E72D297353CC}">
              <c16:uniqueId val="{0000000B-7958-4B91-9203-26E54D51DCEF}"/>
            </c:ext>
          </c:extLst>
        </c:ser>
        <c:ser>
          <c:idx val="12"/>
          <c:order val="12"/>
          <c:tx>
            <c:strRef>
              <c:f>Listado2020!#REF!</c:f>
              <c:strCache>
                <c:ptCount val="1"/>
                <c:pt idx="0">
                  <c:v>#REF!</c:v>
                </c:pt>
              </c:strCache>
            </c:strRef>
          </c:tx>
          <c:spPr>
            <a:solidFill>
              <a:schemeClr val="accent1">
                <a:lumMod val="80000"/>
                <a:lumOff val="2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Listado2020!#REF!</c:f>
              <c:numCache>
                <c:formatCode>General</c:formatCode>
                <c:ptCount val="1"/>
                <c:pt idx="0">
                  <c:v>1</c:v>
                </c:pt>
              </c:numCache>
            </c:numRef>
          </c:val>
          <c:extLst>
            <c:ext xmlns:c16="http://schemas.microsoft.com/office/drawing/2014/chart" uri="{C3380CC4-5D6E-409C-BE32-E72D297353CC}">
              <c16:uniqueId val="{0000000C-7958-4B91-9203-26E54D51DCEF}"/>
            </c:ext>
          </c:extLst>
        </c:ser>
        <c:ser>
          <c:idx val="13"/>
          <c:order val="13"/>
          <c:tx>
            <c:strRef>
              <c:f>Listado2020!#REF!</c:f>
              <c:strCache>
                <c:ptCount val="1"/>
                <c:pt idx="0">
                  <c:v>#REF!</c:v>
                </c:pt>
              </c:strCache>
            </c:strRef>
          </c:tx>
          <c:spPr>
            <a:solidFill>
              <a:schemeClr val="accent2">
                <a:lumMod val="80000"/>
                <a:lumOff val="2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Listado2020!#REF!</c:f>
              <c:numCache>
                <c:formatCode>General</c:formatCode>
                <c:ptCount val="1"/>
                <c:pt idx="0">
                  <c:v>1</c:v>
                </c:pt>
              </c:numCache>
            </c:numRef>
          </c:val>
          <c:extLst>
            <c:ext xmlns:c16="http://schemas.microsoft.com/office/drawing/2014/chart" uri="{C3380CC4-5D6E-409C-BE32-E72D297353CC}">
              <c16:uniqueId val="{0000000D-7958-4B91-9203-26E54D51DCEF}"/>
            </c:ext>
          </c:extLst>
        </c:ser>
        <c:ser>
          <c:idx val="14"/>
          <c:order val="14"/>
          <c:tx>
            <c:strRef>
              <c:f>Listado2020!$G$1:$G$4</c:f>
              <c:strCache>
                <c:ptCount val="4"/>
              </c:strCache>
            </c:strRef>
          </c:tx>
          <c:spPr>
            <a:solidFill>
              <a:schemeClr val="accent3">
                <a:lumMod val="80000"/>
                <a:lumOff val="2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Listado2020!$G$5:$G$291</c:f>
              <c:numCache>
                <c:formatCode>General</c:formatCode>
                <c:ptCount val="28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numCache>
            </c:numRef>
          </c:val>
          <c:extLst>
            <c:ext xmlns:c16="http://schemas.microsoft.com/office/drawing/2014/chart" uri="{C3380CC4-5D6E-409C-BE32-E72D297353CC}">
              <c16:uniqueId val="{0000000E-7958-4B91-9203-26E54D51DCEF}"/>
            </c:ext>
          </c:extLst>
        </c:ser>
        <c:ser>
          <c:idx val="15"/>
          <c:order val="15"/>
          <c:tx>
            <c:strRef>
              <c:f>Listado2020!$H$1:$H$4</c:f>
              <c:strCache>
                <c:ptCount val="4"/>
              </c:strCache>
            </c:strRef>
          </c:tx>
          <c:spPr>
            <a:solidFill>
              <a:schemeClr val="accent4">
                <a:lumMod val="80000"/>
                <a:lumOff val="2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Listado2020!$H$5:$H$291</c:f>
              <c:numCache>
                <c:formatCode>General</c:formatCode>
                <c:ptCount val="28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3">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numCache>
            </c:numRef>
          </c:val>
          <c:extLst>
            <c:ext xmlns:c16="http://schemas.microsoft.com/office/drawing/2014/chart" uri="{C3380CC4-5D6E-409C-BE32-E72D297353CC}">
              <c16:uniqueId val="{0000000F-7958-4B91-9203-26E54D51DCEF}"/>
            </c:ext>
          </c:extLst>
        </c:ser>
        <c:ser>
          <c:idx val="16"/>
          <c:order val="16"/>
          <c:tx>
            <c:strRef>
              <c:f>Listado2020!#REF!</c:f>
              <c:strCache>
                <c:ptCount val="1"/>
                <c:pt idx="0">
                  <c:v>#REF!</c:v>
                </c:pt>
              </c:strCache>
            </c:strRef>
          </c:tx>
          <c:spPr>
            <a:solidFill>
              <a:schemeClr val="accent5">
                <a:lumMod val="80000"/>
                <a:lumOff val="2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Listado2020!#REF!</c:f>
              <c:numCache>
                <c:formatCode>General</c:formatCode>
                <c:ptCount val="1"/>
                <c:pt idx="0">
                  <c:v>1</c:v>
                </c:pt>
              </c:numCache>
            </c:numRef>
          </c:val>
          <c:extLst>
            <c:ext xmlns:c16="http://schemas.microsoft.com/office/drawing/2014/chart" uri="{C3380CC4-5D6E-409C-BE32-E72D297353CC}">
              <c16:uniqueId val="{00000010-7958-4B91-9203-26E54D51DCEF}"/>
            </c:ext>
          </c:extLst>
        </c:ser>
        <c:ser>
          <c:idx val="17"/>
          <c:order val="17"/>
          <c:tx>
            <c:strRef>
              <c:f>Listado2020!#REF!</c:f>
              <c:strCache>
                <c:ptCount val="1"/>
                <c:pt idx="0">
                  <c:v>#REF!</c:v>
                </c:pt>
              </c:strCache>
            </c:strRef>
          </c:tx>
          <c:spPr>
            <a:solidFill>
              <a:schemeClr val="accent6">
                <a:lumMod val="80000"/>
                <a:lumOff val="2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Listado2020!#REF!</c:f>
              <c:numCache>
                <c:formatCode>General</c:formatCode>
                <c:ptCount val="1"/>
                <c:pt idx="0">
                  <c:v>1</c:v>
                </c:pt>
              </c:numCache>
            </c:numRef>
          </c:val>
          <c:extLst>
            <c:ext xmlns:c16="http://schemas.microsoft.com/office/drawing/2014/chart" uri="{C3380CC4-5D6E-409C-BE32-E72D297353CC}">
              <c16:uniqueId val="{00000011-7958-4B91-9203-26E54D51DCEF}"/>
            </c:ext>
          </c:extLst>
        </c:ser>
        <c:ser>
          <c:idx val="18"/>
          <c:order val="18"/>
          <c:tx>
            <c:strRef>
              <c:f>Listado2020!#REF!</c:f>
              <c:strCache>
                <c:ptCount val="1"/>
                <c:pt idx="0">
                  <c:v>#REF!</c:v>
                </c:pt>
              </c:strCache>
            </c:strRef>
          </c:tx>
          <c:spPr>
            <a:solidFill>
              <a:schemeClr val="accent1">
                <a:lumMod val="8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Listado2020!#REF!</c:f>
              <c:numCache>
                <c:formatCode>General</c:formatCode>
                <c:ptCount val="1"/>
                <c:pt idx="0">
                  <c:v>1</c:v>
                </c:pt>
              </c:numCache>
            </c:numRef>
          </c:val>
          <c:extLst>
            <c:ext xmlns:c16="http://schemas.microsoft.com/office/drawing/2014/chart" uri="{C3380CC4-5D6E-409C-BE32-E72D297353CC}">
              <c16:uniqueId val="{00000012-7958-4B91-9203-26E54D51DCEF}"/>
            </c:ext>
          </c:extLst>
        </c:ser>
        <c:ser>
          <c:idx val="19"/>
          <c:order val="19"/>
          <c:tx>
            <c:strRef>
              <c:f>Listado2020!#REF!</c:f>
              <c:strCache>
                <c:ptCount val="1"/>
                <c:pt idx="0">
                  <c:v>#REF!</c:v>
                </c:pt>
              </c:strCache>
            </c:strRef>
          </c:tx>
          <c:spPr>
            <a:solidFill>
              <a:schemeClr val="accent2">
                <a:lumMod val="8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Listado2020!#REF!</c:f>
              <c:numCache>
                <c:formatCode>General</c:formatCode>
                <c:ptCount val="1"/>
                <c:pt idx="0">
                  <c:v>1</c:v>
                </c:pt>
              </c:numCache>
            </c:numRef>
          </c:val>
          <c:extLst>
            <c:ext xmlns:c16="http://schemas.microsoft.com/office/drawing/2014/chart" uri="{C3380CC4-5D6E-409C-BE32-E72D297353CC}">
              <c16:uniqueId val="{00000013-7958-4B91-9203-26E54D51DCEF}"/>
            </c:ext>
          </c:extLst>
        </c:ser>
        <c:ser>
          <c:idx val="20"/>
          <c:order val="20"/>
          <c:tx>
            <c:strRef>
              <c:f>Listado2020!#REF!</c:f>
              <c:strCache>
                <c:ptCount val="1"/>
                <c:pt idx="0">
                  <c:v>#REF!</c:v>
                </c:pt>
              </c:strCache>
            </c:strRef>
          </c:tx>
          <c:spPr>
            <a:solidFill>
              <a:schemeClr val="accent3">
                <a:lumMod val="8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Listado2020!#REF!</c:f>
              <c:numCache>
                <c:formatCode>General</c:formatCode>
                <c:ptCount val="1"/>
                <c:pt idx="0">
                  <c:v>1</c:v>
                </c:pt>
              </c:numCache>
            </c:numRef>
          </c:val>
          <c:extLst>
            <c:ext xmlns:c16="http://schemas.microsoft.com/office/drawing/2014/chart" uri="{C3380CC4-5D6E-409C-BE32-E72D297353CC}">
              <c16:uniqueId val="{00000014-7958-4B91-9203-26E54D51DCEF}"/>
            </c:ext>
          </c:extLst>
        </c:ser>
        <c:ser>
          <c:idx val="21"/>
          <c:order val="21"/>
          <c:tx>
            <c:strRef>
              <c:f>Listado2020!$I$1:$I$4</c:f>
              <c:strCache>
                <c:ptCount val="4"/>
              </c:strCache>
            </c:strRef>
          </c:tx>
          <c:spPr>
            <a:solidFill>
              <a:schemeClr val="accent4">
                <a:lumMod val="8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Listado2020!$I$5:$I$291</c:f>
              <c:numCache>
                <c:formatCode>General</c:formatCode>
                <c:ptCount val="28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numCache>
            </c:numRef>
          </c:val>
          <c:extLst>
            <c:ext xmlns:c16="http://schemas.microsoft.com/office/drawing/2014/chart" uri="{C3380CC4-5D6E-409C-BE32-E72D297353CC}">
              <c16:uniqueId val="{00000015-7958-4B91-9203-26E54D51DCEF}"/>
            </c:ext>
          </c:extLst>
        </c:ser>
        <c:ser>
          <c:idx val="22"/>
          <c:order val="22"/>
          <c:tx>
            <c:strRef>
              <c:f>Listado2020!$J$1:$J$4</c:f>
              <c:strCache>
                <c:ptCount val="4"/>
              </c:strCache>
            </c:strRef>
          </c:tx>
          <c:spPr>
            <a:solidFill>
              <a:schemeClr val="accent5">
                <a:lumMod val="8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Listado2020!$J$5:$J$291</c:f>
              <c:numCache>
                <c:formatCode>m/d/yyyy</c:formatCode>
                <c:ptCount val="287"/>
              </c:numCache>
            </c:numRef>
          </c:val>
          <c:extLst>
            <c:ext xmlns:c16="http://schemas.microsoft.com/office/drawing/2014/chart" uri="{C3380CC4-5D6E-409C-BE32-E72D297353CC}">
              <c16:uniqueId val="{00000016-7958-4B91-9203-26E54D51DCEF}"/>
            </c:ext>
          </c:extLst>
        </c:ser>
        <c:ser>
          <c:idx val="23"/>
          <c:order val="23"/>
          <c:tx>
            <c:strRef>
              <c:f>Listado2020!$K$1:$K$4</c:f>
              <c:strCache>
                <c:ptCount val="4"/>
              </c:strCache>
            </c:strRef>
          </c:tx>
          <c:spPr>
            <a:solidFill>
              <a:schemeClr val="accent6">
                <a:lumMod val="8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Listado2020!$K$5:$K$291</c:f>
              <c:numCache>
                <c:formatCode>General</c:formatCode>
                <c:ptCount val="287"/>
              </c:numCache>
            </c:numRef>
          </c:val>
          <c:extLst>
            <c:ext xmlns:c16="http://schemas.microsoft.com/office/drawing/2014/chart" uri="{C3380CC4-5D6E-409C-BE32-E72D297353CC}">
              <c16:uniqueId val="{00000017-7958-4B91-9203-26E54D51DCEF}"/>
            </c:ext>
          </c:extLst>
        </c:ser>
        <c:ser>
          <c:idx val="24"/>
          <c:order val="24"/>
          <c:tx>
            <c:strRef>
              <c:f>Listado2020!$L$1:$L$4</c:f>
              <c:strCache>
                <c:ptCount val="4"/>
              </c:strCache>
            </c:strRef>
          </c:tx>
          <c:spPr>
            <a:solidFill>
              <a:schemeClr val="accent1">
                <a:lumMod val="60000"/>
                <a:lumOff val="4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Listado2020!$L$5:$L$291</c:f>
              <c:numCache>
                <c:formatCode>General</c:formatCode>
                <c:ptCount val="287"/>
              </c:numCache>
            </c:numRef>
          </c:val>
          <c:extLst>
            <c:ext xmlns:c16="http://schemas.microsoft.com/office/drawing/2014/chart" uri="{C3380CC4-5D6E-409C-BE32-E72D297353CC}">
              <c16:uniqueId val="{00000018-7958-4B91-9203-26E54D51DCEF}"/>
            </c:ext>
          </c:extLst>
        </c:ser>
        <c:ser>
          <c:idx val="25"/>
          <c:order val="25"/>
          <c:tx>
            <c:strRef>
              <c:f>Listado2020!$M$1:$M$4</c:f>
              <c:strCache>
                <c:ptCount val="4"/>
              </c:strCache>
            </c:strRef>
          </c:tx>
          <c:spPr>
            <a:solidFill>
              <a:schemeClr val="accent2">
                <a:lumMod val="60000"/>
                <a:lumOff val="4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Listado2020!$M$5:$M$291</c:f>
              <c:numCache>
                <c:formatCode>General</c:formatCode>
                <c:ptCount val="287"/>
              </c:numCache>
            </c:numRef>
          </c:val>
          <c:extLst>
            <c:ext xmlns:c16="http://schemas.microsoft.com/office/drawing/2014/chart" uri="{C3380CC4-5D6E-409C-BE32-E72D297353CC}">
              <c16:uniqueId val="{00000019-7958-4B91-9203-26E54D51DCEF}"/>
            </c:ext>
          </c:extLst>
        </c:ser>
        <c:ser>
          <c:idx val="26"/>
          <c:order val="26"/>
          <c:tx>
            <c:strRef>
              <c:f>Listado2020!$N$1:$N$4</c:f>
              <c:strCache>
                <c:ptCount val="4"/>
              </c:strCache>
            </c:strRef>
          </c:tx>
          <c:spPr>
            <a:solidFill>
              <a:schemeClr val="accent3">
                <a:lumMod val="60000"/>
                <a:lumOff val="4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Listado2020!$N$5:$N$291</c:f>
              <c:numCache>
                <c:formatCode>General</c:formatCode>
                <c:ptCount val="287"/>
              </c:numCache>
            </c:numRef>
          </c:val>
          <c:extLst>
            <c:ext xmlns:c16="http://schemas.microsoft.com/office/drawing/2014/chart" uri="{C3380CC4-5D6E-409C-BE32-E72D297353CC}">
              <c16:uniqueId val="{0000001A-7958-4B91-9203-26E54D51DCEF}"/>
            </c:ext>
          </c:extLst>
        </c:ser>
        <c:ser>
          <c:idx val="27"/>
          <c:order val="27"/>
          <c:tx>
            <c:strRef>
              <c:f>Listado2020!$O$1:$O$4</c:f>
              <c:strCache>
                <c:ptCount val="4"/>
              </c:strCache>
            </c:strRef>
          </c:tx>
          <c:spPr>
            <a:solidFill>
              <a:schemeClr val="accent4">
                <a:lumMod val="60000"/>
                <a:lumOff val="4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Listado2020!$O$5:$O$291</c:f>
              <c:numCache>
                <c:formatCode>General</c:formatCode>
                <c:ptCount val="287"/>
              </c:numCache>
            </c:numRef>
          </c:val>
          <c:extLst>
            <c:ext xmlns:c16="http://schemas.microsoft.com/office/drawing/2014/chart" uri="{C3380CC4-5D6E-409C-BE32-E72D297353CC}">
              <c16:uniqueId val="{0000001B-7958-4B91-9203-26E54D51DCEF}"/>
            </c:ext>
          </c:extLst>
        </c:ser>
        <c:ser>
          <c:idx val="28"/>
          <c:order val="28"/>
          <c:tx>
            <c:strRef>
              <c:f>Listado2020!$P$1:$P$4</c:f>
              <c:strCache>
                <c:ptCount val="4"/>
              </c:strCache>
            </c:strRef>
          </c:tx>
          <c:spPr>
            <a:solidFill>
              <a:schemeClr val="accent5">
                <a:lumMod val="60000"/>
                <a:lumOff val="4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Listado2020!$P$5:$P$291</c:f>
              <c:numCache>
                <c:formatCode>General</c:formatCode>
                <c:ptCount val="287"/>
              </c:numCache>
            </c:numRef>
          </c:val>
          <c:extLst>
            <c:ext xmlns:c16="http://schemas.microsoft.com/office/drawing/2014/chart" uri="{C3380CC4-5D6E-409C-BE32-E72D297353CC}">
              <c16:uniqueId val="{0000001C-7958-4B91-9203-26E54D51DCEF}"/>
            </c:ext>
          </c:extLst>
        </c:ser>
        <c:ser>
          <c:idx val="29"/>
          <c:order val="29"/>
          <c:tx>
            <c:strRef>
              <c:f>Listado2020!$Q$1:$Q$4</c:f>
              <c:strCache>
                <c:ptCount val="4"/>
              </c:strCache>
            </c:strRef>
          </c:tx>
          <c:spPr>
            <a:solidFill>
              <a:schemeClr val="accent6">
                <a:lumMod val="60000"/>
                <a:lumOff val="4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Listado2020!$Q$5:$Q$291</c:f>
              <c:numCache>
                <c:formatCode>General</c:formatCode>
                <c:ptCount val="287"/>
              </c:numCache>
            </c:numRef>
          </c:val>
          <c:extLst>
            <c:ext xmlns:c16="http://schemas.microsoft.com/office/drawing/2014/chart" uri="{C3380CC4-5D6E-409C-BE32-E72D297353CC}">
              <c16:uniqueId val="{0000001D-7958-4B91-9203-26E54D51DCEF}"/>
            </c:ext>
          </c:extLst>
        </c:ser>
        <c:ser>
          <c:idx val="30"/>
          <c:order val="30"/>
          <c:tx>
            <c:strRef>
              <c:f>Listado2020!$R$1:$R$4</c:f>
              <c:strCache>
                <c:ptCount val="4"/>
              </c:strCache>
            </c:strRef>
          </c:tx>
          <c:spPr>
            <a:solidFill>
              <a:schemeClr val="accent1">
                <a:lumMod val="5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Listado2020!$R$5:$R$291</c:f>
              <c:numCache>
                <c:formatCode>General</c:formatCode>
                <c:ptCount val="287"/>
              </c:numCache>
            </c:numRef>
          </c:val>
          <c:extLst>
            <c:ext xmlns:c16="http://schemas.microsoft.com/office/drawing/2014/chart" uri="{C3380CC4-5D6E-409C-BE32-E72D297353CC}">
              <c16:uniqueId val="{0000001E-7958-4B91-9203-26E54D51DCEF}"/>
            </c:ext>
          </c:extLst>
        </c:ser>
        <c:ser>
          <c:idx val="31"/>
          <c:order val="31"/>
          <c:tx>
            <c:strRef>
              <c:f>Listado2020!$S$1:$S$4</c:f>
              <c:strCache>
                <c:ptCount val="4"/>
              </c:strCache>
            </c:strRef>
          </c:tx>
          <c:spPr>
            <a:solidFill>
              <a:schemeClr val="accent2">
                <a:lumMod val="50000"/>
              </a:schemeClr>
            </a:solidFill>
            <a:ln>
              <a:noFill/>
            </a:ln>
            <a:effectLst/>
          </c:spPr>
          <c:invertIfNegative val="0"/>
          <c:cat>
            <c:strRef>
              <c:f>Listado2020!$A$5:$A$291</c:f>
              <c:strCache>
                <c:ptCount val="287"/>
                <c:pt idx="0">
                  <c:v>Consec.</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strCache>
            </c:strRef>
          </c:cat>
          <c:val>
            <c:numRef>
              <c:f>Listado2020!$S$5:$S$291</c:f>
              <c:numCache>
                <c:formatCode>General</c:formatCode>
                <c:ptCount val="287"/>
              </c:numCache>
            </c:numRef>
          </c:val>
          <c:extLst>
            <c:ext xmlns:c16="http://schemas.microsoft.com/office/drawing/2014/chart" uri="{C3380CC4-5D6E-409C-BE32-E72D297353CC}">
              <c16:uniqueId val="{0000001F-7958-4B91-9203-26E54D51DCEF}"/>
            </c:ext>
          </c:extLst>
        </c:ser>
        <c:dLbls>
          <c:showLegendKey val="0"/>
          <c:showVal val="0"/>
          <c:showCatName val="0"/>
          <c:showSerName val="0"/>
          <c:showPercent val="0"/>
          <c:showBubbleSize val="0"/>
        </c:dLbls>
        <c:gapWidth val="219"/>
        <c:overlap val="-27"/>
        <c:axId val="1369427536"/>
        <c:axId val="1369426992"/>
      </c:barChart>
      <c:catAx>
        <c:axId val="1369427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69426992"/>
        <c:crosses val="autoZero"/>
        <c:auto val="1"/>
        <c:lblAlgn val="ctr"/>
        <c:lblOffset val="100"/>
        <c:noMultiLvlLbl val="0"/>
      </c:catAx>
      <c:valAx>
        <c:axId val="13694269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69427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absoluteAnchor>
    <xdr:pos x="0" y="0"/>
    <xdr:ext cx="8660230" cy="6291513"/>
    <xdr:graphicFrame macro="">
      <xdr:nvGraphicFramePr>
        <xdr:cNvPr id="2" name="Gráfico 1">
          <a:extLst>
            <a:ext uri="{FF2B5EF4-FFF2-40B4-BE49-F238E27FC236}">
              <a16:creationId xmlns:a16="http://schemas.microsoft.com/office/drawing/2014/main" id="{4A4F26E0-4044-4083-990C-D6051F476A7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oneCellAnchor>
    <xdr:from>
      <xdr:col>6</xdr:col>
      <xdr:colOff>0</xdr:colOff>
      <xdr:row>276</xdr:row>
      <xdr:rowOff>0</xdr:rowOff>
    </xdr:from>
    <xdr:ext cx="1905000" cy="9525"/>
    <xdr:pic>
      <xdr:nvPicPr>
        <xdr:cNvPr id="76" name="75 Imagen" descr="http://ueapf.org.mx/gobiernofederalue/resources/img/pixel.gif">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274901025"/>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276</xdr:row>
      <xdr:rowOff>0</xdr:rowOff>
    </xdr:from>
    <xdr:ext cx="9525" cy="9525"/>
    <xdr:pic>
      <xdr:nvPicPr>
        <xdr:cNvPr id="77" name="76 Imagen" descr="http://ueapf.org.mx/gobiernofederalue/resources/img/pixel.gif">
          <a:extLst>
            <a:ext uri="{FF2B5EF4-FFF2-40B4-BE49-F238E27FC236}">
              <a16:creationId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274901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278</xdr:row>
      <xdr:rowOff>0</xdr:rowOff>
    </xdr:from>
    <xdr:ext cx="1905000" cy="9525"/>
    <xdr:pic>
      <xdr:nvPicPr>
        <xdr:cNvPr id="78" name="77 Imagen" descr="http://ueapf.org.mx/gobiernofederalue/resources/img/pixel.gif">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275282025"/>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278</xdr:row>
      <xdr:rowOff>0</xdr:rowOff>
    </xdr:from>
    <xdr:ext cx="9525" cy="9525"/>
    <xdr:pic>
      <xdr:nvPicPr>
        <xdr:cNvPr id="79" name="78 Imagen" descr="http://ueapf.org.mx/gobiernofederalue/resources/img/pixel.gif">
          <a:extLst>
            <a:ext uri="{FF2B5EF4-FFF2-40B4-BE49-F238E27FC236}">
              <a16:creationId xmlns:a16="http://schemas.microsoft.com/office/drawing/2014/main" id="{00000000-0008-0000-00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275282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277</xdr:row>
      <xdr:rowOff>0</xdr:rowOff>
    </xdr:from>
    <xdr:ext cx="1905000" cy="9525"/>
    <xdr:pic>
      <xdr:nvPicPr>
        <xdr:cNvPr id="6" name="5 Imagen" descr="http://ueapf.org.mx/gobiernofederalue/resources/img/pixel.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8900" y="450522975"/>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277</xdr:row>
      <xdr:rowOff>0</xdr:rowOff>
    </xdr:from>
    <xdr:ext cx="9525" cy="9525"/>
    <xdr:pic>
      <xdr:nvPicPr>
        <xdr:cNvPr id="7" name="6 Imagen" descr="http://ueapf.org.mx/gobiernofederalue/resources/img/pixel.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91975" y="450522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277</xdr:row>
      <xdr:rowOff>0</xdr:rowOff>
    </xdr:from>
    <xdr:ext cx="1905000" cy="9525"/>
    <xdr:pic>
      <xdr:nvPicPr>
        <xdr:cNvPr id="8" name="7 Imagen" descr="http://ueapf.org.mx/gobiernofederalue/resources/img/pixel.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8900" y="450522975"/>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278</xdr:row>
      <xdr:rowOff>0</xdr:rowOff>
    </xdr:from>
    <xdr:ext cx="1905000" cy="9525"/>
    <xdr:pic>
      <xdr:nvPicPr>
        <xdr:cNvPr id="9" name="8 Imagen" descr="http://ueapf.org.mx/gobiernofederalue/resources/img/pixel.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8900" y="452046975"/>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278</xdr:row>
      <xdr:rowOff>0</xdr:rowOff>
    </xdr:from>
    <xdr:ext cx="1905000" cy="9525"/>
    <xdr:pic>
      <xdr:nvPicPr>
        <xdr:cNvPr id="10" name="9 Imagen" descr="http://ueapf.org.mx/gobiernofederalue/resources/img/pixel.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8900" y="452046975"/>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278</xdr:row>
      <xdr:rowOff>0</xdr:rowOff>
    </xdr:from>
    <xdr:ext cx="1905000" cy="9525"/>
    <xdr:pic>
      <xdr:nvPicPr>
        <xdr:cNvPr id="11" name="10 Imagen" descr="http://ueapf.org.mx/gobiernofederalue/resources/img/pixel.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8900" y="452046975"/>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278</xdr:row>
      <xdr:rowOff>0</xdr:rowOff>
    </xdr:from>
    <xdr:ext cx="9525" cy="9525"/>
    <xdr:pic>
      <xdr:nvPicPr>
        <xdr:cNvPr id="12" name="11 Imagen" descr="http://ueapf.org.mx/gobiernofederalue/resources/img/pixel.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91975" y="452046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278</xdr:row>
      <xdr:rowOff>0</xdr:rowOff>
    </xdr:from>
    <xdr:ext cx="1905000" cy="9525"/>
    <xdr:pic>
      <xdr:nvPicPr>
        <xdr:cNvPr id="13" name="12 Imagen" descr="http://ueapf.org.mx/gobiernofederalue/resources/img/pixel.gif">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8900" y="452046975"/>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277</xdr:row>
      <xdr:rowOff>0</xdr:rowOff>
    </xdr:from>
    <xdr:ext cx="1905000" cy="9525"/>
    <xdr:pic>
      <xdr:nvPicPr>
        <xdr:cNvPr id="14" name="75 Imagen" descr="http://ueapf.org.mx/gobiernofederalue/resources/img/pixel.gif">
          <a:extLst>
            <a:ext uri="{FF2B5EF4-FFF2-40B4-BE49-F238E27FC236}">
              <a16:creationId xmlns:a16="http://schemas.microsoft.com/office/drawing/2014/main" id="{2952D7C0-8FFA-4E9B-B9AC-90DE0BC009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06075" y="368293650"/>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279</xdr:row>
      <xdr:rowOff>0</xdr:rowOff>
    </xdr:from>
    <xdr:ext cx="1905000" cy="9525"/>
    <xdr:pic>
      <xdr:nvPicPr>
        <xdr:cNvPr id="15" name="77 Imagen" descr="http://ueapf.org.mx/gobiernofederalue/resources/img/pixel.gif">
          <a:extLst>
            <a:ext uri="{FF2B5EF4-FFF2-40B4-BE49-F238E27FC236}">
              <a16:creationId xmlns:a16="http://schemas.microsoft.com/office/drawing/2014/main" id="{F5608A76-E1A0-48BE-82C0-D326F9780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28090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279</xdr:row>
      <xdr:rowOff>0</xdr:rowOff>
    </xdr:from>
    <xdr:ext cx="1905000" cy="9525"/>
    <xdr:pic>
      <xdr:nvPicPr>
        <xdr:cNvPr id="16" name="8 Imagen" descr="http://ueapf.org.mx/gobiernofederalue/resources/img/pixel.gif">
          <a:extLst>
            <a:ext uri="{FF2B5EF4-FFF2-40B4-BE49-F238E27FC236}">
              <a16:creationId xmlns:a16="http://schemas.microsoft.com/office/drawing/2014/main" id="{43946C9D-186E-4ED8-82CA-220AD4456E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28090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279</xdr:row>
      <xdr:rowOff>0</xdr:rowOff>
    </xdr:from>
    <xdr:ext cx="1905000" cy="9525"/>
    <xdr:pic>
      <xdr:nvPicPr>
        <xdr:cNvPr id="17" name="9 Imagen" descr="http://ueapf.org.mx/gobiernofederalue/resources/img/pixel.gif">
          <a:extLst>
            <a:ext uri="{FF2B5EF4-FFF2-40B4-BE49-F238E27FC236}">
              <a16:creationId xmlns:a16="http://schemas.microsoft.com/office/drawing/2014/main" id="{6E97B0FF-36C8-447B-94C1-96966E1D6F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28090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279</xdr:row>
      <xdr:rowOff>0</xdr:rowOff>
    </xdr:from>
    <xdr:ext cx="1905000" cy="9525"/>
    <xdr:pic>
      <xdr:nvPicPr>
        <xdr:cNvPr id="18" name="10 Imagen" descr="http://ueapf.org.mx/gobiernofederalue/resources/img/pixel.gif">
          <a:extLst>
            <a:ext uri="{FF2B5EF4-FFF2-40B4-BE49-F238E27FC236}">
              <a16:creationId xmlns:a16="http://schemas.microsoft.com/office/drawing/2014/main" id="{388D7EE1-621C-4AED-8D70-FCD4DC044E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28090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279</xdr:row>
      <xdr:rowOff>0</xdr:rowOff>
    </xdr:from>
    <xdr:ext cx="1905000" cy="9525"/>
    <xdr:pic>
      <xdr:nvPicPr>
        <xdr:cNvPr id="19" name="12 Imagen" descr="http://ueapf.org.mx/gobiernofederalue/resources/img/pixel.gif">
          <a:extLst>
            <a:ext uri="{FF2B5EF4-FFF2-40B4-BE49-F238E27FC236}">
              <a16:creationId xmlns:a16="http://schemas.microsoft.com/office/drawing/2014/main" id="{E3670883-8A4E-4614-99DF-7D8ECB7B7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28090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279</xdr:row>
      <xdr:rowOff>0</xdr:rowOff>
    </xdr:from>
    <xdr:ext cx="1905000" cy="9525"/>
    <xdr:pic>
      <xdr:nvPicPr>
        <xdr:cNvPr id="20" name="77 Imagen" descr="http://ueapf.org.mx/gobiernofederalue/resources/img/pixel.gif">
          <a:extLst>
            <a:ext uri="{FF2B5EF4-FFF2-40B4-BE49-F238E27FC236}">
              <a16:creationId xmlns:a16="http://schemas.microsoft.com/office/drawing/2014/main" id="{B038FC63-7DDB-4DAB-8CF1-2A55D16EF8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28090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279</xdr:row>
      <xdr:rowOff>0</xdr:rowOff>
    </xdr:from>
    <xdr:ext cx="9525" cy="9525"/>
    <xdr:pic>
      <xdr:nvPicPr>
        <xdr:cNvPr id="21" name="78 Imagen" descr="http://ueapf.org.mx/gobiernofederalue/resources/img/pixel.gif">
          <a:extLst>
            <a:ext uri="{FF2B5EF4-FFF2-40B4-BE49-F238E27FC236}">
              <a16:creationId xmlns:a16="http://schemas.microsoft.com/office/drawing/2014/main" id="{D2A54285-A941-4D9F-946A-D499BCDE4C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65906" y="47280909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279</xdr:row>
      <xdr:rowOff>0</xdr:rowOff>
    </xdr:from>
    <xdr:ext cx="1905000" cy="9525"/>
    <xdr:pic>
      <xdr:nvPicPr>
        <xdr:cNvPr id="22" name="8 Imagen" descr="http://ueapf.org.mx/gobiernofederalue/resources/img/pixel.gif">
          <a:extLst>
            <a:ext uri="{FF2B5EF4-FFF2-40B4-BE49-F238E27FC236}">
              <a16:creationId xmlns:a16="http://schemas.microsoft.com/office/drawing/2014/main" id="{F7B4D46A-3B69-4B10-B684-4181FC191C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28090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279</xdr:row>
      <xdr:rowOff>0</xdr:rowOff>
    </xdr:from>
    <xdr:ext cx="1905000" cy="9525"/>
    <xdr:pic>
      <xdr:nvPicPr>
        <xdr:cNvPr id="23" name="9 Imagen" descr="http://ueapf.org.mx/gobiernofederalue/resources/img/pixel.gif">
          <a:extLst>
            <a:ext uri="{FF2B5EF4-FFF2-40B4-BE49-F238E27FC236}">
              <a16:creationId xmlns:a16="http://schemas.microsoft.com/office/drawing/2014/main" id="{538137EF-0AFB-4454-89BC-8A96D158A9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28090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279</xdr:row>
      <xdr:rowOff>0</xdr:rowOff>
    </xdr:from>
    <xdr:ext cx="1905000" cy="9525"/>
    <xdr:pic>
      <xdr:nvPicPr>
        <xdr:cNvPr id="24" name="10 Imagen" descr="http://ueapf.org.mx/gobiernofederalue/resources/img/pixel.gif">
          <a:extLst>
            <a:ext uri="{FF2B5EF4-FFF2-40B4-BE49-F238E27FC236}">
              <a16:creationId xmlns:a16="http://schemas.microsoft.com/office/drawing/2014/main" id="{BDDC294A-84AC-4008-9ADD-04BA477889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28090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279</xdr:row>
      <xdr:rowOff>0</xdr:rowOff>
    </xdr:from>
    <xdr:ext cx="9525" cy="9525"/>
    <xdr:pic>
      <xdr:nvPicPr>
        <xdr:cNvPr id="25" name="11 Imagen" descr="http://ueapf.org.mx/gobiernofederalue/resources/img/pixel.gif">
          <a:extLst>
            <a:ext uri="{FF2B5EF4-FFF2-40B4-BE49-F238E27FC236}">
              <a16:creationId xmlns:a16="http://schemas.microsoft.com/office/drawing/2014/main" id="{C466B9F9-E397-4C3F-987C-94709AC55F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65906" y="47280909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279</xdr:row>
      <xdr:rowOff>0</xdr:rowOff>
    </xdr:from>
    <xdr:ext cx="1905000" cy="9525"/>
    <xdr:pic>
      <xdr:nvPicPr>
        <xdr:cNvPr id="26" name="12 Imagen" descr="http://ueapf.org.mx/gobiernofederalue/resources/img/pixel.gif">
          <a:extLst>
            <a:ext uri="{FF2B5EF4-FFF2-40B4-BE49-F238E27FC236}">
              <a16:creationId xmlns:a16="http://schemas.microsoft.com/office/drawing/2014/main" id="{E0C093BF-7E57-4408-A4CA-55CEF6FD85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28090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280</xdr:row>
      <xdr:rowOff>0</xdr:rowOff>
    </xdr:from>
    <xdr:ext cx="1905000" cy="9525"/>
    <xdr:pic>
      <xdr:nvPicPr>
        <xdr:cNvPr id="27" name="77 Imagen" descr="http://ueapf.org.mx/gobiernofederalue/resources/img/pixel.gif">
          <a:extLst>
            <a:ext uri="{FF2B5EF4-FFF2-40B4-BE49-F238E27FC236}">
              <a16:creationId xmlns:a16="http://schemas.microsoft.com/office/drawing/2014/main" id="{FB872EE9-35EF-40BD-9F34-336EB17963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33805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280</xdr:row>
      <xdr:rowOff>0</xdr:rowOff>
    </xdr:from>
    <xdr:ext cx="1905000" cy="9525"/>
    <xdr:pic>
      <xdr:nvPicPr>
        <xdr:cNvPr id="28" name="8 Imagen" descr="http://ueapf.org.mx/gobiernofederalue/resources/img/pixel.gif">
          <a:extLst>
            <a:ext uri="{FF2B5EF4-FFF2-40B4-BE49-F238E27FC236}">
              <a16:creationId xmlns:a16="http://schemas.microsoft.com/office/drawing/2014/main" id="{740F8073-5D9C-42AD-B93F-60264B552B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33805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280</xdr:row>
      <xdr:rowOff>0</xdr:rowOff>
    </xdr:from>
    <xdr:ext cx="1905000" cy="9525"/>
    <xdr:pic>
      <xdr:nvPicPr>
        <xdr:cNvPr id="29" name="9 Imagen" descr="http://ueapf.org.mx/gobiernofederalue/resources/img/pixel.gif">
          <a:extLst>
            <a:ext uri="{FF2B5EF4-FFF2-40B4-BE49-F238E27FC236}">
              <a16:creationId xmlns:a16="http://schemas.microsoft.com/office/drawing/2014/main" id="{E63C8CAC-9625-4301-9AA4-BA9572822C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33805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280</xdr:row>
      <xdr:rowOff>0</xdr:rowOff>
    </xdr:from>
    <xdr:ext cx="1905000" cy="9525"/>
    <xdr:pic>
      <xdr:nvPicPr>
        <xdr:cNvPr id="30" name="10 Imagen" descr="http://ueapf.org.mx/gobiernofederalue/resources/img/pixel.gif">
          <a:extLst>
            <a:ext uri="{FF2B5EF4-FFF2-40B4-BE49-F238E27FC236}">
              <a16:creationId xmlns:a16="http://schemas.microsoft.com/office/drawing/2014/main" id="{F2584D93-EEDC-42F7-9845-C60B1D5950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33805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280</xdr:row>
      <xdr:rowOff>0</xdr:rowOff>
    </xdr:from>
    <xdr:ext cx="1905000" cy="9525"/>
    <xdr:pic>
      <xdr:nvPicPr>
        <xdr:cNvPr id="31" name="12 Imagen" descr="http://ueapf.org.mx/gobiernofederalue/resources/img/pixel.gif">
          <a:extLst>
            <a:ext uri="{FF2B5EF4-FFF2-40B4-BE49-F238E27FC236}">
              <a16:creationId xmlns:a16="http://schemas.microsoft.com/office/drawing/2014/main" id="{60F6CCDD-9F9E-4236-AFC8-ECBA8FE9A2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33805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280</xdr:row>
      <xdr:rowOff>0</xdr:rowOff>
    </xdr:from>
    <xdr:ext cx="1905000" cy="9525"/>
    <xdr:pic>
      <xdr:nvPicPr>
        <xdr:cNvPr id="32" name="77 Imagen" descr="http://ueapf.org.mx/gobiernofederalue/resources/img/pixel.gif">
          <a:extLst>
            <a:ext uri="{FF2B5EF4-FFF2-40B4-BE49-F238E27FC236}">
              <a16:creationId xmlns:a16="http://schemas.microsoft.com/office/drawing/2014/main" id="{1AB55445-300B-494C-930E-4B7606A155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33805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280</xdr:row>
      <xdr:rowOff>0</xdr:rowOff>
    </xdr:from>
    <xdr:ext cx="9525" cy="9525"/>
    <xdr:pic>
      <xdr:nvPicPr>
        <xdr:cNvPr id="33" name="78 Imagen" descr="http://ueapf.org.mx/gobiernofederalue/resources/img/pixel.gif">
          <a:extLst>
            <a:ext uri="{FF2B5EF4-FFF2-40B4-BE49-F238E27FC236}">
              <a16:creationId xmlns:a16="http://schemas.microsoft.com/office/drawing/2014/main" id="{8CB92F3E-D4FD-4E80-B3F7-0EF0F1F5F5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65906" y="47338059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280</xdr:row>
      <xdr:rowOff>0</xdr:rowOff>
    </xdr:from>
    <xdr:ext cx="1905000" cy="9525"/>
    <xdr:pic>
      <xdr:nvPicPr>
        <xdr:cNvPr id="34" name="8 Imagen" descr="http://ueapf.org.mx/gobiernofederalue/resources/img/pixel.gif">
          <a:extLst>
            <a:ext uri="{FF2B5EF4-FFF2-40B4-BE49-F238E27FC236}">
              <a16:creationId xmlns:a16="http://schemas.microsoft.com/office/drawing/2014/main" id="{EFA3AD20-C874-4EEA-93AE-42A1822A9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33805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280</xdr:row>
      <xdr:rowOff>0</xdr:rowOff>
    </xdr:from>
    <xdr:ext cx="1905000" cy="9525"/>
    <xdr:pic>
      <xdr:nvPicPr>
        <xdr:cNvPr id="35" name="9 Imagen" descr="http://ueapf.org.mx/gobiernofederalue/resources/img/pixel.gif">
          <a:extLst>
            <a:ext uri="{FF2B5EF4-FFF2-40B4-BE49-F238E27FC236}">
              <a16:creationId xmlns:a16="http://schemas.microsoft.com/office/drawing/2014/main" id="{477565DF-B069-46FC-AC4D-A618BCF86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33805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280</xdr:row>
      <xdr:rowOff>0</xdr:rowOff>
    </xdr:from>
    <xdr:ext cx="1905000" cy="9525"/>
    <xdr:pic>
      <xdr:nvPicPr>
        <xdr:cNvPr id="36" name="10 Imagen" descr="http://ueapf.org.mx/gobiernofederalue/resources/img/pixel.gif">
          <a:extLst>
            <a:ext uri="{FF2B5EF4-FFF2-40B4-BE49-F238E27FC236}">
              <a16:creationId xmlns:a16="http://schemas.microsoft.com/office/drawing/2014/main" id="{1D2575EE-1F19-4D27-840B-789F2924E6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33805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280</xdr:row>
      <xdr:rowOff>0</xdr:rowOff>
    </xdr:from>
    <xdr:ext cx="9525" cy="9525"/>
    <xdr:pic>
      <xdr:nvPicPr>
        <xdr:cNvPr id="37" name="11 Imagen" descr="http://ueapf.org.mx/gobiernofederalue/resources/img/pixel.gif">
          <a:extLst>
            <a:ext uri="{FF2B5EF4-FFF2-40B4-BE49-F238E27FC236}">
              <a16:creationId xmlns:a16="http://schemas.microsoft.com/office/drawing/2014/main" id="{84E24C25-4CAD-4636-A872-65D3F5B9DB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65906" y="47338059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280</xdr:row>
      <xdr:rowOff>0</xdr:rowOff>
    </xdr:from>
    <xdr:ext cx="1905000" cy="9525"/>
    <xdr:pic>
      <xdr:nvPicPr>
        <xdr:cNvPr id="38" name="12 Imagen" descr="http://ueapf.org.mx/gobiernofederalue/resources/img/pixel.gif">
          <a:extLst>
            <a:ext uri="{FF2B5EF4-FFF2-40B4-BE49-F238E27FC236}">
              <a16:creationId xmlns:a16="http://schemas.microsoft.com/office/drawing/2014/main" id="{31990FF1-7DC5-4799-BA81-EE34B5B4FB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594" y="473380594"/>
          <a:ext cx="19050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istado20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2018"/>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C00000"/>
  </sheetPr>
  <dimension ref="A1:S292"/>
  <sheetViews>
    <sheetView showGridLines="0" tabSelected="1" zoomScale="90" zoomScaleNormal="90" workbookViewId="0">
      <pane xSplit="2" ySplit="5" topLeftCell="C230" activePane="bottomRight" state="frozen"/>
      <selection activeCell="E44" sqref="E44"/>
      <selection pane="topRight" activeCell="E44" sqref="E44"/>
      <selection pane="bottomLeft" activeCell="E44" sqref="E44"/>
      <selection pane="bottomRight" activeCell="I294" sqref="I294"/>
    </sheetView>
  </sheetViews>
  <sheetFormatPr baseColWidth="10" defaultRowHeight="15" x14ac:dyDescent="0.25"/>
  <cols>
    <col min="2" max="2" width="20.28515625" customWidth="1"/>
    <col min="3" max="3" width="15" customWidth="1"/>
    <col min="4" max="4" width="13.7109375" customWidth="1"/>
    <col min="5" max="5" width="17.5703125" customWidth="1"/>
    <col min="6" max="6" width="14.85546875" customWidth="1"/>
    <col min="7" max="7" width="83" style="55" customWidth="1"/>
    <col min="8" max="8" width="33" style="2" customWidth="1"/>
    <col min="9" max="9" width="42.28515625" style="6" customWidth="1"/>
    <col min="10" max="10" width="20.85546875" style="55" customWidth="1"/>
    <col min="11" max="11" width="22.28515625" style="55" bestFit="1" customWidth="1"/>
    <col min="12" max="12" width="24.5703125" style="6" customWidth="1"/>
    <col min="13" max="13" width="23.140625" style="6" customWidth="1"/>
    <col min="14" max="14" width="24.7109375" style="6" customWidth="1"/>
    <col min="15" max="15" width="15.85546875" style="6" customWidth="1"/>
    <col min="16" max="16" width="11.5703125" style="6" bestFit="1" customWidth="1"/>
    <col min="17" max="17" width="25.7109375" style="6" customWidth="1"/>
  </cols>
  <sheetData>
    <row r="1" spans="1:19" x14ac:dyDescent="0.25">
      <c r="D1" s="112"/>
      <c r="E1" s="113"/>
      <c r="G1" s="3"/>
      <c r="H1" s="91"/>
    </row>
    <row r="2" spans="1:19" x14ac:dyDescent="0.25">
      <c r="D2" s="112"/>
      <c r="E2" s="113"/>
      <c r="G2" s="3"/>
      <c r="H2" s="91"/>
    </row>
    <row r="3" spans="1:19" x14ac:dyDescent="0.25">
      <c r="D3" s="112"/>
      <c r="E3" s="113"/>
      <c r="G3" s="3"/>
      <c r="H3" s="91"/>
    </row>
    <row r="4" spans="1:19" x14ac:dyDescent="0.25">
      <c r="D4" s="110"/>
      <c r="E4" s="111"/>
      <c r="G4" s="3"/>
      <c r="H4" s="91"/>
    </row>
    <row r="5" spans="1:19" s="3" customFormat="1" ht="90.75" customHeight="1" x14ac:dyDescent="0.25">
      <c r="A5" s="7" t="s">
        <v>5</v>
      </c>
      <c r="B5" s="7" t="s">
        <v>0</v>
      </c>
      <c r="C5" s="16" t="s">
        <v>42</v>
      </c>
      <c r="D5" s="16" t="s">
        <v>136</v>
      </c>
      <c r="E5" s="16" t="s">
        <v>8</v>
      </c>
      <c r="F5" s="7" t="s">
        <v>2</v>
      </c>
      <c r="G5" s="7" t="s">
        <v>1</v>
      </c>
      <c r="H5" s="7" t="s">
        <v>119</v>
      </c>
      <c r="I5" s="7" t="s">
        <v>24</v>
      </c>
      <c r="J5" s="71"/>
      <c r="K5" s="66"/>
      <c r="L5" s="66"/>
      <c r="M5" s="11"/>
      <c r="N5" s="11"/>
      <c r="O5" s="11"/>
      <c r="P5" s="11"/>
      <c r="Q5" s="11"/>
      <c r="R5"/>
      <c r="S5"/>
    </row>
    <row r="6" spans="1:19" ht="105" x14ac:dyDescent="0.25">
      <c r="A6" s="4">
        <v>1</v>
      </c>
      <c r="B6" s="8" t="s">
        <v>141</v>
      </c>
      <c r="C6" s="49" t="s">
        <v>9</v>
      </c>
      <c r="D6" s="53">
        <v>44214</v>
      </c>
      <c r="E6" s="53">
        <v>44257</v>
      </c>
      <c r="F6" s="53">
        <v>44257</v>
      </c>
      <c r="G6" s="60" t="s">
        <v>142</v>
      </c>
      <c r="H6" s="83" t="s">
        <v>123</v>
      </c>
      <c r="I6" s="13" t="s">
        <v>135</v>
      </c>
      <c r="J6" s="76"/>
      <c r="K6" s="75"/>
      <c r="L6" s="75"/>
      <c r="M6" s="11"/>
      <c r="N6" s="11"/>
      <c r="O6" s="11"/>
      <c r="P6" s="11"/>
      <c r="Q6" s="15"/>
    </row>
    <row r="7" spans="1:19" ht="98.25" customHeight="1" x14ac:dyDescent="0.25">
      <c r="A7" s="4">
        <v>2</v>
      </c>
      <c r="B7" s="8" t="s">
        <v>143</v>
      </c>
      <c r="C7" s="49" t="s">
        <v>9</v>
      </c>
      <c r="D7" s="53">
        <v>44214</v>
      </c>
      <c r="E7" s="53">
        <v>44243</v>
      </c>
      <c r="F7" s="53">
        <v>44243</v>
      </c>
      <c r="G7" s="19" t="s">
        <v>144</v>
      </c>
      <c r="H7" s="83" t="s">
        <v>85</v>
      </c>
      <c r="I7" s="11" t="s">
        <v>4</v>
      </c>
      <c r="J7" s="71"/>
      <c r="K7" s="66"/>
      <c r="L7" s="66"/>
      <c r="M7" s="11"/>
      <c r="N7" s="11"/>
      <c r="O7" s="11"/>
      <c r="P7" s="11"/>
      <c r="Q7" s="11"/>
    </row>
    <row r="8" spans="1:19" ht="70.5" customHeight="1" x14ac:dyDescent="0.25">
      <c r="A8" s="4">
        <v>3</v>
      </c>
      <c r="B8" s="8" t="s">
        <v>145</v>
      </c>
      <c r="C8" s="49" t="s">
        <v>9</v>
      </c>
      <c r="D8" s="53">
        <v>44202</v>
      </c>
      <c r="E8" s="53">
        <v>44230</v>
      </c>
      <c r="F8" s="53">
        <v>44209</v>
      </c>
      <c r="G8" s="61" t="s">
        <v>146</v>
      </c>
      <c r="H8" s="83" t="s">
        <v>123</v>
      </c>
      <c r="I8" s="11" t="s">
        <v>137</v>
      </c>
      <c r="J8" s="71"/>
      <c r="K8" s="66"/>
      <c r="L8" s="66"/>
      <c r="M8" s="11"/>
      <c r="N8" s="11"/>
      <c r="O8" s="11"/>
      <c r="P8" s="11"/>
      <c r="Q8" s="11"/>
    </row>
    <row r="9" spans="1:19" ht="150" x14ac:dyDescent="0.25">
      <c r="A9" s="4">
        <v>4</v>
      </c>
      <c r="B9" s="8" t="s">
        <v>147</v>
      </c>
      <c r="C9" s="49" t="s">
        <v>9</v>
      </c>
      <c r="D9" s="53">
        <v>44214</v>
      </c>
      <c r="E9" s="53">
        <v>44243</v>
      </c>
      <c r="F9" s="53">
        <v>44243</v>
      </c>
      <c r="G9" s="60" t="s">
        <v>148</v>
      </c>
      <c r="H9" s="83" t="s">
        <v>123</v>
      </c>
      <c r="I9" s="15" t="s">
        <v>137</v>
      </c>
      <c r="J9" s="71"/>
      <c r="K9" s="66"/>
      <c r="L9" s="66"/>
      <c r="M9" s="11"/>
      <c r="N9" s="11"/>
      <c r="O9" s="11"/>
      <c r="P9" s="11"/>
      <c r="Q9" s="11"/>
    </row>
    <row r="10" spans="1:19" ht="105" x14ac:dyDescent="0.25">
      <c r="A10" s="4">
        <v>5</v>
      </c>
      <c r="B10" s="8" t="s">
        <v>149</v>
      </c>
      <c r="C10" s="49" t="s">
        <v>9</v>
      </c>
      <c r="D10" s="53">
        <v>44214</v>
      </c>
      <c r="E10" s="53">
        <v>44243</v>
      </c>
      <c r="F10" s="53">
        <v>44243</v>
      </c>
      <c r="G10" s="19" t="s">
        <v>150</v>
      </c>
      <c r="H10" s="83" t="s">
        <v>123</v>
      </c>
      <c r="I10" s="15" t="s">
        <v>137</v>
      </c>
      <c r="J10" s="71"/>
      <c r="K10" s="66"/>
      <c r="L10" s="66"/>
      <c r="M10" s="11"/>
      <c r="N10" s="11"/>
      <c r="O10" s="11"/>
      <c r="P10" s="11"/>
      <c r="Q10" s="11"/>
    </row>
    <row r="11" spans="1:19" ht="150" x14ac:dyDescent="0.25">
      <c r="A11" s="4">
        <v>6</v>
      </c>
      <c r="B11" s="8" t="s">
        <v>151</v>
      </c>
      <c r="C11" s="49" t="s">
        <v>9</v>
      </c>
      <c r="D11" s="53">
        <v>44214</v>
      </c>
      <c r="E11" s="53">
        <v>44243</v>
      </c>
      <c r="F11" s="53">
        <v>44243</v>
      </c>
      <c r="G11" s="60" t="s">
        <v>156</v>
      </c>
      <c r="H11" s="83" t="s">
        <v>123</v>
      </c>
      <c r="I11" s="11" t="s">
        <v>137</v>
      </c>
      <c r="J11" s="71"/>
      <c r="K11" s="66"/>
      <c r="L11" s="66"/>
      <c r="M11" s="11"/>
      <c r="N11" s="11"/>
      <c r="O11" s="11"/>
      <c r="P11" s="11"/>
      <c r="Q11" s="11"/>
    </row>
    <row r="12" spans="1:19" ht="90" x14ac:dyDescent="0.25">
      <c r="A12" s="4">
        <v>7</v>
      </c>
      <c r="B12" s="8" t="s">
        <v>152</v>
      </c>
      <c r="C12" s="49" t="s">
        <v>9</v>
      </c>
      <c r="D12" s="53">
        <v>44203</v>
      </c>
      <c r="E12" s="53">
        <v>44231</v>
      </c>
      <c r="F12" s="53">
        <v>44240</v>
      </c>
      <c r="G12" s="19" t="s">
        <v>157</v>
      </c>
      <c r="H12" s="83" t="s">
        <v>123</v>
      </c>
      <c r="I12" s="11" t="s">
        <v>137</v>
      </c>
      <c r="J12" s="71"/>
      <c r="K12" s="66"/>
      <c r="L12" s="66"/>
      <c r="M12" s="11"/>
      <c r="N12" s="11"/>
      <c r="O12" s="11"/>
      <c r="P12" s="11"/>
      <c r="Q12" s="11"/>
    </row>
    <row r="13" spans="1:19" ht="45" x14ac:dyDescent="0.25">
      <c r="A13" s="4">
        <v>8</v>
      </c>
      <c r="B13" s="8" t="s">
        <v>153</v>
      </c>
      <c r="C13" s="49" t="s">
        <v>9</v>
      </c>
      <c r="D13" s="53">
        <v>44203</v>
      </c>
      <c r="E13" s="53">
        <v>44231</v>
      </c>
      <c r="F13" s="53">
        <v>44209</v>
      </c>
      <c r="G13" s="60" t="s">
        <v>158</v>
      </c>
      <c r="H13" s="83" t="s">
        <v>123</v>
      </c>
      <c r="I13" s="15" t="s">
        <v>137</v>
      </c>
      <c r="J13" s="71"/>
      <c r="K13" s="66"/>
      <c r="L13" s="66"/>
      <c r="M13" s="11"/>
      <c r="N13" s="11"/>
      <c r="O13" s="11"/>
      <c r="P13" s="11"/>
      <c r="Q13" s="11"/>
    </row>
    <row r="14" spans="1:19" ht="255" x14ac:dyDescent="0.25">
      <c r="A14" s="4">
        <v>9</v>
      </c>
      <c r="B14" s="8" t="s">
        <v>154</v>
      </c>
      <c r="C14" s="49" t="s">
        <v>9</v>
      </c>
      <c r="D14" s="53">
        <v>44214</v>
      </c>
      <c r="E14" s="53">
        <v>44243</v>
      </c>
      <c r="F14" s="53">
        <v>44243</v>
      </c>
      <c r="G14" s="19" t="s">
        <v>159</v>
      </c>
      <c r="H14" s="83" t="s">
        <v>123</v>
      </c>
      <c r="I14" s="15" t="s">
        <v>137</v>
      </c>
      <c r="J14" s="71"/>
      <c r="K14" s="66"/>
      <c r="L14" s="66"/>
      <c r="M14" s="11"/>
      <c r="N14" s="11"/>
      <c r="O14" s="11"/>
      <c r="P14" s="11"/>
      <c r="Q14" s="11"/>
    </row>
    <row r="15" spans="1:19" ht="105" x14ac:dyDescent="0.25">
      <c r="A15" s="4">
        <v>10</v>
      </c>
      <c r="B15" s="8" t="s">
        <v>160</v>
      </c>
      <c r="C15" s="49" t="s">
        <v>9</v>
      </c>
      <c r="D15" s="53">
        <v>44214</v>
      </c>
      <c r="E15" s="53">
        <v>44243</v>
      </c>
      <c r="F15" s="53">
        <v>44243</v>
      </c>
      <c r="G15" s="60" t="s">
        <v>162</v>
      </c>
      <c r="H15" s="83" t="s">
        <v>123</v>
      </c>
      <c r="I15" s="11" t="s">
        <v>137</v>
      </c>
      <c r="J15" s="71"/>
      <c r="K15" s="66"/>
      <c r="L15" s="66"/>
      <c r="M15" s="11"/>
      <c r="N15" s="11"/>
      <c r="O15" s="11"/>
      <c r="P15" s="11"/>
      <c r="Q15" s="11"/>
    </row>
    <row r="16" spans="1:19" ht="240" x14ac:dyDescent="0.25">
      <c r="A16" s="4">
        <v>11</v>
      </c>
      <c r="B16" s="8" t="s">
        <v>155</v>
      </c>
      <c r="C16" s="49" t="s">
        <v>9</v>
      </c>
      <c r="D16" s="53">
        <v>44214</v>
      </c>
      <c r="E16" s="53">
        <v>44243</v>
      </c>
      <c r="F16" s="53">
        <v>44243</v>
      </c>
      <c r="G16" s="19" t="s">
        <v>163</v>
      </c>
      <c r="H16" s="83" t="s">
        <v>123</v>
      </c>
      <c r="I16" s="11" t="s">
        <v>137</v>
      </c>
      <c r="J16" s="71"/>
      <c r="K16" s="66"/>
      <c r="L16" s="66"/>
      <c r="M16" s="11"/>
      <c r="N16" s="11"/>
      <c r="O16" s="11"/>
      <c r="P16" s="11"/>
      <c r="Q16" s="11"/>
    </row>
    <row r="17" spans="1:17" ht="195" x14ac:dyDescent="0.25">
      <c r="A17" s="4">
        <v>12</v>
      </c>
      <c r="B17" s="8" t="s">
        <v>161</v>
      </c>
      <c r="C17" s="49" t="s">
        <v>9</v>
      </c>
      <c r="D17" s="53">
        <v>44207</v>
      </c>
      <c r="E17" s="53">
        <v>44236</v>
      </c>
      <c r="F17" s="53">
        <v>44223</v>
      </c>
      <c r="G17" s="60" t="s">
        <v>164</v>
      </c>
      <c r="H17" s="83" t="s">
        <v>123</v>
      </c>
      <c r="I17" s="15" t="s">
        <v>137</v>
      </c>
      <c r="J17" s="71"/>
      <c r="K17" s="66"/>
      <c r="L17" s="104"/>
      <c r="M17" s="11"/>
      <c r="N17" s="11"/>
      <c r="O17" s="11"/>
      <c r="P17" s="11"/>
      <c r="Q17" s="11"/>
    </row>
    <row r="18" spans="1:17" ht="90" x14ac:dyDescent="0.25">
      <c r="A18" s="4">
        <v>13</v>
      </c>
      <c r="B18" s="8" t="s">
        <v>165</v>
      </c>
      <c r="C18" s="49" t="s">
        <v>9</v>
      </c>
      <c r="D18" s="53">
        <v>44208</v>
      </c>
      <c r="E18" s="53">
        <v>44236</v>
      </c>
      <c r="F18" s="53">
        <v>44214</v>
      </c>
      <c r="G18" s="19" t="s">
        <v>171</v>
      </c>
      <c r="H18" s="83" t="s">
        <v>123</v>
      </c>
      <c r="I18" s="15" t="s">
        <v>137</v>
      </c>
      <c r="J18" s="71"/>
      <c r="K18" s="66"/>
      <c r="L18" s="66"/>
      <c r="M18" s="11"/>
      <c r="N18" s="11"/>
      <c r="O18" s="11"/>
      <c r="P18" s="11"/>
      <c r="Q18" s="11"/>
    </row>
    <row r="19" spans="1:17" ht="90" x14ac:dyDescent="0.25">
      <c r="A19" s="4">
        <v>14</v>
      </c>
      <c r="B19" s="8" t="s">
        <v>166</v>
      </c>
      <c r="C19" s="49" t="s">
        <v>9</v>
      </c>
      <c r="D19" s="53">
        <v>44208</v>
      </c>
      <c r="E19" s="53">
        <v>44236</v>
      </c>
      <c r="F19" s="53">
        <v>44214</v>
      </c>
      <c r="G19" s="60" t="s">
        <v>172</v>
      </c>
      <c r="H19" s="83" t="s">
        <v>123</v>
      </c>
      <c r="I19" s="11" t="s">
        <v>137</v>
      </c>
      <c r="J19" s="71"/>
      <c r="K19" s="66"/>
      <c r="L19" s="66"/>
      <c r="M19" s="11"/>
      <c r="N19" s="11"/>
      <c r="O19" s="11"/>
      <c r="P19" s="11"/>
      <c r="Q19" s="11"/>
    </row>
    <row r="20" spans="1:17" ht="90" x14ac:dyDescent="0.25">
      <c r="A20" s="4">
        <v>15</v>
      </c>
      <c r="B20" s="8" t="s">
        <v>167</v>
      </c>
      <c r="C20" s="49" t="s">
        <v>9</v>
      </c>
      <c r="D20" s="53">
        <v>44208</v>
      </c>
      <c r="E20" s="53">
        <v>44236</v>
      </c>
      <c r="F20" s="53">
        <v>44214</v>
      </c>
      <c r="G20" s="19" t="s">
        <v>173</v>
      </c>
      <c r="H20" s="83" t="s">
        <v>123</v>
      </c>
      <c r="I20" s="15" t="s">
        <v>137</v>
      </c>
      <c r="J20" s="71"/>
      <c r="K20" s="66"/>
      <c r="L20" s="66"/>
      <c r="M20" s="11"/>
      <c r="N20" s="11"/>
      <c r="O20" s="11"/>
      <c r="P20" s="11"/>
      <c r="Q20" s="11"/>
    </row>
    <row r="21" spans="1:17" ht="45" x14ac:dyDescent="0.25">
      <c r="A21" s="4">
        <v>16</v>
      </c>
      <c r="B21" s="8" t="s">
        <v>168</v>
      </c>
      <c r="C21" s="49" t="s">
        <v>9</v>
      </c>
      <c r="D21" s="53">
        <v>44208</v>
      </c>
      <c r="E21" s="53">
        <v>44236</v>
      </c>
      <c r="F21" s="53">
        <v>44214</v>
      </c>
      <c r="G21" s="60" t="s">
        <v>176</v>
      </c>
      <c r="H21" s="83" t="s">
        <v>123</v>
      </c>
      <c r="I21" s="11" t="s">
        <v>137</v>
      </c>
      <c r="J21" s="50"/>
      <c r="K21" s="71"/>
      <c r="L21" s="66"/>
      <c r="M21" s="11"/>
      <c r="N21" s="11"/>
      <c r="O21" s="11"/>
      <c r="P21" s="11"/>
      <c r="Q21" s="11"/>
    </row>
    <row r="22" spans="1:17" ht="30" x14ac:dyDescent="0.25">
      <c r="A22" s="4">
        <v>17</v>
      </c>
      <c r="B22" s="8" t="s">
        <v>169</v>
      </c>
      <c r="C22" s="49" t="s">
        <v>9</v>
      </c>
      <c r="D22" s="53">
        <v>44214</v>
      </c>
      <c r="E22" s="53">
        <v>44243</v>
      </c>
      <c r="F22" s="53">
        <v>44238</v>
      </c>
      <c r="G22" s="19" t="s">
        <v>177</v>
      </c>
      <c r="H22" s="83" t="s">
        <v>123</v>
      </c>
      <c r="I22" s="15" t="s">
        <v>37</v>
      </c>
      <c r="J22" s="71"/>
      <c r="K22" s="71"/>
      <c r="L22" s="66"/>
      <c r="M22" s="11"/>
      <c r="N22" s="11"/>
      <c r="O22" s="11"/>
      <c r="P22" s="11"/>
      <c r="Q22" s="11"/>
    </row>
    <row r="23" spans="1:17" ht="75" x14ac:dyDescent="0.25">
      <c r="A23" s="4">
        <v>18</v>
      </c>
      <c r="B23" s="8" t="s">
        <v>178</v>
      </c>
      <c r="C23" s="49" t="s">
        <v>9</v>
      </c>
      <c r="D23" s="53">
        <v>44214</v>
      </c>
      <c r="E23" s="53">
        <v>44253</v>
      </c>
      <c r="F23" s="53">
        <v>44253</v>
      </c>
      <c r="G23" s="60" t="s">
        <v>179</v>
      </c>
      <c r="H23" s="83" t="s">
        <v>126</v>
      </c>
      <c r="I23" s="15" t="s">
        <v>30</v>
      </c>
      <c r="J23" s="71"/>
      <c r="K23" s="66"/>
      <c r="L23" s="66"/>
      <c r="M23" s="11"/>
      <c r="N23" s="11"/>
      <c r="O23" s="11"/>
      <c r="P23" s="11"/>
      <c r="Q23" s="11"/>
    </row>
    <row r="24" spans="1:17" ht="75" x14ac:dyDescent="0.25">
      <c r="A24" s="54">
        <v>19</v>
      </c>
      <c r="B24" s="49" t="s">
        <v>170</v>
      </c>
      <c r="C24" s="49" t="s">
        <v>9</v>
      </c>
      <c r="D24" s="53">
        <v>44214</v>
      </c>
      <c r="E24" s="53">
        <v>44243</v>
      </c>
      <c r="F24" s="53">
        <v>44243</v>
      </c>
      <c r="G24" s="67" t="s">
        <v>184</v>
      </c>
      <c r="H24" s="83" t="s">
        <v>125</v>
      </c>
      <c r="I24" s="46" t="s">
        <v>30</v>
      </c>
      <c r="J24" s="71"/>
      <c r="K24" s="66"/>
      <c r="L24" s="66"/>
      <c r="M24" s="11"/>
      <c r="N24" s="11"/>
      <c r="O24" s="11"/>
      <c r="P24" s="11"/>
      <c r="Q24" s="11"/>
    </row>
    <row r="25" spans="1:17" ht="105" x14ac:dyDescent="0.25">
      <c r="A25" s="54">
        <v>20</v>
      </c>
      <c r="B25" s="49" t="s">
        <v>174</v>
      </c>
      <c r="C25" s="49" t="s">
        <v>9</v>
      </c>
      <c r="D25" s="53">
        <v>44214</v>
      </c>
      <c r="E25" s="53">
        <v>44243</v>
      </c>
      <c r="F25" s="53">
        <v>44243</v>
      </c>
      <c r="G25" s="84" t="s">
        <v>185</v>
      </c>
      <c r="H25" s="83" t="s">
        <v>123</v>
      </c>
      <c r="I25" s="15" t="s">
        <v>138</v>
      </c>
      <c r="J25" s="71"/>
      <c r="K25" s="66"/>
      <c r="L25" s="66"/>
      <c r="M25" s="11"/>
      <c r="N25" s="11"/>
      <c r="O25" s="11"/>
      <c r="P25" s="11"/>
      <c r="Q25" s="11"/>
    </row>
    <row r="26" spans="1:17" ht="30" x14ac:dyDescent="0.25">
      <c r="A26" s="4">
        <v>21</v>
      </c>
      <c r="B26" s="8" t="s">
        <v>175</v>
      </c>
      <c r="C26" s="49" t="s">
        <v>9</v>
      </c>
      <c r="D26" s="53">
        <v>44210</v>
      </c>
      <c r="E26" s="53">
        <v>44246</v>
      </c>
      <c r="F26" s="53">
        <v>44245</v>
      </c>
      <c r="G26" s="61" t="s">
        <v>186</v>
      </c>
      <c r="H26" s="15" t="s">
        <v>123</v>
      </c>
      <c r="I26" s="11" t="s">
        <v>30</v>
      </c>
      <c r="J26" s="71"/>
      <c r="K26" s="66"/>
      <c r="L26" s="66"/>
      <c r="M26" s="11"/>
      <c r="N26" s="11"/>
      <c r="O26" s="11"/>
      <c r="P26" s="11"/>
      <c r="Q26" s="11"/>
    </row>
    <row r="27" spans="1:17" ht="118.5" customHeight="1" x14ac:dyDescent="0.25">
      <c r="A27" s="4">
        <v>22</v>
      </c>
      <c r="B27" s="8" t="s">
        <v>180</v>
      </c>
      <c r="C27" s="49" t="s">
        <v>9</v>
      </c>
      <c r="D27" s="53">
        <v>44214</v>
      </c>
      <c r="E27" s="53">
        <v>44243</v>
      </c>
      <c r="F27" s="53">
        <v>44238</v>
      </c>
      <c r="G27" s="19" t="s">
        <v>188</v>
      </c>
      <c r="H27" s="83" t="s">
        <v>123</v>
      </c>
      <c r="I27" s="15" t="s">
        <v>30</v>
      </c>
      <c r="J27" s="71"/>
      <c r="K27" s="66"/>
      <c r="L27" s="105"/>
      <c r="M27" s="11"/>
      <c r="N27" s="11"/>
      <c r="O27" s="11"/>
      <c r="P27" s="11"/>
      <c r="Q27" s="11"/>
    </row>
    <row r="28" spans="1:17" ht="64.5" customHeight="1" x14ac:dyDescent="0.25">
      <c r="A28" s="4">
        <v>23</v>
      </c>
      <c r="B28" s="49" t="s">
        <v>181</v>
      </c>
      <c r="C28" s="49" t="s">
        <v>9</v>
      </c>
      <c r="D28" s="53">
        <v>44214</v>
      </c>
      <c r="E28" s="53">
        <v>44243</v>
      </c>
      <c r="F28" s="53">
        <v>44243</v>
      </c>
      <c r="G28" s="84" t="s">
        <v>189</v>
      </c>
      <c r="H28" s="83" t="s">
        <v>120</v>
      </c>
      <c r="I28" s="15" t="s">
        <v>30</v>
      </c>
      <c r="J28" s="71"/>
      <c r="K28" s="66"/>
      <c r="L28" s="66"/>
      <c r="M28" s="11"/>
      <c r="N28" s="11"/>
      <c r="O28" s="11"/>
      <c r="P28" s="11"/>
      <c r="Q28" s="11"/>
    </row>
    <row r="29" spans="1:17" ht="45" x14ac:dyDescent="0.25">
      <c r="A29" s="4">
        <v>24</v>
      </c>
      <c r="B29" s="8" t="s">
        <v>182</v>
      </c>
      <c r="C29" s="49" t="s">
        <v>9</v>
      </c>
      <c r="D29" s="53">
        <v>44214</v>
      </c>
      <c r="E29" s="53">
        <v>44243</v>
      </c>
      <c r="F29" s="53">
        <v>44243</v>
      </c>
      <c r="G29" s="19" t="s">
        <v>190</v>
      </c>
      <c r="H29" s="83" t="s">
        <v>122</v>
      </c>
      <c r="I29" s="11" t="s">
        <v>30</v>
      </c>
      <c r="J29" s="71"/>
      <c r="K29" s="66"/>
      <c r="L29" s="66"/>
      <c r="M29" s="11"/>
      <c r="N29" s="11"/>
      <c r="O29" s="11"/>
      <c r="P29" s="11"/>
      <c r="Q29" s="11"/>
    </row>
    <row r="30" spans="1:17" ht="105" x14ac:dyDescent="0.25">
      <c r="A30" s="4">
        <v>25</v>
      </c>
      <c r="B30" s="8" t="s">
        <v>183</v>
      </c>
      <c r="C30" s="49" t="s">
        <v>9</v>
      </c>
      <c r="D30" s="53">
        <v>44212</v>
      </c>
      <c r="E30" s="53">
        <v>44241</v>
      </c>
      <c r="F30" s="53">
        <v>44231</v>
      </c>
      <c r="G30" s="60" t="s">
        <v>191</v>
      </c>
      <c r="H30" s="83" t="s">
        <v>123</v>
      </c>
      <c r="I30" s="15" t="s">
        <v>139</v>
      </c>
      <c r="J30" s="71"/>
      <c r="K30" s="66"/>
      <c r="L30" s="66"/>
      <c r="M30" s="11"/>
      <c r="N30" s="11"/>
      <c r="O30" s="11"/>
      <c r="P30" s="11"/>
      <c r="Q30" s="11"/>
    </row>
    <row r="31" spans="1:17" ht="120" x14ac:dyDescent="0.25">
      <c r="A31" s="4">
        <v>26</v>
      </c>
      <c r="B31" s="49" t="s">
        <v>187</v>
      </c>
      <c r="C31" s="49" t="s">
        <v>9</v>
      </c>
      <c r="D31" s="53">
        <v>44214</v>
      </c>
      <c r="E31" s="53">
        <v>44243</v>
      </c>
      <c r="F31" s="53">
        <v>44238</v>
      </c>
      <c r="G31" s="82" t="s">
        <v>197</v>
      </c>
      <c r="H31" s="83" t="s">
        <v>123</v>
      </c>
      <c r="I31" s="15" t="s">
        <v>139</v>
      </c>
      <c r="J31" s="71"/>
      <c r="K31" s="66"/>
      <c r="L31" s="66"/>
      <c r="M31" s="11"/>
      <c r="N31" s="11"/>
      <c r="O31" s="11"/>
      <c r="P31" s="11"/>
      <c r="Q31" s="11"/>
    </row>
    <row r="32" spans="1:17" ht="75" x14ac:dyDescent="0.25">
      <c r="A32" s="4">
        <v>27</v>
      </c>
      <c r="B32" s="49" t="s">
        <v>192</v>
      </c>
      <c r="C32" s="49" t="s">
        <v>9</v>
      </c>
      <c r="D32" s="53">
        <v>44214</v>
      </c>
      <c r="E32" s="53">
        <v>44243</v>
      </c>
      <c r="F32" s="53">
        <v>44238</v>
      </c>
      <c r="G32" s="84" t="s">
        <v>198</v>
      </c>
      <c r="H32" s="83" t="s">
        <v>123</v>
      </c>
      <c r="I32" s="15" t="s">
        <v>139</v>
      </c>
      <c r="J32" s="71"/>
      <c r="K32" s="66"/>
      <c r="L32" s="66"/>
      <c r="M32" s="11"/>
      <c r="N32" s="11"/>
      <c r="O32" s="11"/>
      <c r="P32" s="11"/>
      <c r="Q32" s="11"/>
    </row>
    <row r="33" spans="1:17" ht="30" x14ac:dyDescent="0.25">
      <c r="A33" s="4">
        <v>28</v>
      </c>
      <c r="B33" s="8" t="s">
        <v>193</v>
      </c>
      <c r="C33" s="49" t="s">
        <v>9</v>
      </c>
      <c r="D33" s="53">
        <v>44214</v>
      </c>
      <c r="E33" s="53">
        <v>44243</v>
      </c>
      <c r="F33" s="53">
        <v>44242</v>
      </c>
      <c r="G33" s="60" t="s">
        <v>201</v>
      </c>
      <c r="H33" s="83" t="s">
        <v>123</v>
      </c>
      <c r="I33" s="11" t="s">
        <v>37</v>
      </c>
      <c r="J33" s="71"/>
      <c r="K33" s="66"/>
      <c r="L33" s="66"/>
      <c r="M33" s="11"/>
      <c r="N33" s="11"/>
      <c r="O33" s="11"/>
      <c r="P33" s="11"/>
      <c r="Q33" s="11"/>
    </row>
    <row r="34" spans="1:17" ht="60" x14ac:dyDescent="0.25">
      <c r="A34" s="4">
        <v>29</v>
      </c>
      <c r="B34" s="49" t="s">
        <v>194</v>
      </c>
      <c r="C34" s="49" t="s">
        <v>9</v>
      </c>
      <c r="D34" s="53">
        <v>44214</v>
      </c>
      <c r="E34" s="53">
        <v>44243</v>
      </c>
      <c r="F34" s="53">
        <v>44243</v>
      </c>
      <c r="G34" s="20" t="s">
        <v>202</v>
      </c>
      <c r="H34" s="83" t="s">
        <v>123</v>
      </c>
      <c r="I34" s="15" t="s">
        <v>4</v>
      </c>
      <c r="J34" s="71"/>
      <c r="K34" s="66"/>
      <c r="L34" s="66"/>
      <c r="M34" s="11"/>
      <c r="N34" s="11"/>
      <c r="O34" s="11"/>
      <c r="P34" s="11"/>
      <c r="Q34" s="11"/>
    </row>
    <row r="35" spans="1:17" ht="45" x14ac:dyDescent="0.25">
      <c r="A35" s="4">
        <v>30</v>
      </c>
      <c r="B35" s="8" t="s">
        <v>203</v>
      </c>
      <c r="C35" s="49" t="s">
        <v>9</v>
      </c>
      <c r="D35" s="53">
        <v>44214</v>
      </c>
      <c r="E35" s="53">
        <v>44243</v>
      </c>
      <c r="F35" s="53">
        <v>44243</v>
      </c>
      <c r="G35" s="20" t="s">
        <v>204</v>
      </c>
      <c r="H35" s="83" t="s">
        <v>122</v>
      </c>
      <c r="I35" s="15" t="s">
        <v>37</v>
      </c>
      <c r="J35" s="71"/>
      <c r="K35" s="66"/>
      <c r="L35" s="66"/>
      <c r="M35" s="11"/>
      <c r="N35" s="11"/>
      <c r="O35" s="11"/>
      <c r="P35" s="11"/>
      <c r="Q35" s="11"/>
    </row>
    <row r="36" spans="1:17" ht="60" x14ac:dyDescent="0.25">
      <c r="A36" s="4">
        <v>31</v>
      </c>
      <c r="B36" s="8" t="s">
        <v>195</v>
      </c>
      <c r="C36" s="49" t="s">
        <v>9</v>
      </c>
      <c r="D36" s="53">
        <v>44214</v>
      </c>
      <c r="E36" s="53">
        <v>44243</v>
      </c>
      <c r="F36" s="53">
        <v>44243</v>
      </c>
      <c r="G36" s="20" t="s">
        <v>205</v>
      </c>
      <c r="H36" s="83" t="s">
        <v>123</v>
      </c>
      <c r="I36" s="15" t="s">
        <v>137</v>
      </c>
      <c r="J36" s="71"/>
      <c r="K36" s="66"/>
      <c r="L36" s="66"/>
      <c r="M36" s="11"/>
      <c r="N36" s="11"/>
      <c r="O36" s="11"/>
      <c r="P36" s="11"/>
      <c r="Q36" s="11"/>
    </row>
    <row r="37" spans="1:17" ht="360" x14ac:dyDescent="0.25">
      <c r="A37" s="4">
        <v>32</v>
      </c>
      <c r="B37" s="8" t="s">
        <v>196</v>
      </c>
      <c r="C37" s="49" t="s">
        <v>9</v>
      </c>
      <c r="D37" s="53">
        <v>44214</v>
      </c>
      <c r="E37" s="53">
        <v>44243</v>
      </c>
      <c r="F37" s="53">
        <v>44216</v>
      </c>
      <c r="G37" s="61" t="s">
        <v>206</v>
      </c>
      <c r="H37" s="15" t="s">
        <v>122</v>
      </c>
      <c r="I37" s="15" t="s">
        <v>4</v>
      </c>
      <c r="J37" s="71"/>
      <c r="K37" s="66"/>
      <c r="L37" s="66"/>
      <c r="M37" s="11"/>
      <c r="N37" s="11"/>
      <c r="O37" s="11"/>
      <c r="P37" s="11"/>
      <c r="Q37" s="11"/>
    </row>
    <row r="38" spans="1:17" ht="90" x14ac:dyDescent="0.25">
      <c r="A38" s="4">
        <v>33</v>
      </c>
      <c r="B38" s="8" t="s">
        <v>199</v>
      </c>
      <c r="C38" s="49" t="s">
        <v>9</v>
      </c>
      <c r="D38" s="53">
        <v>44214</v>
      </c>
      <c r="E38" s="53">
        <v>44243</v>
      </c>
      <c r="F38" s="53">
        <v>44242</v>
      </c>
      <c r="G38" s="19" t="s">
        <v>207</v>
      </c>
      <c r="H38" s="83" t="s">
        <v>122</v>
      </c>
      <c r="I38" s="15" t="s">
        <v>37</v>
      </c>
      <c r="J38" s="71"/>
      <c r="K38" s="66"/>
      <c r="L38" s="66"/>
      <c r="M38" s="11"/>
      <c r="N38" s="11"/>
      <c r="O38" s="11"/>
      <c r="P38" s="11"/>
      <c r="Q38" s="11"/>
    </row>
    <row r="39" spans="1:17" ht="135" x14ac:dyDescent="0.25">
      <c r="A39" s="4">
        <v>34</v>
      </c>
      <c r="B39" s="49" t="s">
        <v>200</v>
      </c>
      <c r="C39" s="49" t="s">
        <v>9</v>
      </c>
      <c r="D39" s="53">
        <v>44214</v>
      </c>
      <c r="E39" s="53">
        <v>44243</v>
      </c>
      <c r="F39" s="53">
        <v>44242</v>
      </c>
      <c r="G39" s="84" t="s">
        <v>208</v>
      </c>
      <c r="H39" s="83" t="s">
        <v>122</v>
      </c>
      <c r="I39" s="15" t="s">
        <v>139</v>
      </c>
      <c r="J39" s="71"/>
      <c r="K39" s="66"/>
      <c r="L39" s="66"/>
      <c r="M39" s="11"/>
      <c r="N39" s="11"/>
      <c r="O39" s="11"/>
      <c r="P39" s="11"/>
      <c r="Q39" s="11"/>
    </row>
    <row r="40" spans="1:17" ht="210" x14ac:dyDescent="0.25">
      <c r="A40" s="4">
        <v>35</v>
      </c>
      <c r="B40" s="8" t="s">
        <v>209</v>
      </c>
      <c r="C40" s="49" t="s">
        <v>9</v>
      </c>
      <c r="D40" s="53">
        <v>44214</v>
      </c>
      <c r="E40" s="53">
        <v>44243</v>
      </c>
      <c r="F40" s="53">
        <v>44242</v>
      </c>
      <c r="G40" s="82" t="s">
        <v>212</v>
      </c>
      <c r="H40" s="83" t="s">
        <v>120</v>
      </c>
      <c r="I40" s="11" t="s">
        <v>30</v>
      </c>
      <c r="J40" s="71"/>
      <c r="K40" s="66"/>
      <c r="L40" s="66"/>
      <c r="M40" s="11"/>
      <c r="N40" s="11"/>
      <c r="O40" s="11"/>
      <c r="P40" s="11"/>
      <c r="Q40" s="11"/>
    </row>
    <row r="41" spans="1:17" ht="30" x14ac:dyDescent="0.25">
      <c r="A41" s="4">
        <v>36</v>
      </c>
      <c r="B41" s="8" t="s">
        <v>213</v>
      </c>
      <c r="C41" s="49" t="s">
        <v>9</v>
      </c>
      <c r="D41" s="53">
        <v>44214</v>
      </c>
      <c r="E41" s="53">
        <v>44243</v>
      </c>
      <c r="F41" s="53">
        <v>44243</v>
      </c>
      <c r="G41" s="60" t="s">
        <v>214</v>
      </c>
      <c r="H41" s="83" t="s">
        <v>123</v>
      </c>
      <c r="I41" s="15" t="s">
        <v>137</v>
      </c>
      <c r="J41" s="71"/>
      <c r="K41" s="66"/>
      <c r="L41" s="66"/>
      <c r="M41" s="11"/>
      <c r="N41" s="11"/>
      <c r="O41" s="11"/>
      <c r="P41" s="11"/>
      <c r="Q41" s="11"/>
    </row>
    <row r="42" spans="1:17" ht="45" x14ac:dyDescent="0.25">
      <c r="A42" s="4">
        <v>37</v>
      </c>
      <c r="B42" s="8" t="s">
        <v>210</v>
      </c>
      <c r="C42" s="49" t="s">
        <v>9</v>
      </c>
      <c r="D42" s="53">
        <v>44215</v>
      </c>
      <c r="E42" s="53">
        <v>44244</v>
      </c>
      <c r="F42" s="53">
        <v>44242</v>
      </c>
      <c r="G42" s="19" t="s">
        <v>215</v>
      </c>
      <c r="H42" s="83" t="s">
        <v>123</v>
      </c>
      <c r="I42" s="15" t="s">
        <v>139</v>
      </c>
      <c r="J42" s="71"/>
      <c r="K42" s="66"/>
      <c r="L42" s="66"/>
      <c r="M42" s="11"/>
      <c r="N42" s="11"/>
      <c r="O42" s="11"/>
      <c r="P42" s="11"/>
      <c r="Q42" s="11"/>
    </row>
    <row r="43" spans="1:17" ht="409.5" x14ac:dyDescent="0.25">
      <c r="A43" s="4">
        <v>38</v>
      </c>
      <c r="B43" s="8" t="s">
        <v>211</v>
      </c>
      <c r="C43" s="49" t="s">
        <v>9</v>
      </c>
      <c r="D43" s="53">
        <v>44217</v>
      </c>
      <c r="E43" s="53">
        <v>44246</v>
      </c>
      <c r="F43" s="53">
        <v>44246</v>
      </c>
      <c r="G43" s="84" t="s">
        <v>216</v>
      </c>
      <c r="H43" s="83" t="s">
        <v>120</v>
      </c>
      <c r="I43" s="15" t="s">
        <v>30</v>
      </c>
      <c r="J43" s="71"/>
      <c r="K43" s="66"/>
      <c r="L43" s="66"/>
      <c r="M43" s="11"/>
      <c r="N43" s="11"/>
      <c r="O43" s="11"/>
      <c r="P43" s="11"/>
      <c r="Q43" s="11"/>
    </row>
    <row r="44" spans="1:17" ht="210" x14ac:dyDescent="0.25">
      <c r="A44" s="4">
        <v>39</v>
      </c>
      <c r="B44" s="49" t="s">
        <v>217</v>
      </c>
      <c r="C44" s="49" t="s">
        <v>9</v>
      </c>
      <c r="D44" s="53">
        <v>44246</v>
      </c>
      <c r="E44" s="53">
        <v>44246</v>
      </c>
      <c r="F44" s="53">
        <v>44246</v>
      </c>
      <c r="G44" s="84" t="s">
        <v>218</v>
      </c>
      <c r="H44" s="83" t="s">
        <v>123</v>
      </c>
      <c r="I44" s="15" t="s">
        <v>37</v>
      </c>
      <c r="J44" s="71"/>
      <c r="K44" s="66"/>
      <c r="L44" s="66"/>
      <c r="M44" s="11"/>
      <c r="N44" s="11"/>
      <c r="O44" s="11"/>
      <c r="P44" s="11"/>
      <c r="Q44" s="11"/>
    </row>
    <row r="45" spans="1:17" ht="90" x14ac:dyDescent="0.25">
      <c r="A45" s="4">
        <v>40</v>
      </c>
      <c r="B45" s="8" t="s">
        <v>221</v>
      </c>
      <c r="C45" s="49" t="s">
        <v>9</v>
      </c>
      <c r="D45" s="53">
        <v>44221</v>
      </c>
      <c r="E45" s="53">
        <v>44553</v>
      </c>
      <c r="F45" s="53">
        <v>44254</v>
      </c>
      <c r="G45" s="19" t="s">
        <v>220</v>
      </c>
      <c r="H45" s="83" t="s">
        <v>123</v>
      </c>
      <c r="I45" s="11" t="s">
        <v>137</v>
      </c>
      <c r="J45" s="71"/>
      <c r="K45" s="66"/>
      <c r="L45" s="66"/>
      <c r="M45" s="11"/>
      <c r="N45" s="11"/>
      <c r="O45" s="11"/>
      <c r="P45" s="11"/>
      <c r="Q45" s="11"/>
    </row>
    <row r="46" spans="1:17" ht="90" x14ac:dyDescent="0.25">
      <c r="A46" s="4">
        <v>41</v>
      </c>
      <c r="B46" s="8" t="s">
        <v>222</v>
      </c>
      <c r="C46" s="49" t="s">
        <v>9</v>
      </c>
      <c r="D46" s="53">
        <v>44222</v>
      </c>
      <c r="E46" s="53">
        <v>44251</v>
      </c>
      <c r="F46" s="53">
        <v>44251</v>
      </c>
      <c r="G46" s="60" t="s">
        <v>223</v>
      </c>
      <c r="H46" s="83" t="s">
        <v>120</v>
      </c>
      <c r="I46" s="15" t="s">
        <v>4</v>
      </c>
      <c r="J46" s="71"/>
      <c r="K46" s="66"/>
      <c r="L46" s="66"/>
      <c r="M46" s="11"/>
      <c r="N46" s="11"/>
      <c r="O46" s="11"/>
      <c r="P46" s="11"/>
      <c r="Q46" s="11"/>
    </row>
    <row r="47" spans="1:17" ht="195" x14ac:dyDescent="0.25">
      <c r="A47" s="4">
        <v>42</v>
      </c>
      <c r="B47" s="8" t="s">
        <v>224</v>
      </c>
      <c r="C47" s="49" t="s">
        <v>9</v>
      </c>
      <c r="D47" s="53">
        <v>44222</v>
      </c>
      <c r="E47" s="53">
        <v>44251</v>
      </c>
      <c r="F47" s="53">
        <v>44246</v>
      </c>
      <c r="G47" s="82" t="s">
        <v>227</v>
      </c>
      <c r="H47" s="83" t="s">
        <v>122</v>
      </c>
      <c r="I47" s="15" t="s">
        <v>37</v>
      </c>
      <c r="J47" s="71"/>
      <c r="K47" s="66"/>
      <c r="L47" s="66"/>
      <c r="M47" s="11"/>
      <c r="N47" s="11"/>
      <c r="O47" s="11"/>
      <c r="P47" s="11"/>
      <c r="Q47" s="11"/>
    </row>
    <row r="48" spans="1:17" ht="409.5" x14ac:dyDescent="0.25">
      <c r="A48" s="4">
        <v>43</v>
      </c>
      <c r="B48" s="8" t="s">
        <v>225</v>
      </c>
      <c r="C48" s="49" t="s">
        <v>9</v>
      </c>
      <c r="D48" s="53">
        <v>44223</v>
      </c>
      <c r="E48" s="53">
        <v>44252</v>
      </c>
      <c r="F48" s="53">
        <v>44252</v>
      </c>
      <c r="G48" s="60" t="s">
        <v>229</v>
      </c>
      <c r="H48" s="83" t="s">
        <v>123</v>
      </c>
      <c r="I48" s="15" t="s">
        <v>137</v>
      </c>
      <c r="J48" s="71"/>
      <c r="K48" s="66"/>
      <c r="L48" s="66"/>
      <c r="M48" s="11"/>
      <c r="N48" s="11"/>
      <c r="O48" s="11"/>
      <c r="P48" s="11"/>
      <c r="Q48" s="11"/>
    </row>
    <row r="49" spans="1:17" x14ac:dyDescent="0.25">
      <c r="A49" s="4">
        <v>44</v>
      </c>
      <c r="B49" s="8" t="s">
        <v>226</v>
      </c>
      <c r="C49" s="49" t="s">
        <v>9</v>
      </c>
      <c r="D49" s="53">
        <v>44223</v>
      </c>
      <c r="E49" s="53">
        <v>44252</v>
      </c>
      <c r="F49" s="53">
        <v>44225</v>
      </c>
      <c r="G49" s="61" t="s">
        <v>231</v>
      </c>
      <c r="H49" s="11" t="s">
        <v>131</v>
      </c>
      <c r="I49" s="11" t="s">
        <v>135</v>
      </c>
      <c r="J49" s="71"/>
      <c r="K49" s="66"/>
      <c r="L49" s="66"/>
      <c r="M49" s="11"/>
      <c r="N49" s="11"/>
      <c r="O49" s="11"/>
      <c r="P49" s="11"/>
      <c r="Q49" s="11"/>
    </row>
    <row r="50" spans="1:17" ht="45" x14ac:dyDescent="0.25">
      <c r="A50" s="4">
        <v>45</v>
      </c>
      <c r="B50" s="8" t="s">
        <v>228</v>
      </c>
      <c r="C50" s="49" t="s">
        <v>9</v>
      </c>
      <c r="D50" s="53">
        <v>44224</v>
      </c>
      <c r="E50" s="53">
        <v>44253</v>
      </c>
      <c r="F50" s="53">
        <v>44232</v>
      </c>
      <c r="G50" s="19" t="s">
        <v>235</v>
      </c>
      <c r="H50" s="20" t="s">
        <v>123</v>
      </c>
      <c r="I50" s="11" t="s">
        <v>137</v>
      </c>
      <c r="J50" s="71"/>
      <c r="K50" s="66"/>
      <c r="L50" s="66"/>
      <c r="M50" s="11"/>
      <c r="N50" s="11"/>
      <c r="O50" s="11"/>
      <c r="P50" s="11"/>
      <c r="Q50" s="11"/>
    </row>
    <row r="51" spans="1:17" ht="45" x14ac:dyDescent="0.25">
      <c r="A51" s="4">
        <v>46</v>
      </c>
      <c r="B51" s="8" t="s">
        <v>230</v>
      </c>
      <c r="C51" s="49" t="s">
        <v>9</v>
      </c>
      <c r="D51" s="53">
        <v>44224</v>
      </c>
      <c r="E51" s="53">
        <v>44253</v>
      </c>
      <c r="F51" s="53">
        <v>44232</v>
      </c>
      <c r="G51" s="60" t="s">
        <v>235</v>
      </c>
      <c r="H51" s="83" t="s">
        <v>123</v>
      </c>
      <c r="I51" s="15" t="s">
        <v>137</v>
      </c>
      <c r="J51" s="71"/>
      <c r="K51" s="66"/>
      <c r="L51" s="66"/>
      <c r="M51" s="11"/>
      <c r="N51" s="11"/>
      <c r="O51" s="11"/>
      <c r="P51" s="11"/>
      <c r="Q51" s="11"/>
    </row>
    <row r="52" spans="1:17" ht="45" x14ac:dyDescent="0.25">
      <c r="A52" s="4">
        <v>47</v>
      </c>
      <c r="B52" s="8" t="s">
        <v>232</v>
      </c>
      <c r="C52" s="49" t="s">
        <v>9</v>
      </c>
      <c r="D52" s="53">
        <v>44224</v>
      </c>
      <c r="E52" s="53">
        <v>44253</v>
      </c>
      <c r="F52" s="53">
        <v>44232</v>
      </c>
      <c r="G52" s="19" t="s">
        <v>236</v>
      </c>
      <c r="H52" s="83" t="s">
        <v>123</v>
      </c>
      <c r="I52" s="15" t="s">
        <v>137</v>
      </c>
      <c r="J52" s="71"/>
      <c r="K52" s="66"/>
      <c r="L52" s="66"/>
      <c r="M52" s="11"/>
      <c r="N52" s="11"/>
      <c r="O52" s="11"/>
      <c r="P52" s="11"/>
      <c r="Q52" s="11"/>
    </row>
    <row r="53" spans="1:17" ht="45" x14ac:dyDescent="0.25">
      <c r="A53" s="4">
        <v>48</v>
      </c>
      <c r="B53" s="49" t="s">
        <v>233</v>
      </c>
      <c r="C53" s="49" t="s">
        <v>35</v>
      </c>
      <c r="D53" s="53">
        <v>44229</v>
      </c>
      <c r="E53" s="53">
        <v>44257</v>
      </c>
      <c r="F53" s="53">
        <v>44246</v>
      </c>
      <c r="G53" s="84" t="s">
        <v>237</v>
      </c>
      <c r="H53" s="83" t="s">
        <v>85</v>
      </c>
      <c r="I53" s="15" t="s">
        <v>4</v>
      </c>
      <c r="J53" s="71"/>
      <c r="K53" s="66"/>
      <c r="L53" s="66"/>
      <c r="M53" s="11"/>
      <c r="N53" s="11"/>
      <c r="O53" s="11"/>
      <c r="P53" s="11"/>
      <c r="Q53" s="11"/>
    </row>
    <row r="54" spans="1:17" ht="105" x14ac:dyDescent="0.25">
      <c r="A54" s="4">
        <v>49</v>
      </c>
      <c r="B54" s="8" t="s">
        <v>234</v>
      </c>
      <c r="C54" s="49" t="s">
        <v>35</v>
      </c>
      <c r="D54" s="53">
        <v>44231</v>
      </c>
      <c r="E54" s="53">
        <v>44231</v>
      </c>
      <c r="F54" s="53">
        <v>44231</v>
      </c>
      <c r="G54" s="19" t="s">
        <v>238</v>
      </c>
      <c r="H54" s="20" t="s">
        <v>85</v>
      </c>
      <c r="I54" s="11" t="s">
        <v>4</v>
      </c>
      <c r="J54" s="71"/>
      <c r="K54" s="66"/>
      <c r="L54" s="66"/>
      <c r="M54" s="11"/>
      <c r="N54" s="11"/>
      <c r="O54" s="11"/>
      <c r="P54" s="11"/>
      <c r="Q54" s="11"/>
    </row>
    <row r="55" spans="1:17" ht="60" x14ac:dyDescent="0.25">
      <c r="A55" s="4">
        <v>50</v>
      </c>
      <c r="B55" s="8" t="s">
        <v>219</v>
      </c>
      <c r="C55" s="49" t="s">
        <v>35</v>
      </c>
      <c r="D55" s="53">
        <v>44235</v>
      </c>
      <c r="E55" s="53">
        <v>44263</v>
      </c>
      <c r="F55" s="53">
        <v>44263</v>
      </c>
      <c r="G55" s="60" t="s">
        <v>239</v>
      </c>
      <c r="H55" s="20" t="s">
        <v>123</v>
      </c>
      <c r="I55" s="11" t="s">
        <v>137</v>
      </c>
      <c r="J55" s="71"/>
      <c r="K55" s="66"/>
      <c r="L55" s="66"/>
      <c r="M55" s="11"/>
      <c r="N55" s="11"/>
      <c r="O55" s="11"/>
      <c r="P55" s="11"/>
      <c r="Q55" s="11"/>
    </row>
    <row r="56" spans="1:17" ht="60" x14ac:dyDescent="0.25">
      <c r="A56" s="4">
        <v>51</v>
      </c>
      <c r="B56" s="8" t="s">
        <v>240</v>
      </c>
      <c r="C56" s="49" t="s">
        <v>35</v>
      </c>
      <c r="D56" s="53">
        <v>44237</v>
      </c>
      <c r="E56" s="53">
        <v>44265</v>
      </c>
      <c r="F56" s="53">
        <v>44264</v>
      </c>
      <c r="G56" s="61" t="s">
        <v>244</v>
      </c>
      <c r="H56" s="11" t="s">
        <v>123</v>
      </c>
      <c r="I56" s="11" t="s">
        <v>137</v>
      </c>
      <c r="J56" s="71"/>
      <c r="K56" s="66"/>
      <c r="L56" s="66"/>
      <c r="M56" s="11"/>
      <c r="N56" s="11"/>
      <c r="O56" s="11"/>
      <c r="P56" s="11"/>
      <c r="Q56" s="11"/>
    </row>
    <row r="57" spans="1:17" ht="90" x14ac:dyDescent="0.25">
      <c r="A57" s="4">
        <v>52</v>
      </c>
      <c r="B57" s="8" t="s">
        <v>241</v>
      </c>
      <c r="C57" s="49" t="s">
        <v>35</v>
      </c>
      <c r="D57" s="53">
        <v>44238</v>
      </c>
      <c r="E57" s="53">
        <v>44266</v>
      </c>
      <c r="F57" s="53">
        <v>44246</v>
      </c>
      <c r="G57" s="19" t="s">
        <v>246</v>
      </c>
      <c r="H57" s="20" t="s">
        <v>123</v>
      </c>
      <c r="I57" s="11" t="s">
        <v>139</v>
      </c>
      <c r="J57" s="71"/>
      <c r="K57" s="66"/>
      <c r="L57" s="66"/>
      <c r="M57" s="11"/>
      <c r="N57" s="11"/>
      <c r="O57" s="11"/>
      <c r="P57" s="11"/>
      <c r="Q57" s="11"/>
    </row>
    <row r="58" spans="1:17" ht="75" x14ac:dyDescent="0.25">
      <c r="A58" s="4">
        <v>53</v>
      </c>
      <c r="B58" s="8" t="s">
        <v>242</v>
      </c>
      <c r="C58" s="49" t="s">
        <v>35</v>
      </c>
      <c r="D58" s="53">
        <v>44242</v>
      </c>
      <c r="E58" s="53">
        <v>44271</v>
      </c>
      <c r="F58" s="53">
        <v>44271</v>
      </c>
      <c r="G58" s="62" t="s">
        <v>247</v>
      </c>
      <c r="H58" s="15" t="s">
        <v>123</v>
      </c>
      <c r="I58" s="15" t="s">
        <v>139</v>
      </c>
      <c r="J58" s="71"/>
      <c r="K58" s="66"/>
      <c r="L58" s="66"/>
      <c r="M58" s="11"/>
      <c r="N58" s="11"/>
      <c r="O58" s="11"/>
      <c r="P58" s="11"/>
      <c r="Q58" s="11"/>
    </row>
    <row r="59" spans="1:17" ht="60" x14ac:dyDescent="0.25">
      <c r="A59" s="4">
        <v>54</v>
      </c>
      <c r="B59" s="8" t="s">
        <v>243</v>
      </c>
      <c r="C59" s="49" t="s">
        <v>35</v>
      </c>
      <c r="D59" s="53">
        <v>44242</v>
      </c>
      <c r="E59" s="53">
        <v>44271</v>
      </c>
      <c r="F59" s="53">
        <v>44271</v>
      </c>
      <c r="G59" s="61" t="s">
        <v>248</v>
      </c>
      <c r="H59" s="15" t="s">
        <v>123</v>
      </c>
      <c r="I59" s="15" t="s">
        <v>139</v>
      </c>
      <c r="J59" s="71"/>
      <c r="K59" s="66"/>
      <c r="L59" s="103"/>
      <c r="M59" s="11"/>
      <c r="N59" s="11"/>
      <c r="O59" s="11"/>
      <c r="P59" s="11"/>
      <c r="Q59" s="11"/>
    </row>
    <row r="60" spans="1:17" ht="120" x14ac:dyDescent="0.25">
      <c r="A60" s="4">
        <v>55</v>
      </c>
      <c r="B60" s="8" t="s">
        <v>245</v>
      </c>
      <c r="C60" s="49" t="s">
        <v>35</v>
      </c>
      <c r="D60" s="53">
        <v>44242</v>
      </c>
      <c r="E60" s="53">
        <v>44271</v>
      </c>
      <c r="F60" s="53">
        <v>44271</v>
      </c>
      <c r="G60" s="19" t="s">
        <v>249</v>
      </c>
      <c r="H60" s="20" t="s">
        <v>123</v>
      </c>
      <c r="I60" s="11" t="s">
        <v>30</v>
      </c>
      <c r="J60" s="71"/>
      <c r="K60" s="66"/>
      <c r="L60" s="66"/>
      <c r="M60" s="11"/>
      <c r="N60" s="11"/>
      <c r="O60" s="11"/>
      <c r="P60" s="11"/>
      <c r="Q60" s="11"/>
    </row>
    <row r="61" spans="1:17" ht="30" x14ac:dyDescent="0.25">
      <c r="A61" s="4">
        <v>56</v>
      </c>
      <c r="B61" s="8" t="s">
        <v>250</v>
      </c>
      <c r="C61" s="49" t="s">
        <v>35</v>
      </c>
      <c r="D61" s="53">
        <v>44242</v>
      </c>
      <c r="E61" s="53">
        <v>44271</v>
      </c>
      <c r="F61" s="53">
        <v>44244</v>
      </c>
      <c r="G61" s="60" t="s">
        <v>252</v>
      </c>
      <c r="H61" s="20" t="s">
        <v>123</v>
      </c>
      <c r="I61" s="11" t="s">
        <v>135</v>
      </c>
      <c r="J61" s="71"/>
      <c r="K61" s="66"/>
      <c r="L61" s="66"/>
      <c r="M61" s="11"/>
      <c r="N61" s="11"/>
      <c r="O61" s="11"/>
      <c r="P61" s="11"/>
      <c r="Q61" s="11"/>
    </row>
    <row r="62" spans="1:17" ht="90" x14ac:dyDescent="0.25">
      <c r="A62" s="4">
        <v>57</v>
      </c>
      <c r="B62" s="8" t="s">
        <v>251</v>
      </c>
      <c r="C62" s="49" t="s">
        <v>35</v>
      </c>
      <c r="D62" s="53">
        <v>44242</v>
      </c>
      <c r="E62" s="53">
        <v>44271</v>
      </c>
      <c r="F62" s="53">
        <v>44271</v>
      </c>
      <c r="G62" s="19" t="s">
        <v>253</v>
      </c>
      <c r="H62" s="20" t="s">
        <v>122</v>
      </c>
      <c r="I62" s="11" t="s">
        <v>139</v>
      </c>
      <c r="J62" s="71"/>
      <c r="K62" s="66"/>
      <c r="L62" s="66"/>
      <c r="M62" s="11"/>
      <c r="N62" s="11"/>
      <c r="O62" s="11"/>
      <c r="P62" s="11"/>
      <c r="Q62" s="11"/>
    </row>
    <row r="63" spans="1:17" ht="30" x14ac:dyDescent="0.25">
      <c r="A63" s="4">
        <v>58</v>
      </c>
      <c r="B63" s="8" t="s">
        <v>254</v>
      </c>
      <c r="C63" s="49" t="s">
        <v>35</v>
      </c>
      <c r="D63" s="53">
        <v>44243</v>
      </c>
      <c r="E63" s="53">
        <v>44272</v>
      </c>
      <c r="F63" s="53">
        <v>44272</v>
      </c>
      <c r="G63" s="60" t="s">
        <v>257</v>
      </c>
      <c r="H63" s="20" t="s">
        <v>123</v>
      </c>
      <c r="I63" s="11" t="s">
        <v>139</v>
      </c>
      <c r="J63" s="71"/>
      <c r="K63" s="66"/>
      <c r="L63" s="66"/>
      <c r="M63" s="11"/>
      <c r="N63" s="11"/>
      <c r="O63" s="11"/>
      <c r="P63" s="11"/>
      <c r="Q63" s="11"/>
    </row>
    <row r="64" spans="1:17" ht="45" x14ac:dyDescent="0.25">
      <c r="A64" s="4">
        <v>59</v>
      </c>
      <c r="B64" s="8" t="s">
        <v>255</v>
      </c>
      <c r="C64" s="49" t="s">
        <v>35</v>
      </c>
      <c r="D64" s="53">
        <v>44243</v>
      </c>
      <c r="E64" s="53">
        <v>44272</v>
      </c>
      <c r="F64" s="53">
        <v>44272</v>
      </c>
      <c r="G64" s="60" t="s">
        <v>258</v>
      </c>
      <c r="H64" s="20" t="s">
        <v>123</v>
      </c>
      <c r="I64" s="11" t="s">
        <v>139</v>
      </c>
      <c r="J64" s="71"/>
      <c r="K64" s="66"/>
      <c r="L64" s="66"/>
      <c r="M64" s="11"/>
      <c r="N64" s="11"/>
      <c r="O64" s="11"/>
      <c r="P64" s="11"/>
      <c r="Q64" s="11"/>
    </row>
    <row r="65" spans="1:17" ht="375" x14ac:dyDescent="0.25">
      <c r="A65" s="4">
        <v>60</v>
      </c>
      <c r="B65" s="8" t="s">
        <v>256</v>
      </c>
      <c r="C65" s="49" t="s">
        <v>35</v>
      </c>
      <c r="D65" s="53">
        <v>44244</v>
      </c>
      <c r="E65" s="53">
        <v>44273</v>
      </c>
      <c r="F65" s="53">
        <v>44245</v>
      </c>
      <c r="G65" s="63" t="s">
        <v>265</v>
      </c>
      <c r="H65" s="1" t="s">
        <v>131</v>
      </c>
      <c r="I65" s="11" t="s">
        <v>135</v>
      </c>
      <c r="J65" s="71"/>
      <c r="K65" s="66"/>
      <c r="L65" s="66"/>
      <c r="M65" s="11"/>
      <c r="N65" s="11"/>
      <c r="O65" s="11"/>
      <c r="P65" s="11"/>
      <c r="Q65" s="11"/>
    </row>
    <row r="66" spans="1:17" ht="30" x14ac:dyDescent="0.25">
      <c r="A66" s="4">
        <v>61</v>
      </c>
      <c r="B66" s="8" t="s">
        <v>259</v>
      </c>
      <c r="C66" s="49" t="s">
        <v>35</v>
      </c>
      <c r="D66" s="53">
        <v>44244</v>
      </c>
      <c r="E66" s="53">
        <v>44273</v>
      </c>
      <c r="F66" s="53">
        <v>44319</v>
      </c>
      <c r="G66" s="60" t="s">
        <v>266</v>
      </c>
      <c r="H66" s="20" t="s">
        <v>122</v>
      </c>
      <c r="I66" s="11" t="s">
        <v>37</v>
      </c>
      <c r="J66" s="71"/>
      <c r="K66" s="66"/>
      <c r="L66" s="66"/>
      <c r="M66" s="11"/>
      <c r="N66" s="11"/>
      <c r="O66" s="11"/>
      <c r="P66" s="11"/>
      <c r="Q66" s="11"/>
    </row>
    <row r="67" spans="1:17" ht="30" x14ac:dyDescent="0.25">
      <c r="A67" s="4">
        <v>62</v>
      </c>
      <c r="B67" s="8" t="s">
        <v>260</v>
      </c>
      <c r="C67" s="49" t="s">
        <v>35</v>
      </c>
      <c r="D67" s="53">
        <v>44245</v>
      </c>
      <c r="E67" s="53">
        <v>44274</v>
      </c>
      <c r="F67" s="53">
        <v>44274</v>
      </c>
      <c r="G67" s="60" t="s">
        <v>271</v>
      </c>
      <c r="H67" s="20" t="s">
        <v>131</v>
      </c>
      <c r="I67" s="11" t="s">
        <v>135</v>
      </c>
      <c r="J67" s="71"/>
      <c r="K67" s="66"/>
      <c r="L67" s="66"/>
      <c r="M67" s="11"/>
      <c r="N67" s="11"/>
      <c r="O67" s="11"/>
      <c r="P67" s="11"/>
      <c r="Q67" s="11"/>
    </row>
    <row r="68" spans="1:17" ht="45" x14ac:dyDescent="0.25">
      <c r="A68" s="54">
        <v>63</v>
      </c>
      <c r="B68" s="49" t="s">
        <v>261</v>
      </c>
      <c r="C68" s="49" t="s">
        <v>35</v>
      </c>
      <c r="D68" s="53">
        <v>44245</v>
      </c>
      <c r="E68" s="53">
        <v>44274</v>
      </c>
      <c r="F68" s="53">
        <v>44344</v>
      </c>
      <c r="G68" s="60" t="s">
        <v>272</v>
      </c>
      <c r="H68" s="20" t="s">
        <v>123</v>
      </c>
      <c r="I68" s="11" t="s">
        <v>37</v>
      </c>
      <c r="J68" s="71"/>
      <c r="K68" s="66"/>
      <c r="L68" s="66"/>
      <c r="M68" s="11"/>
      <c r="N68" s="11"/>
      <c r="O68" s="11"/>
      <c r="P68" s="11"/>
      <c r="Q68" s="11"/>
    </row>
    <row r="69" spans="1:17" ht="75" x14ac:dyDescent="0.25">
      <c r="A69" s="4">
        <v>64</v>
      </c>
      <c r="B69" s="8" t="s">
        <v>262</v>
      </c>
      <c r="C69" s="49" t="s">
        <v>35</v>
      </c>
      <c r="D69" s="53">
        <v>44249</v>
      </c>
      <c r="E69" s="53">
        <v>44281</v>
      </c>
      <c r="F69" s="53">
        <v>44252</v>
      </c>
      <c r="G69" s="60" t="s">
        <v>273</v>
      </c>
      <c r="H69" s="20" t="s">
        <v>123</v>
      </c>
      <c r="I69" s="11" t="s">
        <v>135</v>
      </c>
      <c r="J69" s="71"/>
      <c r="K69" s="66"/>
      <c r="L69" s="66"/>
      <c r="M69" s="11"/>
      <c r="N69" s="11"/>
      <c r="O69" s="11"/>
      <c r="P69" s="11"/>
      <c r="Q69" s="11"/>
    </row>
    <row r="70" spans="1:17" ht="120" x14ac:dyDescent="0.25">
      <c r="A70" s="54">
        <v>65</v>
      </c>
      <c r="B70" s="49" t="s">
        <v>263</v>
      </c>
      <c r="C70" s="49" t="s">
        <v>35</v>
      </c>
      <c r="D70" s="53">
        <v>44249</v>
      </c>
      <c r="E70" s="53">
        <v>44278</v>
      </c>
      <c r="F70" s="53">
        <v>44344</v>
      </c>
      <c r="G70" s="60" t="s">
        <v>274</v>
      </c>
      <c r="H70" s="20" t="s">
        <v>123</v>
      </c>
      <c r="I70" s="11" t="s">
        <v>139</v>
      </c>
      <c r="J70" s="71"/>
      <c r="K70" s="66"/>
      <c r="L70" s="66"/>
      <c r="M70" s="11"/>
      <c r="N70" s="11"/>
      <c r="O70" s="11"/>
      <c r="P70" s="11"/>
      <c r="Q70" s="11"/>
    </row>
    <row r="71" spans="1:17" ht="285" x14ac:dyDescent="0.25">
      <c r="A71" s="54">
        <v>66</v>
      </c>
      <c r="B71" s="49" t="s">
        <v>264</v>
      </c>
      <c r="C71" s="49" t="s">
        <v>35</v>
      </c>
      <c r="D71" s="53">
        <v>44249</v>
      </c>
      <c r="E71" s="53">
        <v>44278</v>
      </c>
      <c r="F71" s="53">
        <v>44347</v>
      </c>
      <c r="G71" s="60" t="s">
        <v>275</v>
      </c>
      <c r="H71" s="83" t="s">
        <v>123</v>
      </c>
      <c r="I71" s="15" t="s">
        <v>137</v>
      </c>
      <c r="J71" s="71"/>
      <c r="K71" s="66"/>
      <c r="L71" s="66"/>
      <c r="M71" s="11"/>
      <c r="N71" s="11"/>
      <c r="O71" s="11"/>
      <c r="P71" s="11"/>
      <c r="Q71" s="11"/>
    </row>
    <row r="72" spans="1:17" ht="390" x14ac:dyDescent="0.25">
      <c r="A72" s="54">
        <v>67</v>
      </c>
      <c r="B72" s="49" t="s">
        <v>267</v>
      </c>
      <c r="C72" s="49" t="s">
        <v>35</v>
      </c>
      <c r="D72" s="53">
        <v>44249</v>
      </c>
      <c r="E72" s="53">
        <v>44278</v>
      </c>
      <c r="F72" s="53">
        <v>44319</v>
      </c>
      <c r="G72" s="61" t="s">
        <v>276</v>
      </c>
      <c r="H72" s="11" t="s">
        <v>123</v>
      </c>
      <c r="I72" s="11" t="s">
        <v>37</v>
      </c>
      <c r="J72" s="71"/>
      <c r="K72" s="66"/>
      <c r="L72" s="66"/>
      <c r="M72" s="11"/>
      <c r="N72" s="11"/>
      <c r="O72" s="11"/>
      <c r="P72" s="11"/>
      <c r="Q72" s="11"/>
    </row>
    <row r="73" spans="1:17" ht="75" x14ac:dyDescent="0.25">
      <c r="A73" s="54">
        <v>68</v>
      </c>
      <c r="B73" s="49" t="s">
        <v>268</v>
      </c>
      <c r="C73" s="49" t="s">
        <v>35</v>
      </c>
      <c r="D73" s="53">
        <v>44249</v>
      </c>
      <c r="E73" s="53">
        <v>44278</v>
      </c>
      <c r="F73" s="53">
        <v>44344</v>
      </c>
      <c r="G73" s="19" t="s">
        <v>277</v>
      </c>
      <c r="H73" s="20" t="s">
        <v>123</v>
      </c>
      <c r="I73" s="11" t="s">
        <v>139</v>
      </c>
      <c r="J73" s="71"/>
      <c r="K73" s="66"/>
      <c r="L73" s="66"/>
      <c r="M73" s="11"/>
      <c r="N73" s="11"/>
      <c r="O73" s="11"/>
      <c r="P73" s="11"/>
      <c r="Q73" s="11"/>
    </row>
    <row r="74" spans="1:17" ht="120" x14ac:dyDescent="0.25">
      <c r="A74" s="54">
        <v>69</v>
      </c>
      <c r="B74" s="49" t="s">
        <v>269</v>
      </c>
      <c r="C74" s="49" t="s">
        <v>35</v>
      </c>
      <c r="D74" s="53">
        <v>44249</v>
      </c>
      <c r="E74" s="53">
        <v>44278</v>
      </c>
      <c r="F74" s="53">
        <v>44344</v>
      </c>
      <c r="G74" s="60" t="s">
        <v>281</v>
      </c>
      <c r="H74" s="20" t="s">
        <v>123</v>
      </c>
      <c r="I74" s="11" t="s">
        <v>139</v>
      </c>
      <c r="J74" s="71"/>
      <c r="K74" s="66"/>
      <c r="L74" s="66"/>
      <c r="M74" s="11"/>
      <c r="N74" s="11"/>
      <c r="O74" s="11"/>
      <c r="P74" s="11"/>
      <c r="Q74" s="11"/>
    </row>
    <row r="75" spans="1:17" ht="116.25" customHeight="1" x14ac:dyDescent="0.25">
      <c r="A75" s="4">
        <v>70</v>
      </c>
      <c r="B75" s="8" t="s">
        <v>270</v>
      </c>
      <c r="C75" s="49" t="s">
        <v>35</v>
      </c>
      <c r="D75" s="53">
        <v>44249</v>
      </c>
      <c r="E75" s="53">
        <v>44278</v>
      </c>
      <c r="F75" s="53">
        <v>44280</v>
      </c>
      <c r="G75" s="19" t="s">
        <v>282</v>
      </c>
      <c r="H75" s="20" t="s">
        <v>123</v>
      </c>
      <c r="I75" s="11" t="s">
        <v>30</v>
      </c>
      <c r="J75" s="71"/>
      <c r="K75" s="66"/>
      <c r="L75" s="66"/>
      <c r="M75" s="11"/>
      <c r="N75" s="11"/>
      <c r="O75" s="11"/>
      <c r="P75" s="11"/>
      <c r="Q75" s="11"/>
    </row>
    <row r="76" spans="1:17" ht="73.5" customHeight="1" x14ac:dyDescent="0.25">
      <c r="A76" s="54">
        <v>71</v>
      </c>
      <c r="B76" s="49" t="s">
        <v>278</v>
      </c>
      <c r="C76" s="49" t="s">
        <v>35</v>
      </c>
      <c r="D76" s="53">
        <v>44253</v>
      </c>
      <c r="E76" s="53">
        <v>44291</v>
      </c>
      <c r="F76" s="53">
        <v>44344</v>
      </c>
      <c r="G76" s="60" t="s">
        <v>283</v>
      </c>
      <c r="H76" s="20" t="s">
        <v>85</v>
      </c>
      <c r="I76" s="46" t="s">
        <v>4</v>
      </c>
      <c r="J76" s="71"/>
      <c r="K76" s="66"/>
      <c r="L76" s="66"/>
      <c r="M76" s="11"/>
      <c r="N76" s="11"/>
      <c r="O76" s="11"/>
      <c r="P76" s="11"/>
      <c r="Q76" s="11"/>
    </row>
    <row r="77" spans="1:17" ht="30" x14ac:dyDescent="0.25">
      <c r="A77" s="54">
        <v>72</v>
      </c>
      <c r="B77" s="49" t="s">
        <v>279</v>
      </c>
      <c r="C77" s="49" t="s">
        <v>35</v>
      </c>
      <c r="D77" s="53">
        <v>44253</v>
      </c>
      <c r="E77" s="53">
        <v>44291</v>
      </c>
      <c r="F77" s="53">
        <v>44347</v>
      </c>
      <c r="G77" s="19" t="s">
        <v>284</v>
      </c>
      <c r="H77" s="20" t="s">
        <v>126</v>
      </c>
      <c r="I77" s="11" t="s">
        <v>137</v>
      </c>
      <c r="J77" s="71"/>
      <c r="K77" s="66"/>
      <c r="L77" s="66"/>
      <c r="M77" s="11"/>
      <c r="N77" s="11"/>
      <c r="O77" s="11"/>
      <c r="P77" s="11"/>
      <c r="Q77" s="11"/>
    </row>
    <row r="78" spans="1:17" ht="75" x14ac:dyDescent="0.25">
      <c r="A78" s="54">
        <v>73</v>
      </c>
      <c r="B78" s="49" t="s">
        <v>280</v>
      </c>
      <c r="C78" s="49" t="s">
        <v>35</v>
      </c>
      <c r="D78" s="53">
        <v>44253</v>
      </c>
      <c r="E78" s="53">
        <v>44291</v>
      </c>
      <c r="F78" s="53">
        <v>44344</v>
      </c>
      <c r="G78" s="60" t="s">
        <v>285</v>
      </c>
      <c r="H78" s="20" t="s">
        <v>120</v>
      </c>
      <c r="I78" s="11" t="s">
        <v>4</v>
      </c>
      <c r="J78" s="71"/>
      <c r="K78" s="66"/>
      <c r="L78" s="66"/>
      <c r="M78" s="11"/>
      <c r="N78" s="11"/>
      <c r="O78" s="11"/>
      <c r="P78" s="11"/>
      <c r="Q78" s="11"/>
    </row>
    <row r="79" spans="1:17" ht="105" x14ac:dyDescent="0.25">
      <c r="A79" s="4">
        <v>74</v>
      </c>
      <c r="B79" s="8" t="s">
        <v>286</v>
      </c>
      <c r="C79" s="49" t="s">
        <v>11</v>
      </c>
      <c r="D79" s="53">
        <v>44256</v>
      </c>
      <c r="E79" s="53">
        <v>44292</v>
      </c>
      <c r="F79" s="53">
        <v>44261</v>
      </c>
      <c r="G79" s="60" t="s">
        <v>290</v>
      </c>
      <c r="H79" s="20" t="s">
        <v>123</v>
      </c>
      <c r="I79" s="11" t="s">
        <v>135</v>
      </c>
      <c r="J79" s="71"/>
      <c r="K79" s="66"/>
      <c r="L79" s="66"/>
      <c r="M79" s="11"/>
      <c r="N79" s="11"/>
      <c r="O79" s="11"/>
      <c r="P79" s="11"/>
      <c r="Q79" s="11"/>
    </row>
    <row r="80" spans="1:17" ht="90" x14ac:dyDescent="0.25">
      <c r="A80" s="4">
        <v>75</v>
      </c>
      <c r="B80" s="8" t="s">
        <v>287</v>
      </c>
      <c r="C80" s="49" t="s">
        <v>11</v>
      </c>
      <c r="D80" s="53">
        <v>44256</v>
      </c>
      <c r="E80" s="53">
        <v>44292</v>
      </c>
      <c r="F80" s="53">
        <v>44301</v>
      </c>
      <c r="G80" s="60" t="s">
        <v>291</v>
      </c>
      <c r="H80" s="20" t="s">
        <v>120</v>
      </c>
      <c r="I80" s="11" t="s">
        <v>4</v>
      </c>
      <c r="J80" s="71"/>
      <c r="K80" s="66"/>
      <c r="L80" s="66"/>
      <c r="M80" s="11"/>
      <c r="N80" s="11"/>
      <c r="O80" s="11"/>
      <c r="P80" s="11"/>
      <c r="Q80" s="11"/>
    </row>
    <row r="81" spans="1:17" ht="104.25" customHeight="1" x14ac:dyDescent="0.25">
      <c r="A81" s="54">
        <v>76</v>
      </c>
      <c r="B81" s="49" t="s">
        <v>288</v>
      </c>
      <c r="C81" s="49" t="s">
        <v>11</v>
      </c>
      <c r="D81" s="53">
        <v>44256</v>
      </c>
      <c r="E81" s="53">
        <v>44292</v>
      </c>
      <c r="F81" s="53">
        <v>44347</v>
      </c>
      <c r="G81" s="60" t="s">
        <v>292</v>
      </c>
      <c r="H81" s="20" t="s">
        <v>123</v>
      </c>
      <c r="I81" s="11" t="s">
        <v>137</v>
      </c>
      <c r="J81" s="71"/>
      <c r="K81" s="66"/>
      <c r="L81" s="66"/>
      <c r="M81" s="11"/>
      <c r="N81" s="11"/>
      <c r="O81" s="11"/>
      <c r="P81" s="11"/>
      <c r="Q81" s="11"/>
    </row>
    <row r="82" spans="1:17" ht="330" x14ac:dyDescent="0.25">
      <c r="A82" s="54">
        <v>77</v>
      </c>
      <c r="B82" s="49" t="s">
        <v>289</v>
      </c>
      <c r="C82" s="49" t="s">
        <v>11</v>
      </c>
      <c r="D82" s="53">
        <v>44257</v>
      </c>
      <c r="E82" s="53">
        <v>44293</v>
      </c>
      <c r="F82" s="53">
        <v>44344</v>
      </c>
      <c r="G82" s="19" t="s">
        <v>293</v>
      </c>
      <c r="H82" s="83" t="s">
        <v>85</v>
      </c>
      <c r="I82" s="15" t="s">
        <v>30</v>
      </c>
      <c r="J82" s="71"/>
      <c r="K82" s="66"/>
      <c r="L82" s="66"/>
      <c r="M82" s="11"/>
      <c r="N82" s="11"/>
      <c r="O82" s="11"/>
      <c r="P82" s="11"/>
      <c r="Q82" s="11"/>
    </row>
    <row r="83" spans="1:17" ht="250.5" customHeight="1" x14ac:dyDescent="0.25">
      <c r="A83" s="4">
        <v>78</v>
      </c>
      <c r="B83" s="8" t="s">
        <v>294</v>
      </c>
      <c r="C83" s="49" t="s">
        <v>11</v>
      </c>
      <c r="D83" s="53">
        <v>44257</v>
      </c>
      <c r="E83" s="53">
        <v>44293</v>
      </c>
      <c r="F83" s="53">
        <v>44319</v>
      </c>
      <c r="G83" s="60" t="s">
        <v>295</v>
      </c>
      <c r="H83" s="20" t="s">
        <v>123</v>
      </c>
      <c r="I83" s="11" t="s">
        <v>139</v>
      </c>
      <c r="J83" s="71"/>
      <c r="K83" s="66"/>
      <c r="L83" s="66"/>
      <c r="M83" s="11"/>
      <c r="N83" s="11"/>
      <c r="O83" s="11"/>
      <c r="P83" s="11"/>
      <c r="Q83" s="11"/>
    </row>
    <row r="84" spans="1:17" ht="141.75" customHeight="1" x14ac:dyDescent="0.25">
      <c r="A84" s="54">
        <v>79</v>
      </c>
      <c r="B84" s="49" t="s">
        <v>296</v>
      </c>
      <c r="C84" s="49" t="s">
        <v>11</v>
      </c>
      <c r="D84" s="53">
        <v>44257</v>
      </c>
      <c r="E84" s="53">
        <v>44293</v>
      </c>
      <c r="F84" s="53">
        <v>44347</v>
      </c>
      <c r="G84" s="19" t="s">
        <v>302</v>
      </c>
      <c r="H84" s="83" t="s">
        <v>85</v>
      </c>
      <c r="I84" s="15" t="s">
        <v>4</v>
      </c>
      <c r="J84" s="71"/>
      <c r="K84" s="66"/>
      <c r="L84" s="66"/>
      <c r="M84" s="11"/>
      <c r="N84" s="11"/>
      <c r="O84" s="11"/>
      <c r="P84" s="11"/>
      <c r="Q84" s="11"/>
    </row>
    <row r="85" spans="1:17" ht="30" x14ac:dyDescent="0.25">
      <c r="A85" s="4">
        <v>80</v>
      </c>
      <c r="B85" s="49" t="s">
        <v>297</v>
      </c>
      <c r="C85" s="49" t="s">
        <v>11</v>
      </c>
      <c r="D85" s="53">
        <v>44257</v>
      </c>
      <c r="E85" s="53">
        <v>44293</v>
      </c>
      <c r="F85" s="53">
        <v>44319</v>
      </c>
      <c r="G85" s="84" t="s">
        <v>307</v>
      </c>
      <c r="H85" s="83" t="s">
        <v>126</v>
      </c>
      <c r="I85" s="15" t="s">
        <v>135</v>
      </c>
      <c r="J85" s="71"/>
      <c r="K85" s="66"/>
      <c r="L85" s="66"/>
      <c r="M85" s="11"/>
      <c r="N85" s="11"/>
      <c r="O85" s="11"/>
      <c r="P85" s="11"/>
      <c r="Q85" s="11"/>
    </row>
    <row r="86" spans="1:17" ht="30" x14ac:dyDescent="0.25">
      <c r="A86" s="4">
        <v>81</v>
      </c>
      <c r="B86" s="49" t="s">
        <v>298</v>
      </c>
      <c r="C86" s="49" t="s">
        <v>11</v>
      </c>
      <c r="D86" s="53">
        <v>44258</v>
      </c>
      <c r="E86" s="53">
        <v>44347</v>
      </c>
      <c r="F86" s="53">
        <v>44319</v>
      </c>
      <c r="G86" s="82" t="s">
        <v>308</v>
      </c>
      <c r="H86" s="83" t="s">
        <v>123</v>
      </c>
      <c r="I86" s="15" t="s">
        <v>137</v>
      </c>
      <c r="J86" s="71"/>
      <c r="K86" s="66"/>
      <c r="L86" s="66"/>
      <c r="M86" s="11"/>
      <c r="N86" s="11"/>
      <c r="O86" s="11"/>
      <c r="P86" s="11"/>
      <c r="Q86" s="11"/>
    </row>
    <row r="87" spans="1:17" ht="45" x14ac:dyDescent="0.25">
      <c r="A87" s="4">
        <v>82</v>
      </c>
      <c r="B87" s="49" t="s">
        <v>299</v>
      </c>
      <c r="C87" s="49" t="s">
        <v>11</v>
      </c>
      <c r="D87" s="53">
        <v>44258</v>
      </c>
      <c r="E87" s="53">
        <v>44347</v>
      </c>
      <c r="F87" s="53">
        <v>44259</v>
      </c>
      <c r="G87" s="84" t="s">
        <v>309</v>
      </c>
      <c r="H87" s="83" t="s">
        <v>123</v>
      </c>
      <c r="I87" s="15" t="s">
        <v>135</v>
      </c>
      <c r="J87" s="71"/>
      <c r="K87" s="66"/>
      <c r="L87" s="66"/>
      <c r="M87" s="11"/>
      <c r="N87" s="11"/>
      <c r="O87" s="11"/>
      <c r="P87" s="11"/>
      <c r="Q87" s="11"/>
    </row>
    <row r="88" spans="1:17" ht="45" x14ac:dyDescent="0.25">
      <c r="A88" s="4">
        <v>83</v>
      </c>
      <c r="B88" s="8" t="s">
        <v>300</v>
      </c>
      <c r="C88" s="49" t="s">
        <v>11</v>
      </c>
      <c r="D88" s="53">
        <v>44258</v>
      </c>
      <c r="E88" s="53">
        <v>44347</v>
      </c>
      <c r="F88" s="53">
        <v>44258</v>
      </c>
      <c r="G88" s="19" t="s">
        <v>310</v>
      </c>
      <c r="H88" s="83" t="s">
        <v>123</v>
      </c>
      <c r="I88" s="15" t="s">
        <v>135</v>
      </c>
      <c r="J88" s="71"/>
      <c r="K88" s="66"/>
      <c r="L88" s="66"/>
      <c r="M88" s="11"/>
      <c r="N88" s="11"/>
      <c r="O88" s="11"/>
      <c r="P88" s="11"/>
      <c r="Q88" s="11"/>
    </row>
    <row r="89" spans="1:17" ht="409.5" x14ac:dyDescent="0.25">
      <c r="A89" s="54">
        <v>84</v>
      </c>
      <c r="B89" s="49" t="s">
        <v>301</v>
      </c>
      <c r="C89" s="49" t="s">
        <v>11</v>
      </c>
      <c r="D89" s="53">
        <v>44258</v>
      </c>
      <c r="E89" s="53">
        <v>44347</v>
      </c>
      <c r="F89" s="53">
        <v>44347</v>
      </c>
      <c r="G89" s="60" t="s">
        <v>311</v>
      </c>
      <c r="H89" s="20" t="s">
        <v>123</v>
      </c>
      <c r="I89" s="11" t="s">
        <v>4</v>
      </c>
      <c r="J89" s="71"/>
      <c r="K89" s="75"/>
      <c r="L89" s="75"/>
      <c r="M89" s="11"/>
      <c r="N89" s="11"/>
      <c r="O89" s="11"/>
      <c r="P89" s="11"/>
      <c r="Q89" s="15"/>
    </row>
    <row r="90" spans="1:17" x14ac:dyDescent="0.25">
      <c r="A90" s="4">
        <v>85</v>
      </c>
      <c r="B90" s="8" t="s">
        <v>303</v>
      </c>
      <c r="C90" s="49" t="s">
        <v>11</v>
      </c>
      <c r="D90" s="53">
        <v>44258</v>
      </c>
      <c r="E90" s="53">
        <v>44347</v>
      </c>
      <c r="F90" s="53">
        <v>44319</v>
      </c>
      <c r="G90" s="108" t="s">
        <v>312</v>
      </c>
      <c r="H90" s="83" t="s">
        <v>123</v>
      </c>
      <c r="I90" s="15" t="s">
        <v>37</v>
      </c>
      <c r="J90" s="71"/>
      <c r="K90" s="66"/>
      <c r="L90" s="66"/>
      <c r="M90" s="11"/>
      <c r="N90" s="11"/>
      <c r="O90" s="11"/>
      <c r="P90" s="11"/>
      <c r="Q90" s="11"/>
    </row>
    <row r="91" spans="1:17" ht="60" x14ac:dyDescent="0.25">
      <c r="A91" s="54">
        <v>86</v>
      </c>
      <c r="B91" s="49" t="s">
        <v>304</v>
      </c>
      <c r="C91" s="49" t="s">
        <v>11</v>
      </c>
      <c r="D91" s="53">
        <v>44258</v>
      </c>
      <c r="E91" s="53">
        <v>44347</v>
      </c>
      <c r="F91" s="53">
        <v>44347</v>
      </c>
      <c r="G91" s="60" t="s">
        <v>313</v>
      </c>
      <c r="H91" s="83" t="s">
        <v>123</v>
      </c>
      <c r="I91" s="15" t="s">
        <v>137</v>
      </c>
      <c r="J91" s="71"/>
      <c r="K91" s="75"/>
      <c r="L91" s="66"/>
      <c r="M91" s="11"/>
      <c r="N91" s="11"/>
      <c r="O91" s="11"/>
      <c r="P91" s="11"/>
      <c r="Q91" s="11"/>
    </row>
    <row r="92" spans="1:17" ht="30" x14ac:dyDescent="0.25">
      <c r="A92" s="4">
        <v>87</v>
      </c>
      <c r="B92" s="8" t="s">
        <v>305</v>
      </c>
      <c r="C92" s="49" t="s">
        <v>11</v>
      </c>
      <c r="D92" s="53">
        <v>44259</v>
      </c>
      <c r="E92" s="53">
        <v>44347</v>
      </c>
      <c r="F92" s="53">
        <v>44342</v>
      </c>
      <c r="G92" s="19" t="s">
        <v>321</v>
      </c>
      <c r="H92" s="83" t="s">
        <v>122</v>
      </c>
      <c r="I92" s="15" t="s">
        <v>4</v>
      </c>
      <c r="J92" s="71"/>
      <c r="K92" s="75"/>
      <c r="L92" s="66"/>
      <c r="M92" s="11"/>
      <c r="N92" s="11"/>
      <c r="O92" s="11"/>
      <c r="P92" s="11"/>
      <c r="Q92" s="11"/>
    </row>
    <row r="93" spans="1:17" ht="30" x14ac:dyDescent="0.25">
      <c r="A93" s="4">
        <v>88</v>
      </c>
      <c r="B93" s="8" t="s">
        <v>306</v>
      </c>
      <c r="C93" s="49" t="s">
        <v>11</v>
      </c>
      <c r="D93" s="53">
        <v>44259</v>
      </c>
      <c r="E93" s="53">
        <v>44347</v>
      </c>
      <c r="F93" s="53">
        <v>44342</v>
      </c>
      <c r="G93" s="60" t="s">
        <v>322</v>
      </c>
      <c r="H93" s="83" t="s">
        <v>120</v>
      </c>
      <c r="I93" s="15" t="s">
        <v>4</v>
      </c>
      <c r="J93" s="71"/>
      <c r="K93" s="75"/>
      <c r="L93" s="66"/>
      <c r="M93" s="11"/>
      <c r="N93" s="11"/>
      <c r="O93" s="11"/>
      <c r="P93" s="11"/>
      <c r="Q93" s="11"/>
    </row>
    <row r="94" spans="1:17" ht="30" x14ac:dyDescent="0.25">
      <c r="A94" s="4">
        <v>89</v>
      </c>
      <c r="B94" s="8" t="s">
        <v>314</v>
      </c>
      <c r="C94" s="49" t="s">
        <v>11</v>
      </c>
      <c r="D94" s="53">
        <v>44259</v>
      </c>
      <c r="E94" s="53">
        <v>44347</v>
      </c>
      <c r="F94" s="53">
        <v>44342</v>
      </c>
      <c r="G94" s="109" t="s">
        <v>323</v>
      </c>
      <c r="H94" s="83" t="s">
        <v>124</v>
      </c>
      <c r="I94" s="15" t="s">
        <v>139</v>
      </c>
      <c r="J94" s="71"/>
      <c r="K94" s="66"/>
      <c r="L94" s="66"/>
      <c r="M94" s="11"/>
      <c r="N94" s="11"/>
      <c r="O94" s="11"/>
      <c r="P94" s="11"/>
      <c r="Q94" s="11"/>
    </row>
    <row r="95" spans="1:17" ht="225" x14ac:dyDescent="0.25">
      <c r="A95" s="4">
        <v>90</v>
      </c>
      <c r="B95" s="8" t="s">
        <v>315</v>
      </c>
      <c r="C95" s="49" t="s">
        <v>11</v>
      </c>
      <c r="D95" s="53">
        <v>44259</v>
      </c>
      <c r="E95" s="53">
        <v>44347</v>
      </c>
      <c r="F95" s="53">
        <v>44319</v>
      </c>
      <c r="G95" s="20" t="s">
        <v>324</v>
      </c>
      <c r="H95" s="83" t="s">
        <v>123</v>
      </c>
      <c r="I95" s="15" t="s">
        <v>139</v>
      </c>
      <c r="J95" s="71"/>
      <c r="K95" s="66"/>
      <c r="L95" s="66"/>
      <c r="M95" s="11"/>
      <c r="N95" s="11"/>
      <c r="O95" s="11"/>
      <c r="P95" s="11"/>
      <c r="Q95" s="11"/>
    </row>
    <row r="96" spans="1:17" ht="225" x14ac:dyDescent="0.25">
      <c r="A96" s="4">
        <v>91</v>
      </c>
      <c r="B96" s="8" t="s">
        <v>316</v>
      </c>
      <c r="C96" s="49" t="s">
        <v>11</v>
      </c>
      <c r="D96" s="53">
        <v>44259</v>
      </c>
      <c r="E96" s="53">
        <v>44347</v>
      </c>
      <c r="F96" s="53">
        <v>44319</v>
      </c>
      <c r="G96" s="20" t="s">
        <v>324</v>
      </c>
      <c r="H96" s="83" t="s">
        <v>123</v>
      </c>
      <c r="I96" s="15" t="s">
        <v>139</v>
      </c>
      <c r="J96" s="71"/>
      <c r="K96" s="66"/>
      <c r="L96" s="66"/>
      <c r="M96" s="11"/>
      <c r="N96" s="11"/>
      <c r="O96" s="11"/>
      <c r="P96" s="11"/>
      <c r="Q96" s="11"/>
    </row>
    <row r="97" spans="1:19" ht="409.5" x14ac:dyDescent="0.25">
      <c r="A97" s="4">
        <v>92</v>
      </c>
      <c r="B97" s="8" t="s">
        <v>317</v>
      </c>
      <c r="C97" s="49" t="s">
        <v>11</v>
      </c>
      <c r="D97" s="53">
        <v>44259</v>
      </c>
      <c r="E97" s="53">
        <v>44347</v>
      </c>
      <c r="F97" s="53">
        <v>44319</v>
      </c>
      <c r="G97" s="81" t="s">
        <v>325</v>
      </c>
      <c r="H97" s="15" t="s">
        <v>123</v>
      </c>
      <c r="I97" s="11" t="s">
        <v>139</v>
      </c>
      <c r="J97" s="71"/>
      <c r="K97" s="66"/>
      <c r="L97" s="66"/>
      <c r="M97" s="11"/>
      <c r="N97" s="11"/>
      <c r="O97" s="11"/>
      <c r="P97" s="11"/>
      <c r="Q97" s="11"/>
    </row>
    <row r="98" spans="1:19" x14ac:dyDescent="0.25">
      <c r="A98" s="4">
        <v>93</v>
      </c>
      <c r="B98" s="8" t="s">
        <v>318</v>
      </c>
      <c r="C98" s="49" t="s">
        <v>11</v>
      </c>
      <c r="D98" s="53">
        <v>44259</v>
      </c>
      <c r="E98" s="53">
        <v>44347</v>
      </c>
      <c r="F98" s="53">
        <v>44319</v>
      </c>
      <c r="G98" s="98" t="s">
        <v>547</v>
      </c>
      <c r="H98" s="20" t="s">
        <v>123</v>
      </c>
      <c r="I98" s="11" t="s">
        <v>37</v>
      </c>
      <c r="J98" s="71"/>
      <c r="K98" s="66"/>
      <c r="L98" s="66"/>
      <c r="M98" s="11"/>
      <c r="N98" s="11"/>
      <c r="O98" s="11"/>
      <c r="P98" s="11"/>
      <c r="Q98" s="11"/>
    </row>
    <row r="99" spans="1:19" ht="60" x14ac:dyDescent="0.25">
      <c r="A99" s="4">
        <v>94</v>
      </c>
      <c r="B99" s="8" t="s">
        <v>319</v>
      </c>
      <c r="C99" s="49" t="s">
        <v>11</v>
      </c>
      <c r="D99" s="53">
        <v>44259</v>
      </c>
      <c r="E99" s="53">
        <v>44347</v>
      </c>
      <c r="F99" s="53">
        <v>44264</v>
      </c>
      <c r="G99" s="84" t="s">
        <v>328</v>
      </c>
      <c r="H99" s="83" t="s">
        <v>123</v>
      </c>
      <c r="I99" s="15" t="s">
        <v>139</v>
      </c>
      <c r="J99" s="71"/>
      <c r="K99" s="66"/>
      <c r="L99" s="66"/>
      <c r="M99" s="11"/>
      <c r="N99" s="11"/>
      <c r="O99" s="11"/>
      <c r="P99" s="11"/>
      <c r="Q99" s="11"/>
    </row>
    <row r="100" spans="1:19" ht="60" x14ac:dyDescent="0.25">
      <c r="A100" s="4">
        <v>95</v>
      </c>
      <c r="B100" s="8" t="s">
        <v>320</v>
      </c>
      <c r="C100" s="49" t="s">
        <v>11</v>
      </c>
      <c r="D100" s="53">
        <v>44259</v>
      </c>
      <c r="E100" s="53">
        <v>44347</v>
      </c>
      <c r="F100" s="53">
        <v>44266</v>
      </c>
      <c r="G100" s="19" t="s">
        <v>329</v>
      </c>
      <c r="H100" s="83" t="s">
        <v>130</v>
      </c>
      <c r="I100" s="15" t="s">
        <v>135</v>
      </c>
      <c r="J100" s="71"/>
      <c r="K100" s="66"/>
      <c r="L100" s="66"/>
      <c r="M100" s="11"/>
      <c r="N100" s="11"/>
      <c r="O100" s="11"/>
      <c r="P100" s="11"/>
      <c r="Q100" s="15"/>
      <c r="R100" s="65"/>
      <c r="S100" s="65"/>
    </row>
    <row r="101" spans="1:19" ht="45" x14ac:dyDescent="0.25">
      <c r="A101" s="4">
        <v>96</v>
      </c>
      <c r="B101" s="8" t="s">
        <v>326</v>
      </c>
      <c r="C101" s="49" t="s">
        <v>11</v>
      </c>
      <c r="D101" s="53">
        <v>44263</v>
      </c>
      <c r="E101" s="53">
        <v>44347</v>
      </c>
      <c r="F101" s="53">
        <v>44319</v>
      </c>
      <c r="G101" s="60" t="s">
        <v>330</v>
      </c>
      <c r="H101" s="83" t="s">
        <v>123</v>
      </c>
      <c r="I101" s="15" t="s">
        <v>137</v>
      </c>
      <c r="J101" s="71"/>
      <c r="K101" s="66"/>
      <c r="L101" s="66"/>
      <c r="M101" s="11"/>
      <c r="N101" s="11"/>
      <c r="O101" s="11"/>
      <c r="P101" s="11"/>
      <c r="Q101" s="11"/>
    </row>
    <row r="102" spans="1:19" ht="240" x14ac:dyDescent="0.25">
      <c r="A102" s="4">
        <v>97</v>
      </c>
      <c r="B102" s="8" t="s">
        <v>327</v>
      </c>
      <c r="C102" s="49" t="s">
        <v>11</v>
      </c>
      <c r="D102" s="53">
        <v>44264</v>
      </c>
      <c r="E102" s="53">
        <v>44347</v>
      </c>
      <c r="F102" s="53">
        <v>44272</v>
      </c>
      <c r="G102" s="19" t="s">
        <v>331</v>
      </c>
      <c r="H102" s="83" t="s">
        <v>123</v>
      </c>
      <c r="I102" s="46" t="s">
        <v>135</v>
      </c>
      <c r="J102" s="71"/>
      <c r="K102" s="66"/>
      <c r="L102" s="75"/>
      <c r="M102" s="11"/>
      <c r="N102" s="11"/>
      <c r="O102" s="11"/>
      <c r="P102" s="11"/>
      <c r="Q102" s="11"/>
    </row>
    <row r="103" spans="1:19" ht="75" x14ac:dyDescent="0.25">
      <c r="A103" s="4">
        <v>98</v>
      </c>
      <c r="B103" s="49" t="s">
        <v>332</v>
      </c>
      <c r="C103" s="49" t="s">
        <v>11</v>
      </c>
      <c r="D103" s="53">
        <v>44266</v>
      </c>
      <c r="E103" s="53">
        <v>44347</v>
      </c>
      <c r="F103" s="53">
        <v>44327</v>
      </c>
      <c r="G103" s="84" t="s">
        <v>334</v>
      </c>
      <c r="H103" s="83" t="s">
        <v>123</v>
      </c>
      <c r="I103" s="15" t="s">
        <v>135</v>
      </c>
      <c r="J103" s="71"/>
      <c r="K103" s="66"/>
      <c r="L103" s="66"/>
      <c r="M103" s="11"/>
      <c r="N103" s="11"/>
      <c r="O103" s="11"/>
      <c r="P103" s="11"/>
      <c r="Q103" s="11"/>
    </row>
    <row r="104" spans="1:19" ht="75" x14ac:dyDescent="0.25">
      <c r="A104" s="4">
        <v>99</v>
      </c>
      <c r="B104" s="8" t="s">
        <v>333</v>
      </c>
      <c r="C104" s="49" t="s">
        <v>11</v>
      </c>
      <c r="D104" s="53">
        <v>44266</v>
      </c>
      <c r="E104" s="53">
        <v>44347</v>
      </c>
      <c r="F104" s="53">
        <v>44329</v>
      </c>
      <c r="G104" s="19" t="s">
        <v>339</v>
      </c>
      <c r="H104" s="83" t="s">
        <v>123</v>
      </c>
      <c r="I104" s="15" t="s">
        <v>135</v>
      </c>
      <c r="J104" s="71"/>
      <c r="K104" s="66"/>
      <c r="L104" s="66"/>
      <c r="M104" s="11"/>
      <c r="N104" s="11"/>
      <c r="O104" s="11"/>
      <c r="P104" s="11"/>
      <c r="Q104" s="11"/>
    </row>
    <row r="105" spans="1:19" ht="75" x14ac:dyDescent="0.25">
      <c r="A105" s="54">
        <v>100</v>
      </c>
      <c r="B105" s="49" t="s">
        <v>335</v>
      </c>
      <c r="C105" s="49" t="s">
        <v>11</v>
      </c>
      <c r="D105" s="53">
        <v>44266</v>
      </c>
      <c r="E105" s="53">
        <v>44347</v>
      </c>
      <c r="F105" s="53">
        <v>44329</v>
      </c>
      <c r="G105" s="60" t="s">
        <v>340</v>
      </c>
      <c r="H105" s="83" t="s">
        <v>123</v>
      </c>
      <c r="I105" s="15" t="s">
        <v>135</v>
      </c>
      <c r="J105" s="99"/>
      <c r="K105" s="71"/>
      <c r="L105" s="66"/>
      <c r="M105" s="11"/>
      <c r="N105" s="11"/>
      <c r="O105" s="11"/>
      <c r="P105" s="11"/>
      <c r="Q105" s="11"/>
    </row>
    <row r="106" spans="1:19" ht="82.5" customHeight="1" x14ac:dyDescent="0.25">
      <c r="A106" s="4">
        <v>101</v>
      </c>
      <c r="B106" s="8" t="s">
        <v>336</v>
      </c>
      <c r="C106" s="49" t="s">
        <v>11</v>
      </c>
      <c r="D106" s="53">
        <v>44266</v>
      </c>
      <c r="E106" s="53">
        <v>44347</v>
      </c>
      <c r="F106" s="53">
        <v>44329</v>
      </c>
      <c r="G106" s="82" t="s">
        <v>341</v>
      </c>
      <c r="H106" s="83" t="s">
        <v>123</v>
      </c>
      <c r="I106" s="15" t="s">
        <v>135</v>
      </c>
      <c r="J106" s="99"/>
      <c r="K106" s="66"/>
      <c r="L106" s="66"/>
      <c r="M106" s="11"/>
      <c r="N106" s="11"/>
      <c r="O106" s="11"/>
      <c r="P106" s="11"/>
      <c r="Q106" s="11"/>
    </row>
    <row r="107" spans="1:19" ht="105" x14ac:dyDescent="0.25">
      <c r="A107" s="4">
        <v>102</v>
      </c>
      <c r="B107" s="8" t="s">
        <v>337</v>
      </c>
      <c r="C107" s="49" t="s">
        <v>11</v>
      </c>
      <c r="D107" s="53">
        <v>44269</v>
      </c>
      <c r="E107" s="53">
        <v>44347</v>
      </c>
      <c r="F107" s="53">
        <v>44342</v>
      </c>
      <c r="G107" s="60" t="s">
        <v>342</v>
      </c>
      <c r="H107" s="20" t="s">
        <v>123</v>
      </c>
      <c r="I107" s="11" t="s">
        <v>135</v>
      </c>
      <c r="J107" s="50"/>
      <c r="K107" s="66"/>
      <c r="L107" s="71"/>
      <c r="M107" s="11"/>
      <c r="N107" s="11"/>
      <c r="O107" s="11"/>
      <c r="P107" s="11"/>
      <c r="Q107" s="11"/>
    </row>
    <row r="108" spans="1:19" ht="70.5" customHeight="1" x14ac:dyDescent="0.25">
      <c r="A108" s="4">
        <v>103</v>
      </c>
      <c r="B108" s="8" t="s">
        <v>338</v>
      </c>
      <c r="C108" s="49" t="s">
        <v>11</v>
      </c>
      <c r="D108" s="53">
        <v>44271</v>
      </c>
      <c r="E108" s="53">
        <v>44347</v>
      </c>
      <c r="F108" s="53">
        <v>44284</v>
      </c>
      <c r="G108" s="19" t="s">
        <v>343</v>
      </c>
      <c r="H108" s="83" t="s">
        <v>123</v>
      </c>
      <c r="I108" s="15" t="s">
        <v>135</v>
      </c>
      <c r="J108" s="71"/>
      <c r="K108" s="66"/>
      <c r="L108" s="66"/>
      <c r="M108" s="11"/>
      <c r="N108" s="11"/>
      <c r="O108" s="11"/>
      <c r="P108" s="11"/>
      <c r="Q108" s="11"/>
    </row>
    <row r="109" spans="1:19" ht="30" x14ac:dyDescent="0.25">
      <c r="A109" s="4">
        <v>104</v>
      </c>
      <c r="B109" s="8" t="s">
        <v>344</v>
      </c>
      <c r="C109" s="49" t="s">
        <v>11</v>
      </c>
      <c r="D109" s="53">
        <v>44274</v>
      </c>
      <c r="E109" s="53">
        <v>44347</v>
      </c>
      <c r="F109" s="53">
        <v>44347</v>
      </c>
      <c r="G109" s="60" t="s">
        <v>321</v>
      </c>
      <c r="H109" s="20" t="s">
        <v>123</v>
      </c>
      <c r="I109" s="11" t="s">
        <v>37</v>
      </c>
      <c r="J109" s="71"/>
      <c r="K109" s="66"/>
      <c r="L109" s="75"/>
      <c r="M109" s="11"/>
      <c r="N109" s="11"/>
      <c r="O109" s="11"/>
      <c r="P109" s="11"/>
      <c r="Q109" s="11"/>
    </row>
    <row r="110" spans="1:19" ht="75" x14ac:dyDescent="0.25">
      <c r="A110" s="4">
        <v>105</v>
      </c>
      <c r="B110" s="8" t="s">
        <v>345</v>
      </c>
      <c r="C110" s="49" t="s">
        <v>11</v>
      </c>
      <c r="D110" s="53">
        <v>44276</v>
      </c>
      <c r="E110" s="53">
        <v>44347</v>
      </c>
      <c r="F110" s="53">
        <v>44344</v>
      </c>
      <c r="G110" s="19" t="s">
        <v>527</v>
      </c>
      <c r="H110" s="20" t="s">
        <v>123</v>
      </c>
      <c r="I110" s="15" t="s">
        <v>137</v>
      </c>
      <c r="J110" s="71"/>
      <c r="K110" s="66"/>
      <c r="L110" s="75"/>
      <c r="M110" s="11"/>
      <c r="N110" s="11"/>
      <c r="O110" s="11"/>
      <c r="P110" s="11"/>
      <c r="Q110" s="11"/>
    </row>
    <row r="111" spans="1:19" ht="75" x14ac:dyDescent="0.25">
      <c r="A111" s="4">
        <v>106</v>
      </c>
      <c r="B111" s="8" t="s">
        <v>346</v>
      </c>
      <c r="C111" s="49" t="s">
        <v>11</v>
      </c>
      <c r="D111" s="53">
        <v>44276</v>
      </c>
      <c r="E111" s="53">
        <v>44347</v>
      </c>
      <c r="F111" s="53">
        <v>44344</v>
      </c>
      <c r="G111" s="84" t="s">
        <v>528</v>
      </c>
      <c r="H111" s="83" t="s">
        <v>123</v>
      </c>
      <c r="I111" s="15" t="s">
        <v>137</v>
      </c>
      <c r="J111" s="71"/>
      <c r="K111" s="66"/>
      <c r="L111" s="75"/>
      <c r="M111" s="11"/>
      <c r="N111" s="11"/>
      <c r="O111" s="11"/>
      <c r="P111" s="11"/>
      <c r="Q111" s="11"/>
    </row>
    <row r="112" spans="1:19" ht="30" x14ac:dyDescent="0.25">
      <c r="A112" s="4">
        <v>107</v>
      </c>
      <c r="B112" s="8" t="s">
        <v>347</v>
      </c>
      <c r="C112" s="49" t="s">
        <v>11</v>
      </c>
      <c r="D112" s="53">
        <v>44277</v>
      </c>
      <c r="E112" s="53">
        <v>44347</v>
      </c>
      <c r="F112" s="53">
        <v>44344</v>
      </c>
      <c r="G112" s="19" t="s">
        <v>529</v>
      </c>
      <c r="H112" s="20" t="s">
        <v>126</v>
      </c>
      <c r="I112" s="92" t="s">
        <v>137</v>
      </c>
      <c r="J112" s="71"/>
      <c r="K112" s="66"/>
      <c r="L112" s="75"/>
      <c r="M112" s="11"/>
      <c r="N112" s="11"/>
      <c r="O112" s="11"/>
      <c r="P112" s="11"/>
      <c r="Q112" s="11"/>
    </row>
    <row r="113" spans="1:17" ht="60" x14ac:dyDescent="0.25">
      <c r="A113" s="4">
        <v>108</v>
      </c>
      <c r="B113" s="8" t="s">
        <v>348</v>
      </c>
      <c r="C113" s="49" t="s">
        <v>11</v>
      </c>
      <c r="D113" s="53">
        <v>44278</v>
      </c>
      <c r="E113" s="53">
        <v>44347</v>
      </c>
      <c r="F113" s="53">
        <v>44319</v>
      </c>
      <c r="G113" s="60" t="s">
        <v>530</v>
      </c>
      <c r="H113" s="83" t="s">
        <v>120</v>
      </c>
      <c r="I113" s="15" t="s">
        <v>4</v>
      </c>
      <c r="J113" s="71"/>
      <c r="K113" s="66"/>
      <c r="L113" s="66"/>
      <c r="M113" s="11"/>
      <c r="N113" s="11"/>
      <c r="O113" s="11"/>
      <c r="P113" s="11"/>
      <c r="Q113" s="11"/>
    </row>
    <row r="114" spans="1:17" ht="60" x14ac:dyDescent="0.25">
      <c r="A114" s="4">
        <v>109</v>
      </c>
      <c r="B114" s="8" t="s">
        <v>349</v>
      </c>
      <c r="C114" s="49" t="s">
        <v>11</v>
      </c>
      <c r="D114" s="53">
        <v>44278</v>
      </c>
      <c r="E114" s="53">
        <v>44347</v>
      </c>
      <c r="F114" s="53">
        <v>44319</v>
      </c>
      <c r="G114" s="19" t="s">
        <v>531</v>
      </c>
      <c r="H114" s="20" t="s">
        <v>85</v>
      </c>
      <c r="I114" s="92" t="s">
        <v>4</v>
      </c>
      <c r="J114" s="71"/>
      <c r="K114" s="66"/>
      <c r="L114" s="75"/>
      <c r="M114" s="11"/>
      <c r="N114" s="11"/>
      <c r="O114" s="11"/>
      <c r="P114" s="11"/>
      <c r="Q114" s="11"/>
    </row>
    <row r="115" spans="1:17" ht="60" x14ac:dyDescent="0.25">
      <c r="A115" s="4">
        <v>110</v>
      </c>
      <c r="B115" s="8" t="s">
        <v>350</v>
      </c>
      <c r="C115" s="49" t="s">
        <v>11</v>
      </c>
      <c r="D115" s="53">
        <v>44278</v>
      </c>
      <c r="E115" s="53">
        <v>44347</v>
      </c>
      <c r="F115" s="53">
        <v>44347</v>
      </c>
      <c r="G115" s="19" t="s">
        <v>531</v>
      </c>
      <c r="H115" s="83" t="s">
        <v>85</v>
      </c>
      <c r="I115" s="15" t="s">
        <v>4</v>
      </c>
      <c r="J115" s="71"/>
      <c r="K115" s="66"/>
      <c r="L115" s="66"/>
      <c r="M115" s="11"/>
      <c r="N115" s="11"/>
      <c r="O115" s="11"/>
      <c r="P115" s="11"/>
      <c r="Q115" s="11"/>
    </row>
    <row r="116" spans="1:17" ht="45" x14ac:dyDescent="0.25">
      <c r="A116" s="4">
        <v>111</v>
      </c>
      <c r="B116" s="8" t="s">
        <v>351</v>
      </c>
      <c r="C116" s="49" t="s">
        <v>11</v>
      </c>
      <c r="D116" s="53">
        <v>44278</v>
      </c>
      <c r="E116" s="53">
        <v>44347</v>
      </c>
      <c r="F116" s="53">
        <v>44344</v>
      </c>
      <c r="G116" s="60" t="s">
        <v>532</v>
      </c>
      <c r="H116" s="20" t="s">
        <v>123</v>
      </c>
      <c r="I116" s="15" t="s">
        <v>139</v>
      </c>
      <c r="J116" s="71"/>
      <c r="K116" s="66"/>
      <c r="L116" s="66"/>
      <c r="M116" s="11"/>
      <c r="N116" s="11"/>
      <c r="O116" s="11"/>
      <c r="P116" s="11"/>
      <c r="Q116" s="11"/>
    </row>
    <row r="117" spans="1:17" ht="30" x14ac:dyDescent="0.25">
      <c r="A117" s="4">
        <v>112</v>
      </c>
      <c r="B117" s="8" t="s">
        <v>352</v>
      </c>
      <c r="C117" s="49" t="s">
        <v>11</v>
      </c>
      <c r="D117" s="53">
        <v>44278</v>
      </c>
      <c r="E117" s="53">
        <v>44347</v>
      </c>
      <c r="F117" s="53">
        <v>44319</v>
      </c>
      <c r="G117" s="20" t="s">
        <v>533</v>
      </c>
      <c r="H117" s="83" t="s">
        <v>123</v>
      </c>
      <c r="I117" s="15" t="s">
        <v>135</v>
      </c>
      <c r="J117" s="71"/>
      <c r="K117" s="66"/>
      <c r="L117" s="66"/>
      <c r="M117" s="11"/>
      <c r="N117" s="11"/>
      <c r="O117" s="11"/>
      <c r="P117" s="11"/>
      <c r="Q117" s="11"/>
    </row>
    <row r="118" spans="1:17" ht="150" x14ac:dyDescent="0.25">
      <c r="A118" s="4">
        <v>113</v>
      </c>
      <c r="B118" s="8" t="s">
        <v>353</v>
      </c>
      <c r="C118" s="49" t="s">
        <v>11</v>
      </c>
      <c r="D118" s="53">
        <v>44279</v>
      </c>
      <c r="E118" s="53">
        <v>44347</v>
      </c>
      <c r="F118" s="53">
        <v>44344</v>
      </c>
      <c r="G118" s="20" t="s">
        <v>534</v>
      </c>
      <c r="H118" s="20" t="s">
        <v>123</v>
      </c>
      <c r="I118" s="15" t="s">
        <v>137</v>
      </c>
      <c r="J118" s="71"/>
      <c r="K118" s="66"/>
      <c r="L118" s="66"/>
      <c r="M118" s="11"/>
      <c r="N118" s="11"/>
      <c r="O118" s="11"/>
      <c r="P118" s="11"/>
      <c r="Q118" s="11"/>
    </row>
    <row r="119" spans="1:17" ht="30" x14ac:dyDescent="0.25">
      <c r="A119" s="4">
        <v>114</v>
      </c>
      <c r="B119" s="8" t="s">
        <v>354</v>
      </c>
      <c r="C119" s="49" t="s">
        <v>11</v>
      </c>
      <c r="D119" s="53">
        <v>44279</v>
      </c>
      <c r="E119" s="53">
        <v>44347</v>
      </c>
      <c r="F119" s="53">
        <v>44344</v>
      </c>
      <c r="G119" s="20" t="s">
        <v>535</v>
      </c>
      <c r="H119" s="20" t="s">
        <v>123</v>
      </c>
      <c r="I119" s="15" t="s">
        <v>137</v>
      </c>
      <c r="J119" s="71"/>
      <c r="K119" s="66"/>
      <c r="L119" s="66"/>
      <c r="M119" s="11"/>
      <c r="N119" s="11"/>
      <c r="O119" s="11"/>
      <c r="P119" s="11"/>
      <c r="Q119" s="11"/>
    </row>
    <row r="120" spans="1:17" ht="30" x14ac:dyDescent="0.25">
      <c r="A120" s="4">
        <v>115</v>
      </c>
      <c r="B120" s="8" t="s">
        <v>355</v>
      </c>
      <c r="C120" s="49" t="s">
        <v>11</v>
      </c>
      <c r="D120" s="53">
        <v>44279</v>
      </c>
      <c r="E120" s="53">
        <v>44347</v>
      </c>
      <c r="F120" s="53">
        <v>44344</v>
      </c>
      <c r="G120" s="60" t="s">
        <v>536</v>
      </c>
      <c r="H120" s="20" t="s">
        <v>123</v>
      </c>
      <c r="I120" s="15" t="s">
        <v>137</v>
      </c>
      <c r="J120" s="71"/>
      <c r="K120" s="66"/>
      <c r="L120" s="66"/>
      <c r="M120" s="11"/>
      <c r="N120" s="11"/>
      <c r="O120" s="11"/>
      <c r="P120" s="11"/>
      <c r="Q120" s="11"/>
    </row>
    <row r="121" spans="1:17" ht="30" x14ac:dyDescent="0.25">
      <c r="A121" s="4">
        <v>116</v>
      </c>
      <c r="B121" s="8" t="s">
        <v>356</v>
      </c>
      <c r="C121" s="49" t="s">
        <v>11</v>
      </c>
      <c r="D121" s="53">
        <v>44279</v>
      </c>
      <c r="E121" s="53">
        <v>44347</v>
      </c>
      <c r="F121" s="53">
        <v>44344</v>
      </c>
      <c r="G121" s="60" t="s">
        <v>537</v>
      </c>
      <c r="H121" s="20" t="s">
        <v>123</v>
      </c>
      <c r="I121" s="15" t="s">
        <v>137</v>
      </c>
      <c r="J121" s="71"/>
      <c r="K121" s="66"/>
      <c r="L121" s="66"/>
      <c r="M121" s="11"/>
      <c r="N121" s="11"/>
      <c r="O121" s="11"/>
      <c r="P121" s="11"/>
      <c r="Q121" s="11"/>
    </row>
    <row r="122" spans="1:17" ht="30" x14ac:dyDescent="0.25">
      <c r="A122" s="4">
        <v>117</v>
      </c>
      <c r="B122" s="8" t="s">
        <v>357</v>
      </c>
      <c r="C122" s="49" t="s">
        <v>11</v>
      </c>
      <c r="D122" s="53">
        <v>44279</v>
      </c>
      <c r="E122" s="53">
        <v>44347</v>
      </c>
      <c r="F122" s="53">
        <v>44319</v>
      </c>
      <c r="G122" s="60" t="s">
        <v>538</v>
      </c>
      <c r="H122" s="20" t="s">
        <v>123</v>
      </c>
      <c r="I122" s="15" t="s">
        <v>135</v>
      </c>
      <c r="J122" s="71"/>
      <c r="K122" s="66"/>
      <c r="L122" s="66"/>
      <c r="M122" s="11"/>
      <c r="N122" s="11"/>
      <c r="O122" s="11"/>
      <c r="P122" s="11"/>
      <c r="Q122" s="11"/>
    </row>
    <row r="123" spans="1:17" ht="45" x14ac:dyDescent="0.25">
      <c r="A123" s="4">
        <v>118</v>
      </c>
      <c r="B123" s="8" t="s">
        <v>358</v>
      </c>
      <c r="C123" s="49" t="s">
        <v>11</v>
      </c>
      <c r="D123" s="53">
        <v>44279</v>
      </c>
      <c r="E123" s="53">
        <v>44347</v>
      </c>
      <c r="F123" s="53">
        <v>44319</v>
      </c>
      <c r="G123" s="20" t="s">
        <v>539</v>
      </c>
      <c r="H123" s="83" t="s">
        <v>123</v>
      </c>
      <c r="I123" s="15" t="s">
        <v>135</v>
      </c>
      <c r="J123" s="71"/>
      <c r="K123" s="66"/>
      <c r="L123" s="66"/>
      <c r="M123" s="11"/>
      <c r="N123" s="11"/>
      <c r="O123" s="11"/>
      <c r="P123" s="11"/>
      <c r="Q123" s="11"/>
    </row>
    <row r="124" spans="1:17" ht="236.25" customHeight="1" x14ac:dyDescent="0.25">
      <c r="A124" s="4">
        <v>119</v>
      </c>
      <c r="B124" s="8" t="s">
        <v>359</v>
      </c>
      <c r="C124" s="49" t="s">
        <v>11</v>
      </c>
      <c r="D124" s="53">
        <v>44280</v>
      </c>
      <c r="E124" s="53">
        <v>44347</v>
      </c>
      <c r="F124" s="53">
        <v>44347</v>
      </c>
      <c r="G124" s="68" t="s">
        <v>540</v>
      </c>
      <c r="H124" s="20" t="s">
        <v>127</v>
      </c>
      <c r="I124" s="15" t="s">
        <v>30</v>
      </c>
      <c r="J124" s="71"/>
      <c r="K124" s="66"/>
      <c r="L124" s="66"/>
      <c r="M124" s="11"/>
      <c r="N124" s="11"/>
      <c r="O124" s="11"/>
      <c r="P124" s="11"/>
      <c r="Q124" s="11"/>
    </row>
    <row r="125" spans="1:17" ht="75" x14ac:dyDescent="0.25">
      <c r="A125" s="4">
        <v>120</v>
      </c>
      <c r="B125" s="8" t="s">
        <v>360</v>
      </c>
      <c r="C125" s="49" t="s">
        <v>11</v>
      </c>
      <c r="D125" s="53">
        <v>44281</v>
      </c>
      <c r="E125" s="53">
        <v>44347</v>
      </c>
      <c r="F125" s="53">
        <v>44347</v>
      </c>
      <c r="G125" s="60" t="s">
        <v>541</v>
      </c>
      <c r="H125" s="20" t="s">
        <v>122</v>
      </c>
      <c r="I125" s="15" t="s">
        <v>37</v>
      </c>
      <c r="J125" s="71"/>
      <c r="K125" s="66"/>
      <c r="L125" s="66"/>
      <c r="M125" s="11"/>
      <c r="N125" s="11"/>
      <c r="O125" s="11"/>
      <c r="P125" s="11"/>
      <c r="Q125" s="11"/>
    </row>
    <row r="126" spans="1:17" ht="51.75" customHeight="1" x14ac:dyDescent="0.25">
      <c r="A126" s="4">
        <v>121</v>
      </c>
      <c r="B126" s="8" t="s">
        <v>361</v>
      </c>
      <c r="C126" s="49" t="s">
        <v>11</v>
      </c>
      <c r="D126" s="53">
        <v>44281</v>
      </c>
      <c r="E126" s="53">
        <v>44347</v>
      </c>
      <c r="F126" s="53">
        <v>44347</v>
      </c>
      <c r="G126" s="80" t="s">
        <v>542</v>
      </c>
      <c r="H126" s="20" t="s">
        <v>123</v>
      </c>
      <c r="I126" s="15" t="s">
        <v>139</v>
      </c>
      <c r="J126" s="71"/>
      <c r="K126" s="66"/>
      <c r="L126" s="66"/>
      <c r="M126" s="11"/>
      <c r="N126" s="11"/>
      <c r="O126" s="11"/>
      <c r="P126" s="11"/>
      <c r="Q126" s="11"/>
    </row>
    <row r="127" spans="1:17" ht="30" x14ac:dyDescent="0.25">
      <c r="A127" s="4">
        <v>122</v>
      </c>
      <c r="B127" s="8" t="s">
        <v>362</v>
      </c>
      <c r="C127" s="49" t="s">
        <v>11</v>
      </c>
      <c r="D127" s="53">
        <v>44283</v>
      </c>
      <c r="E127" s="53">
        <v>44347</v>
      </c>
      <c r="F127" s="53">
        <v>44347</v>
      </c>
      <c r="G127" s="60" t="s">
        <v>543</v>
      </c>
      <c r="H127" s="83" t="s">
        <v>123</v>
      </c>
      <c r="I127" s="15" t="s">
        <v>137</v>
      </c>
      <c r="J127" s="71"/>
      <c r="K127" s="66"/>
      <c r="L127" s="66"/>
      <c r="M127" s="11"/>
      <c r="N127" s="11"/>
      <c r="O127" s="11"/>
      <c r="P127" s="11"/>
      <c r="Q127" s="11"/>
    </row>
    <row r="128" spans="1:17" ht="60" x14ac:dyDescent="0.25">
      <c r="A128" s="4">
        <v>123</v>
      </c>
      <c r="B128" s="8" t="s">
        <v>363</v>
      </c>
      <c r="C128" s="49" t="s">
        <v>11</v>
      </c>
      <c r="D128" s="53">
        <v>44284</v>
      </c>
      <c r="E128" s="53">
        <v>44347</v>
      </c>
      <c r="F128" s="53">
        <v>44319</v>
      </c>
      <c r="G128" s="60" t="s">
        <v>544</v>
      </c>
      <c r="H128" s="83" t="s">
        <v>131</v>
      </c>
      <c r="I128" s="15" t="s">
        <v>135</v>
      </c>
      <c r="J128" s="71"/>
      <c r="K128" s="66"/>
      <c r="L128" s="66"/>
      <c r="M128" s="11"/>
      <c r="N128" s="11"/>
      <c r="O128" s="11"/>
      <c r="P128" s="11"/>
      <c r="Q128" s="11"/>
    </row>
    <row r="129" spans="1:17" ht="163.5" customHeight="1" x14ac:dyDescent="0.25">
      <c r="A129" s="4">
        <v>124</v>
      </c>
      <c r="B129" s="8" t="s">
        <v>364</v>
      </c>
      <c r="C129" s="49" t="s">
        <v>11</v>
      </c>
      <c r="D129" s="53">
        <v>44285</v>
      </c>
      <c r="E129" s="53">
        <v>44347</v>
      </c>
      <c r="F129" s="53">
        <v>44343</v>
      </c>
      <c r="G129" s="19" t="s">
        <v>545</v>
      </c>
      <c r="H129" s="83" t="s">
        <v>120</v>
      </c>
      <c r="I129" s="15" t="s">
        <v>4</v>
      </c>
      <c r="J129" s="71"/>
      <c r="K129" s="66"/>
      <c r="L129" s="66"/>
      <c r="M129" s="11"/>
      <c r="N129" s="11"/>
      <c r="O129" s="11"/>
      <c r="P129" s="11"/>
      <c r="Q129" s="11"/>
    </row>
    <row r="130" spans="1:17" ht="30" x14ac:dyDescent="0.25">
      <c r="A130" s="4">
        <v>125</v>
      </c>
      <c r="B130" s="8" t="s">
        <v>365</v>
      </c>
      <c r="C130" s="49" t="s">
        <v>12</v>
      </c>
      <c r="D130" s="53">
        <v>44291</v>
      </c>
      <c r="E130" s="53">
        <v>44347</v>
      </c>
      <c r="F130" s="53">
        <v>44347</v>
      </c>
      <c r="G130" s="60" t="s">
        <v>546</v>
      </c>
      <c r="H130" s="83" t="s">
        <v>120</v>
      </c>
      <c r="I130" s="15" t="s">
        <v>4</v>
      </c>
      <c r="J130" s="71"/>
      <c r="K130" s="66"/>
      <c r="L130" s="66"/>
      <c r="M130" s="11"/>
      <c r="N130" s="11"/>
      <c r="O130" s="11"/>
      <c r="P130" s="11"/>
      <c r="Q130" s="11"/>
    </row>
    <row r="131" spans="1:17" ht="45" x14ac:dyDescent="0.25">
      <c r="A131" s="4">
        <v>126</v>
      </c>
      <c r="B131" s="8" t="s">
        <v>366</v>
      </c>
      <c r="C131" s="49" t="s">
        <v>12</v>
      </c>
      <c r="D131" s="53">
        <v>44319</v>
      </c>
      <c r="E131" s="53">
        <v>44347</v>
      </c>
      <c r="F131" s="53">
        <v>44347</v>
      </c>
      <c r="G131" s="60" t="s">
        <v>548</v>
      </c>
      <c r="H131" s="83" t="s">
        <v>123</v>
      </c>
      <c r="I131" s="15" t="s">
        <v>137</v>
      </c>
      <c r="J131" s="71"/>
      <c r="K131" s="66"/>
      <c r="L131" s="66"/>
      <c r="M131" s="11"/>
      <c r="N131" s="11"/>
      <c r="O131" s="11"/>
      <c r="P131" s="11"/>
      <c r="Q131" s="11"/>
    </row>
    <row r="132" spans="1:17" ht="60" x14ac:dyDescent="0.25">
      <c r="A132" s="4">
        <v>127</v>
      </c>
      <c r="B132" s="8" t="s">
        <v>367</v>
      </c>
      <c r="C132" s="49" t="s">
        <v>12</v>
      </c>
      <c r="D132" s="53">
        <v>44319</v>
      </c>
      <c r="E132" s="53">
        <v>44347</v>
      </c>
      <c r="F132" s="53">
        <v>44319</v>
      </c>
      <c r="G132" s="19" t="s">
        <v>549</v>
      </c>
      <c r="H132" s="20" t="s">
        <v>123</v>
      </c>
      <c r="I132" s="15" t="s">
        <v>135</v>
      </c>
      <c r="J132" s="71"/>
      <c r="K132" s="66"/>
      <c r="L132" s="66"/>
      <c r="M132" s="11"/>
      <c r="N132" s="11"/>
      <c r="O132" s="11"/>
      <c r="P132" s="11"/>
      <c r="Q132" s="11"/>
    </row>
    <row r="133" spans="1:17" ht="330" x14ac:dyDescent="0.25">
      <c r="A133" s="4">
        <v>128</v>
      </c>
      <c r="B133" s="8" t="s">
        <v>368</v>
      </c>
      <c r="C133" s="49" t="s">
        <v>12</v>
      </c>
      <c r="D133" s="53">
        <v>44319</v>
      </c>
      <c r="E133" s="53">
        <v>44347</v>
      </c>
      <c r="F133" s="53">
        <v>44347</v>
      </c>
      <c r="G133" s="60" t="s">
        <v>550</v>
      </c>
      <c r="H133" s="83" t="s">
        <v>123</v>
      </c>
      <c r="I133" s="15" t="s">
        <v>135</v>
      </c>
      <c r="J133" s="71"/>
      <c r="K133" s="66"/>
      <c r="L133" s="66"/>
      <c r="M133" s="11"/>
      <c r="N133" s="11"/>
      <c r="O133" s="11"/>
      <c r="P133" s="11"/>
      <c r="Q133" s="11"/>
    </row>
    <row r="134" spans="1:17" ht="375" x14ac:dyDescent="0.25">
      <c r="A134" s="4">
        <v>129</v>
      </c>
      <c r="B134" s="8" t="s">
        <v>369</v>
      </c>
      <c r="C134" s="49" t="s">
        <v>12</v>
      </c>
      <c r="D134" s="53">
        <v>44319</v>
      </c>
      <c r="E134" s="53">
        <v>44361</v>
      </c>
      <c r="F134" s="53">
        <v>44361</v>
      </c>
      <c r="G134" s="60" t="s">
        <v>551</v>
      </c>
      <c r="H134" s="83" t="s">
        <v>123</v>
      </c>
      <c r="I134" s="15" t="s">
        <v>139</v>
      </c>
      <c r="J134" s="71"/>
      <c r="K134" s="66"/>
      <c r="L134" s="66"/>
      <c r="M134" s="11"/>
      <c r="N134" s="11"/>
      <c r="O134" s="11"/>
      <c r="P134" s="11"/>
      <c r="Q134" s="11"/>
    </row>
    <row r="135" spans="1:17" ht="45" x14ac:dyDescent="0.25">
      <c r="A135" s="4">
        <v>130</v>
      </c>
      <c r="B135" s="8" t="s">
        <v>370</v>
      </c>
      <c r="C135" s="49" t="s">
        <v>12</v>
      </c>
      <c r="D135" s="53">
        <v>44319</v>
      </c>
      <c r="E135" s="53">
        <v>44347</v>
      </c>
      <c r="F135" s="53">
        <v>44344</v>
      </c>
      <c r="G135" s="19" t="s">
        <v>552</v>
      </c>
      <c r="H135" s="20" t="s">
        <v>130</v>
      </c>
      <c r="I135" s="15" t="s">
        <v>135</v>
      </c>
      <c r="J135" s="71"/>
      <c r="K135" s="66"/>
      <c r="L135" s="66"/>
      <c r="M135" s="11"/>
      <c r="N135" s="11"/>
      <c r="O135" s="11"/>
      <c r="P135" s="11"/>
      <c r="Q135" s="11"/>
    </row>
    <row r="136" spans="1:17" ht="30" x14ac:dyDescent="0.25">
      <c r="A136" s="4">
        <v>131</v>
      </c>
      <c r="B136" s="8" t="s">
        <v>371</v>
      </c>
      <c r="C136" s="49" t="s">
        <v>12</v>
      </c>
      <c r="D136" s="53">
        <v>44319</v>
      </c>
      <c r="E136" s="53">
        <v>44347</v>
      </c>
      <c r="F136" s="53">
        <v>44347</v>
      </c>
      <c r="G136" s="60" t="s">
        <v>553</v>
      </c>
      <c r="H136" s="20" t="s">
        <v>126</v>
      </c>
      <c r="I136" s="15" t="s">
        <v>4</v>
      </c>
      <c r="J136" s="71"/>
      <c r="K136" s="66"/>
      <c r="L136" s="11"/>
      <c r="M136" s="11"/>
      <c r="N136" s="11"/>
      <c r="O136" s="11"/>
      <c r="P136" s="11"/>
      <c r="Q136" s="11"/>
    </row>
    <row r="137" spans="1:17" ht="120" x14ac:dyDescent="0.25">
      <c r="A137" s="4">
        <v>132</v>
      </c>
      <c r="B137" s="8" t="s">
        <v>372</v>
      </c>
      <c r="C137" s="49" t="s">
        <v>12</v>
      </c>
      <c r="D137" s="53">
        <v>44319</v>
      </c>
      <c r="E137" s="53">
        <v>44347</v>
      </c>
      <c r="F137" s="53">
        <v>44347</v>
      </c>
      <c r="G137" s="19" t="s">
        <v>554</v>
      </c>
      <c r="H137" s="20" t="s">
        <v>123</v>
      </c>
      <c r="I137" s="15" t="s">
        <v>4</v>
      </c>
      <c r="J137" s="71"/>
      <c r="K137" s="66"/>
      <c r="L137" s="66"/>
      <c r="M137" s="11"/>
      <c r="N137" s="11"/>
      <c r="O137" s="11"/>
      <c r="P137" s="11"/>
      <c r="Q137" s="11"/>
    </row>
    <row r="138" spans="1:17" ht="120" x14ac:dyDescent="0.25">
      <c r="A138" s="4">
        <v>133</v>
      </c>
      <c r="B138" s="8" t="s">
        <v>373</v>
      </c>
      <c r="C138" s="49" t="s">
        <v>12</v>
      </c>
      <c r="D138" s="53">
        <v>44319</v>
      </c>
      <c r="E138" s="53">
        <v>44347</v>
      </c>
      <c r="F138" s="53">
        <v>44347</v>
      </c>
      <c r="G138" s="60" t="s">
        <v>554</v>
      </c>
      <c r="H138" s="83" t="s">
        <v>123</v>
      </c>
      <c r="I138" s="15" t="s">
        <v>4</v>
      </c>
      <c r="J138" s="71"/>
      <c r="K138" s="66"/>
      <c r="L138" s="66"/>
      <c r="M138" s="11"/>
      <c r="N138" s="11"/>
      <c r="O138" s="11"/>
      <c r="P138" s="11"/>
      <c r="Q138" s="11"/>
    </row>
    <row r="139" spans="1:17" ht="150" x14ac:dyDescent="0.25">
      <c r="A139" s="4">
        <v>134</v>
      </c>
      <c r="B139" s="8" t="s">
        <v>374</v>
      </c>
      <c r="C139" s="49" t="s">
        <v>12</v>
      </c>
      <c r="D139" s="53">
        <v>44319</v>
      </c>
      <c r="E139" s="53">
        <v>44347</v>
      </c>
      <c r="F139" s="53">
        <v>44347</v>
      </c>
      <c r="G139" s="19" t="s">
        <v>555</v>
      </c>
      <c r="H139" s="83" t="s">
        <v>120</v>
      </c>
      <c r="I139" s="15" t="s">
        <v>4</v>
      </c>
      <c r="J139" s="71"/>
      <c r="K139" s="66"/>
      <c r="L139" s="66"/>
      <c r="M139" s="11"/>
      <c r="N139" s="11"/>
      <c r="O139" s="11"/>
      <c r="P139" s="11"/>
      <c r="Q139" s="11"/>
    </row>
    <row r="140" spans="1:17" ht="345" x14ac:dyDescent="0.25">
      <c r="A140" s="4">
        <v>135</v>
      </c>
      <c r="B140" s="8" t="s">
        <v>375</v>
      </c>
      <c r="C140" s="49" t="s">
        <v>12</v>
      </c>
      <c r="D140" s="53">
        <v>44319</v>
      </c>
      <c r="E140" s="53">
        <v>44319</v>
      </c>
      <c r="F140" s="53">
        <v>44319</v>
      </c>
      <c r="G140" s="60" t="s">
        <v>556</v>
      </c>
      <c r="H140" s="20" t="s">
        <v>123</v>
      </c>
      <c r="I140" s="15" t="s">
        <v>135</v>
      </c>
      <c r="J140" s="71"/>
      <c r="K140" s="66"/>
      <c r="L140" s="75"/>
      <c r="M140" s="11"/>
      <c r="N140" s="11"/>
      <c r="O140" s="11"/>
      <c r="P140" s="11"/>
      <c r="Q140" s="11"/>
    </row>
    <row r="141" spans="1:17" ht="60" x14ac:dyDescent="0.25">
      <c r="A141" s="4">
        <v>136</v>
      </c>
      <c r="B141" s="8" t="s">
        <v>376</v>
      </c>
      <c r="C141" s="49" t="s">
        <v>12</v>
      </c>
      <c r="D141" s="53">
        <v>44319</v>
      </c>
      <c r="E141" s="53">
        <v>44347</v>
      </c>
      <c r="F141" s="53">
        <v>44347</v>
      </c>
      <c r="G141" s="19" t="s">
        <v>557</v>
      </c>
      <c r="H141" s="20" t="s">
        <v>127</v>
      </c>
      <c r="I141" s="15" t="s">
        <v>137</v>
      </c>
      <c r="J141" s="71"/>
      <c r="K141" s="66"/>
      <c r="L141" s="66"/>
      <c r="M141" s="11"/>
      <c r="N141" s="11"/>
      <c r="O141" s="11"/>
      <c r="P141" s="11"/>
      <c r="Q141" s="11"/>
    </row>
    <row r="142" spans="1:17" x14ac:dyDescent="0.25">
      <c r="A142" s="4">
        <v>137</v>
      </c>
      <c r="B142" s="8" t="s">
        <v>377</v>
      </c>
      <c r="C142" s="49" t="s">
        <v>12</v>
      </c>
      <c r="D142" s="53">
        <v>44319</v>
      </c>
      <c r="E142" s="53">
        <v>44347</v>
      </c>
      <c r="F142" s="53">
        <v>44347</v>
      </c>
      <c r="G142" s="60" t="s">
        <v>558</v>
      </c>
      <c r="H142" s="83" t="s">
        <v>131</v>
      </c>
      <c r="I142" s="15" t="s">
        <v>135</v>
      </c>
      <c r="J142" s="71"/>
      <c r="K142" s="15"/>
      <c r="L142" s="15"/>
      <c r="M142" s="11"/>
      <c r="N142" s="11"/>
      <c r="O142" s="11"/>
      <c r="P142" s="11"/>
      <c r="Q142" s="11"/>
    </row>
    <row r="143" spans="1:17" ht="360" x14ac:dyDescent="0.25">
      <c r="A143" s="4">
        <v>138</v>
      </c>
      <c r="B143" s="8" t="s">
        <v>378</v>
      </c>
      <c r="C143" s="49" t="s">
        <v>12</v>
      </c>
      <c r="D143" s="53">
        <v>44319</v>
      </c>
      <c r="E143" s="53">
        <v>44347</v>
      </c>
      <c r="F143" s="53">
        <v>44347</v>
      </c>
      <c r="G143" s="19" t="s">
        <v>559</v>
      </c>
      <c r="H143" s="20" t="s">
        <v>120</v>
      </c>
      <c r="I143" s="15" t="s">
        <v>4</v>
      </c>
      <c r="J143" s="71"/>
      <c r="K143" s="11"/>
      <c r="L143" s="11"/>
      <c r="M143" s="11"/>
      <c r="N143" s="11"/>
      <c r="O143" s="11"/>
      <c r="P143" s="11"/>
      <c r="Q143" s="11"/>
    </row>
    <row r="144" spans="1:17" ht="360" x14ac:dyDescent="0.25">
      <c r="A144" s="4">
        <v>139</v>
      </c>
      <c r="B144" s="8" t="s">
        <v>379</v>
      </c>
      <c r="C144" s="49" t="s">
        <v>12</v>
      </c>
      <c r="D144" s="53">
        <v>44319</v>
      </c>
      <c r="E144" s="53">
        <v>44347</v>
      </c>
      <c r="F144" s="53">
        <v>44347</v>
      </c>
      <c r="G144" s="60" t="s">
        <v>560</v>
      </c>
      <c r="H144" s="20" t="s">
        <v>120</v>
      </c>
      <c r="I144" s="15" t="s">
        <v>4</v>
      </c>
      <c r="J144" s="71"/>
      <c r="K144" s="11"/>
      <c r="L144" s="75"/>
      <c r="M144" s="11"/>
      <c r="N144" s="11"/>
      <c r="O144" s="11"/>
      <c r="P144" s="11"/>
      <c r="Q144" s="11"/>
    </row>
    <row r="145" spans="1:17" x14ac:dyDescent="0.25">
      <c r="A145" s="4">
        <v>140</v>
      </c>
      <c r="B145" s="8" t="s">
        <v>380</v>
      </c>
      <c r="C145" s="49" t="s">
        <v>12</v>
      </c>
      <c r="D145" s="53">
        <v>44319</v>
      </c>
      <c r="E145" s="53">
        <v>44347</v>
      </c>
      <c r="F145" s="53">
        <v>44347</v>
      </c>
      <c r="G145" s="19" t="s">
        <v>561</v>
      </c>
      <c r="H145" s="20" t="s">
        <v>131</v>
      </c>
      <c r="I145" s="15" t="s">
        <v>135</v>
      </c>
      <c r="J145" s="76"/>
      <c r="K145" s="11"/>
      <c r="L145" s="75"/>
      <c r="M145" s="11"/>
      <c r="N145" s="11"/>
      <c r="O145" s="11"/>
      <c r="P145" s="11"/>
      <c r="Q145" s="11"/>
    </row>
    <row r="146" spans="1:17" ht="30" x14ac:dyDescent="0.25">
      <c r="A146" s="1">
        <v>141</v>
      </c>
      <c r="B146" s="8" t="s">
        <v>381</v>
      </c>
      <c r="C146" s="49" t="s">
        <v>12</v>
      </c>
      <c r="D146" s="53">
        <v>44319</v>
      </c>
      <c r="E146" s="53">
        <v>44347</v>
      </c>
      <c r="F146" s="53">
        <v>44347</v>
      </c>
      <c r="G146" s="60" t="s">
        <v>562</v>
      </c>
      <c r="H146" s="20" t="s">
        <v>123</v>
      </c>
      <c r="I146" s="15" t="s">
        <v>137</v>
      </c>
      <c r="J146" s="76"/>
      <c r="K146" s="11"/>
      <c r="L146" s="75"/>
      <c r="M146" s="11"/>
      <c r="N146" s="11"/>
      <c r="O146" s="11"/>
      <c r="P146" s="11"/>
      <c r="Q146" s="11"/>
    </row>
    <row r="147" spans="1:17" ht="60" x14ac:dyDescent="0.25">
      <c r="A147" s="1">
        <v>142</v>
      </c>
      <c r="B147" s="8" t="s">
        <v>382</v>
      </c>
      <c r="C147" s="49" t="s">
        <v>12</v>
      </c>
      <c r="D147" s="53">
        <v>44319</v>
      </c>
      <c r="E147" s="53">
        <v>44347</v>
      </c>
      <c r="F147" s="53">
        <v>44319</v>
      </c>
      <c r="G147" s="19" t="s">
        <v>563</v>
      </c>
      <c r="H147" s="83" t="s">
        <v>131</v>
      </c>
      <c r="I147" s="15" t="s">
        <v>135</v>
      </c>
      <c r="J147" s="10"/>
      <c r="K147" s="15"/>
      <c r="L147" s="15"/>
      <c r="M147" s="11"/>
      <c r="N147" s="11"/>
      <c r="O147" s="11"/>
      <c r="P147" s="11"/>
      <c r="Q147" s="11"/>
    </row>
    <row r="148" spans="1:17" ht="45" x14ac:dyDescent="0.25">
      <c r="A148" s="64">
        <v>143</v>
      </c>
      <c r="B148" s="8" t="s">
        <v>383</v>
      </c>
      <c r="C148" s="49" t="s">
        <v>12</v>
      </c>
      <c r="D148" s="53">
        <v>44319</v>
      </c>
      <c r="E148" s="53">
        <v>44347</v>
      </c>
      <c r="F148" s="53">
        <v>44347</v>
      </c>
      <c r="G148" s="67" t="s">
        <v>564</v>
      </c>
      <c r="H148" s="20" t="s">
        <v>123</v>
      </c>
      <c r="I148" s="15" t="s">
        <v>137</v>
      </c>
      <c r="J148" s="10"/>
      <c r="K148" s="15"/>
      <c r="L148" s="11"/>
      <c r="M148" s="11"/>
      <c r="N148" s="11"/>
      <c r="O148" s="11"/>
      <c r="P148" s="11"/>
      <c r="Q148" s="11"/>
    </row>
    <row r="149" spans="1:17" ht="75" x14ac:dyDescent="0.25">
      <c r="A149" s="1">
        <v>144</v>
      </c>
      <c r="B149" s="8" t="s">
        <v>384</v>
      </c>
      <c r="C149" s="49" t="s">
        <v>12</v>
      </c>
      <c r="D149" s="53">
        <v>44319</v>
      </c>
      <c r="E149" s="53">
        <v>44347</v>
      </c>
      <c r="F149" s="53">
        <v>44347</v>
      </c>
      <c r="G149" s="19" t="s">
        <v>565</v>
      </c>
      <c r="H149" s="20" t="s">
        <v>123</v>
      </c>
      <c r="I149" s="15" t="s">
        <v>139</v>
      </c>
      <c r="J149" s="10"/>
      <c r="K149" s="15"/>
      <c r="L149" s="11"/>
      <c r="M149" s="11"/>
      <c r="N149" s="11"/>
      <c r="O149" s="11"/>
      <c r="P149" s="11"/>
      <c r="Q149" s="11"/>
    </row>
    <row r="150" spans="1:17" ht="126.75" customHeight="1" x14ac:dyDescent="0.25">
      <c r="A150" s="100">
        <v>145</v>
      </c>
      <c r="B150" s="8" t="s">
        <v>385</v>
      </c>
      <c r="C150" s="49" t="s">
        <v>12</v>
      </c>
      <c r="D150" s="53">
        <v>44319</v>
      </c>
      <c r="E150" s="53">
        <v>44319</v>
      </c>
      <c r="F150" s="53">
        <v>44319</v>
      </c>
      <c r="G150" s="60" t="s">
        <v>566</v>
      </c>
      <c r="H150" s="20" t="s">
        <v>123</v>
      </c>
      <c r="I150" s="15" t="s">
        <v>135</v>
      </c>
      <c r="J150" s="10"/>
      <c r="K150" s="15"/>
      <c r="L150" s="11"/>
      <c r="M150" s="11"/>
      <c r="N150" s="11"/>
      <c r="O150" s="11"/>
      <c r="P150" s="11"/>
      <c r="Q150" s="11"/>
    </row>
    <row r="151" spans="1:17" ht="30" x14ac:dyDescent="0.25">
      <c r="A151" s="1">
        <v>146</v>
      </c>
      <c r="B151" s="8" t="s">
        <v>386</v>
      </c>
      <c r="C151" s="49" t="s">
        <v>12</v>
      </c>
      <c r="D151" s="53">
        <v>44319</v>
      </c>
      <c r="E151" s="53">
        <v>44319</v>
      </c>
      <c r="F151" s="53">
        <v>44319</v>
      </c>
      <c r="G151" s="19" t="s">
        <v>567</v>
      </c>
      <c r="H151" s="20" t="s">
        <v>123</v>
      </c>
      <c r="I151" s="15" t="s">
        <v>137</v>
      </c>
      <c r="J151" s="10"/>
      <c r="K151" s="15"/>
      <c r="L151" s="11"/>
      <c r="M151" s="11"/>
      <c r="N151" s="11"/>
      <c r="O151" s="11"/>
      <c r="P151" s="11"/>
      <c r="Q151" s="11"/>
    </row>
    <row r="152" spans="1:17" ht="30" x14ac:dyDescent="0.25">
      <c r="A152" s="1">
        <v>147</v>
      </c>
      <c r="B152" s="8" t="s">
        <v>387</v>
      </c>
      <c r="C152" s="49" t="s">
        <v>12</v>
      </c>
      <c r="D152" s="53">
        <v>44319</v>
      </c>
      <c r="E152" s="53">
        <v>44319</v>
      </c>
      <c r="F152" s="53">
        <v>44319</v>
      </c>
      <c r="G152" s="60" t="s">
        <v>568</v>
      </c>
      <c r="H152" s="20" t="s">
        <v>131</v>
      </c>
      <c r="I152" s="15" t="s">
        <v>135</v>
      </c>
      <c r="J152" s="9"/>
      <c r="K152" s="15"/>
      <c r="L152" s="11"/>
      <c r="M152" s="11"/>
      <c r="N152" s="11"/>
      <c r="O152" s="11"/>
      <c r="P152" s="11"/>
      <c r="Q152" s="11"/>
    </row>
    <row r="153" spans="1:17" ht="60" x14ac:dyDescent="0.25">
      <c r="A153" s="1">
        <v>148</v>
      </c>
      <c r="B153" s="8" t="s">
        <v>388</v>
      </c>
      <c r="C153" s="49" t="s">
        <v>12</v>
      </c>
      <c r="D153" s="53">
        <v>44319</v>
      </c>
      <c r="E153" s="53">
        <v>44347</v>
      </c>
      <c r="F153" s="53">
        <v>44347</v>
      </c>
      <c r="G153" s="19" t="s">
        <v>569</v>
      </c>
      <c r="H153" s="20" t="s">
        <v>123</v>
      </c>
      <c r="I153" s="15" t="s">
        <v>137</v>
      </c>
      <c r="J153" s="9"/>
      <c r="K153" s="106"/>
      <c r="L153" s="11"/>
      <c r="M153" s="11"/>
      <c r="N153" s="11"/>
      <c r="O153" s="11"/>
      <c r="P153" s="11"/>
      <c r="Q153" s="11"/>
    </row>
    <row r="154" spans="1:17" ht="150" x14ac:dyDescent="0.25">
      <c r="A154" s="64">
        <v>149</v>
      </c>
      <c r="B154" s="8" t="s">
        <v>389</v>
      </c>
      <c r="C154" s="49" t="s">
        <v>12</v>
      </c>
      <c r="D154" s="53">
        <v>44319</v>
      </c>
      <c r="E154" s="53">
        <v>44347</v>
      </c>
      <c r="F154" s="53">
        <v>44347</v>
      </c>
      <c r="G154" s="60" t="s">
        <v>570</v>
      </c>
      <c r="H154" s="20" t="s">
        <v>123</v>
      </c>
      <c r="I154" s="15" t="s">
        <v>37</v>
      </c>
      <c r="J154" s="9"/>
      <c r="K154" s="11"/>
      <c r="L154" s="11"/>
      <c r="M154" s="11"/>
      <c r="N154" s="11"/>
      <c r="O154" s="11"/>
      <c r="P154" s="11"/>
      <c r="Q154" s="11"/>
    </row>
    <row r="155" spans="1:17" ht="409.5" x14ac:dyDescent="0.25">
      <c r="A155" s="1">
        <v>150</v>
      </c>
      <c r="B155" s="8" t="s">
        <v>390</v>
      </c>
      <c r="C155" s="49" t="s">
        <v>12</v>
      </c>
      <c r="D155" s="53">
        <v>44319</v>
      </c>
      <c r="E155" s="53">
        <v>44347</v>
      </c>
      <c r="F155" s="53">
        <v>44347</v>
      </c>
      <c r="G155" s="19" t="s">
        <v>571</v>
      </c>
      <c r="H155" s="20" t="s">
        <v>120</v>
      </c>
      <c r="I155" s="15" t="s">
        <v>4</v>
      </c>
      <c r="J155" s="9"/>
      <c r="K155" s="11"/>
      <c r="L155" s="11"/>
      <c r="M155" s="11"/>
      <c r="N155" s="11"/>
      <c r="O155" s="11"/>
      <c r="P155" s="11"/>
      <c r="Q155" s="11"/>
    </row>
    <row r="156" spans="1:17" ht="30" x14ac:dyDescent="0.25">
      <c r="A156" s="64">
        <v>151</v>
      </c>
      <c r="B156" s="8" t="s">
        <v>391</v>
      </c>
      <c r="C156" s="49" t="s">
        <v>12</v>
      </c>
      <c r="D156" s="53">
        <v>44319</v>
      </c>
      <c r="E156" s="53">
        <v>44347</v>
      </c>
      <c r="F156" s="53">
        <v>44347</v>
      </c>
      <c r="G156" s="60" t="s">
        <v>572</v>
      </c>
      <c r="H156" s="20" t="s">
        <v>123</v>
      </c>
      <c r="I156" s="15" t="s">
        <v>37</v>
      </c>
      <c r="J156" s="9"/>
      <c r="K156" s="11"/>
      <c r="L156" s="11"/>
      <c r="M156" s="11"/>
      <c r="N156" s="11"/>
      <c r="O156" s="11"/>
      <c r="P156" s="11"/>
      <c r="Q156" s="11"/>
    </row>
    <row r="157" spans="1:17" ht="30" x14ac:dyDescent="0.25">
      <c r="A157" s="64">
        <v>152</v>
      </c>
      <c r="B157" s="8" t="s">
        <v>392</v>
      </c>
      <c r="C157" s="49" t="s">
        <v>12</v>
      </c>
      <c r="D157" s="53">
        <v>44319</v>
      </c>
      <c r="E157" s="53">
        <v>44347</v>
      </c>
      <c r="F157" s="53">
        <v>44347</v>
      </c>
      <c r="G157" s="61" t="s">
        <v>573</v>
      </c>
      <c r="H157" s="15" t="s">
        <v>123</v>
      </c>
      <c r="I157" s="15" t="s">
        <v>139</v>
      </c>
      <c r="J157" s="9"/>
      <c r="K157" s="11"/>
      <c r="L157" s="11"/>
      <c r="M157" s="11"/>
      <c r="N157" s="11"/>
      <c r="O157" s="11"/>
      <c r="P157" s="11"/>
      <c r="Q157" s="11"/>
    </row>
    <row r="158" spans="1:17" ht="45" x14ac:dyDescent="0.25">
      <c r="A158" s="1">
        <v>153</v>
      </c>
      <c r="B158" s="8" t="s">
        <v>393</v>
      </c>
      <c r="C158" s="49" t="s">
        <v>12</v>
      </c>
      <c r="D158" s="53">
        <v>44319</v>
      </c>
      <c r="E158" s="53">
        <v>44347</v>
      </c>
      <c r="F158" s="53">
        <v>44347</v>
      </c>
      <c r="G158" s="20" t="s">
        <v>574</v>
      </c>
      <c r="H158" s="83" t="s">
        <v>123</v>
      </c>
      <c r="I158" s="15" t="s">
        <v>139</v>
      </c>
      <c r="J158" s="9"/>
      <c r="K158" s="11"/>
      <c r="L158" s="11"/>
      <c r="M158" s="11"/>
      <c r="N158" s="11"/>
      <c r="O158" s="11"/>
      <c r="P158" s="11"/>
      <c r="Q158" s="11"/>
    </row>
    <row r="159" spans="1:17" ht="75" x14ac:dyDescent="0.25">
      <c r="A159" s="1">
        <v>154</v>
      </c>
      <c r="B159" s="8" t="s">
        <v>394</v>
      </c>
      <c r="C159" s="49" t="s">
        <v>12</v>
      </c>
      <c r="D159" s="53">
        <v>44319</v>
      </c>
      <c r="E159" s="53">
        <v>44319</v>
      </c>
      <c r="F159" s="53">
        <v>44319</v>
      </c>
      <c r="G159" s="20" t="s">
        <v>575</v>
      </c>
      <c r="H159" s="11" t="s">
        <v>126</v>
      </c>
      <c r="I159" s="15" t="s">
        <v>137</v>
      </c>
      <c r="J159" s="9"/>
      <c r="K159" s="11"/>
      <c r="L159" s="11"/>
      <c r="M159" s="11"/>
      <c r="N159" s="11"/>
      <c r="O159" s="11"/>
      <c r="P159" s="11"/>
      <c r="Q159" s="11"/>
    </row>
    <row r="160" spans="1:17" ht="105" x14ac:dyDescent="0.25">
      <c r="A160" s="1">
        <v>155</v>
      </c>
      <c r="B160" s="8" t="s">
        <v>395</v>
      </c>
      <c r="C160" s="49" t="s">
        <v>12</v>
      </c>
      <c r="D160" s="53">
        <v>44319</v>
      </c>
      <c r="E160" s="53">
        <v>44347</v>
      </c>
      <c r="F160" s="53">
        <v>44347</v>
      </c>
      <c r="G160" s="11" t="s">
        <v>576</v>
      </c>
      <c r="H160" s="11" t="s">
        <v>120</v>
      </c>
      <c r="I160" s="15" t="s">
        <v>4</v>
      </c>
      <c r="J160" s="9"/>
      <c r="K160" s="87"/>
      <c r="L160" s="11"/>
      <c r="M160" s="11"/>
      <c r="N160" s="11"/>
      <c r="O160" s="11"/>
      <c r="P160" s="11"/>
      <c r="Q160" s="11"/>
    </row>
    <row r="161" spans="1:19" ht="409.5" x14ac:dyDescent="0.25">
      <c r="A161" s="1">
        <v>156</v>
      </c>
      <c r="B161" s="8" t="s">
        <v>396</v>
      </c>
      <c r="C161" s="49" t="s">
        <v>12</v>
      </c>
      <c r="D161" s="53">
        <v>44319</v>
      </c>
      <c r="E161" s="53">
        <v>44347</v>
      </c>
      <c r="F161" s="53">
        <v>44347</v>
      </c>
      <c r="G161" s="20" t="s">
        <v>577</v>
      </c>
      <c r="H161" s="11" t="s">
        <v>125</v>
      </c>
      <c r="I161" s="15" t="s">
        <v>4</v>
      </c>
      <c r="J161" s="9"/>
      <c r="K161" s="87"/>
      <c r="L161" s="11"/>
      <c r="M161" s="11"/>
      <c r="N161" s="11"/>
      <c r="O161" s="11"/>
      <c r="P161" s="11"/>
      <c r="Q161" s="11"/>
    </row>
    <row r="162" spans="1:19" ht="105" x14ac:dyDescent="0.25">
      <c r="A162" s="1">
        <v>157</v>
      </c>
      <c r="B162" s="8" t="s">
        <v>397</v>
      </c>
      <c r="C162" s="49" t="s">
        <v>12</v>
      </c>
      <c r="D162" s="53">
        <v>44319</v>
      </c>
      <c r="E162" s="53">
        <v>44347</v>
      </c>
      <c r="F162" s="53">
        <v>44347</v>
      </c>
      <c r="G162" s="20" t="s">
        <v>578</v>
      </c>
      <c r="H162" s="20" t="s">
        <v>120</v>
      </c>
      <c r="I162" s="15" t="s">
        <v>4</v>
      </c>
      <c r="J162" s="9"/>
      <c r="K162" s="87"/>
      <c r="L162" s="11"/>
      <c r="M162" s="11"/>
      <c r="N162" s="11"/>
      <c r="O162" s="11"/>
      <c r="P162" s="11"/>
      <c r="Q162" s="11"/>
    </row>
    <row r="163" spans="1:19" ht="45" x14ac:dyDescent="0.25">
      <c r="A163" s="1">
        <v>158</v>
      </c>
      <c r="B163" s="8" t="s">
        <v>398</v>
      </c>
      <c r="C163" s="49" t="s">
        <v>12</v>
      </c>
      <c r="D163" s="53">
        <v>44319</v>
      </c>
      <c r="E163" s="53">
        <v>44347</v>
      </c>
      <c r="F163" s="53">
        <v>44347</v>
      </c>
      <c r="G163" s="20" t="s">
        <v>579</v>
      </c>
      <c r="H163" s="11" t="s">
        <v>131</v>
      </c>
      <c r="I163" s="15" t="s">
        <v>135</v>
      </c>
      <c r="J163" s="9"/>
      <c r="K163" s="11"/>
      <c r="L163" s="11"/>
      <c r="M163" s="11"/>
      <c r="N163" s="11"/>
      <c r="O163" s="11"/>
      <c r="P163" s="11"/>
      <c r="Q163" s="11"/>
    </row>
    <row r="164" spans="1:19" ht="75" x14ac:dyDescent="0.25">
      <c r="A164" s="1">
        <v>159</v>
      </c>
      <c r="B164" s="8" t="s">
        <v>399</v>
      </c>
      <c r="C164" s="49" t="s">
        <v>12</v>
      </c>
      <c r="D164" s="53">
        <v>44319</v>
      </c>
      <c r="E164" s="53">
        <v>44347</v>
      </c>
      <c r="F164" s="53">
        <v>44343</v>
      </c>
      <c r="G164" s="20" t="s">
        <v>580</v>
      </c>
      <c r="H164" s="20" t="s">
        <v>123</v>
      </c>
      <c r="I164" s="15" t="s">
        <v>135</v>
      </c>
      <c r="J164" s="9"/>
      <c r="K164" s="87"/>
      <c r="L164" s="11"/>
      <c r="M164" s="11"/>
      <c r="N164" s="11"/>
      <c r="O164" s="11"/>
      <c r="P164" s="11"/>
      <c r="Q164" s="11"/>
    </row>
    <row r="165" spans="1:19" ht="210" x14ac:dyDescent="0.25">
      <c r="A165" s="1">
        <v>160</v>
      </c>
      <c r="B165" s="8" t="s">
        <v>400</v>
      </c>
      <c r="C165" s="49" t="s">
        <v>12</v>
      </c>
      <c r="D165" s="53">
        <v>44319</v>
      </c>
      <c r="E165" s="53">
        <v>44347</v>
      </c>
      <c r="F165" s="53">
        <v>44323</v>
      </c>
      <c r="G165" s="60" t="s">
        <v>581</v>
      </c>
      <c r="H165" s="83" t="s">
        <v>130</v>
      </c>
      <c r="I165" s="15" t="s">
        <v>135</v>
      </c>
      <c r="J165" s="9"/>
      <c r="K165" s="87"/>
      <c r="L165" s="11"/>
      <c r="M165" s="11"/>
      <c r="N165" s="11"/>
      <c r="O165" s="11"/>
      <c r="P165" s="11"/>
      <c r="Q165" s="11"/>
    </row>
    <row r="166" spans="1:19" ht="120" x14ac:dyDescent="0.25">
      <c r="A166" s="1">
        <v>161</v>
      </c>
      <c r="B166" s="8" t="s">
        <v>401</v>
      </c>
      <c r="C166" s="49" t="s">
        <v>12</v>
      </c>
      <c r="D166" s="53">
        <v>44319</v>
      </c>
      <c r="E166" s="53">
        <v>44347</v>
      </c>
      <c r="F166" s="53">
        <v>44323</v>
      </c>
      <c r="G166" s="19" t="s">
        <v>582</v>
      </c>
      <c r="H166" s="20" t="s">
        <v>123</v>
      </c>
      <c r="I166" s="15" t="s">
        <v>135</v>
      </c>
      <c r="J166" s="9"/>
      <c r="K166" s="87"/>
      <c r="L166" s="11"/>
      <c r="M166" s="11"/>
      <c r="N166" s="11"/>
      <c r="O166" s="11"/>
      <c r="P166" s="11"/>
      <c r="Q166" s="11"/>
    </row>
    <row r="167" spans="1:19" ht="142.5" customHeight="1" x14ac:dyDescent="0.25">
      <c r="A167" s="1">
        <v>162</v>
      </c>
      <c r="B167" s="8" t="s">
        <v>402</v>
      </c>
      <c r="C167" s="49" t="s">
        <v>12</v>
      </c>
      <c r="D167" s="53">
        <v>44319</v>
      </c>
      <c r="E167" s="53">
        <v>44347</v>
      </c>
      <c r="F167" s="53">
        <v>44323</v>
      </c>
      <c r="G167" s="60" t="s">
        <v>583</v>
      </c>
      <c r="H167" s="20" t="s">
        <v>123</v>
      </c>
      <c r="I167" s="15" t="s">
        <v>135</v>
      </c>
      <c r="J167" s="9"/>
      <c r="K167" s="87"/>
      <c r="L167" s="11"/>
      <c r="M167" s="11"/>
      <c r="N167" s="11"/>
      <c r="O167" s="11"/>
      <c r="P167" s="11"/>
      <c r="Q167" s="11"/>
    </row>
    <row r="168" spans="1:19" ht="135" x14ac:dyDescent="0.25">
      <c r="A168" s="1">
        <v>163</v>
      </c>
      <c r="B168" s="8" t="s">
        <v>403</v>
      </c>
      <c r="C168" s="49" t="s">
        <v>12</v>
      </c>
      <c r="D168" s="53">
        <v>44319</v>
      </c>
      <c r="E168" s="53">
        <v>44347</v>
      </c>
      <c r="F168" s="53">
        <v>44323</v>
      </c>
      <c r="G168" s="60" t="s">
        <v>584</v>
      </c>
      <c r="H168" s="20" t="s">
        <v>123</v>
      </c>
      <c r="I168" s="15" t="s">
        <v>135</v>
      </c>
      <c r="J168" s="9"/>
      <c r="K168" s="87"/>
      <c r="L168" s="11"/>
      <c r="M168" s="11"/>
      <c r="N168" s="11"/>
      <c r="O168" s="11"/>
      <c r="P168" s="11"/>
      <c r="Q168" s="11"/>
    </row>
    <row r="169" spans="1:19" ht="60" x14ac:dyDescent="0.25">
      <c r="A169" s="1">
        <v>164</v>
      </c>
      <c r="B169" s="8" t="s">
        <v>404</v>
      </c>
      <c r="C169" s="49" t="s">
        <v>12</v>
      </c>
      <c r="D169" s="53">
        <v>44319</v>
      </c>
      <c r="E169" s="53">
        <v>44347</v>
      </c>
      <c r="F169" s="53">
        <v>44326</v>
      </c>
      <c r="G169" s="60" t="s">
        <v>585</v>
      </c>
      <c r="H169" s="20" t="s">
        <v>123</v>
      </c>
      <c r="I169" s="15" t="s">
        <v>135</v>
      </c>
      <c r="J169" s="9"/>
      <c r="K169" s="87"/>
      <c r="L169" s="11"/>
      <c r="M169" s="11"/>
      <c r="N169" s="11"/>
      <c r="O169" s="11"/>
      <c r="P169" s="11"/>
      <c r="Q169" s="11"/>
    </row>
    <row r="170" spans="1:19" ht="45" x14ac:dyDescent="0.25">
      <c r="A170" s="1">
        <v>165</v>
      </c>
      <c r="B170" s="8" t="s">
        <v>405</v>
      </c>
      <c r="C170" s="49" t="s">
        <v>12</v>
      </c>
      <c r="D170" s="53">
        <v>44319</v>
      </c>
      <c r="E170" s="53">
        <v>44347</v>
      </c>
      <c r="F170" s="53">
        <v>44347</v>
      </c>
      <c r="G170" s="19" t="s">
        <v>586</v>
      </c>
      <c r="H170" s="20" t="s">
        <v>123</v>
      </c>
      <c r="I170" s="15" t="s">
        <v>139</v>
      </c>
      <c r="J170" s="9"/>
      <c r="K170" s="87"/>
      <c r="L170" s="11"/>
      <c r="M170" s="11"/>
      <c r="N170" s="11"/>
      <c r="O170" s="11"/>
      <c r="P170" s="11"/>
      <c r="Q170" s="11"/>
    </row>
    <row r="171" spans="1:19" ht="105" x14ac:dyDescent="0.25">
      <c r="A171" s="1">
        <v>166</v>
      </c>
      <c r="B171" s="8" t="s">
        <v>406</v>
      </c>
      <c r="C171" s="49" t="s">
        <v>12</v>
      </c>
      <c r="D171" s="53">
        <v>44319</v>
      </c>
      <c r="E171" s="53">
        <v>44347</v>
      </c>
      <c r="F171" s="53">
        <v>44347</v>
      </c>
      <c r="G171" s="60" t="s">
        <v>587</v>
      </c>
      <c r="H171" s="20" t="s">
        <v>123</v>
      </c>
      <c r="I171" s="11" t="s">
        <v>137</v>
      </c>
      <c r="J171" s="9"/>
      <c r="K171" s="11"/>
      <c r="L171" s="11"/>
      <c r="M171" s="11"/>
      <c r="N171" s="11"/>
      <c r="O171" s="11"/>
      <c r="P171" s="11"/>
      <c r="Q171" s="11"/>
    </row>
    <row r="172" spans="1:19" s="45" customFormat="1" ht="212.25" customHeight="1" x14ac:dyDescent="0.25">
      <c r="A172" s="11">
        <v>167</v>
      </c>
      <c r="B172" s="8" t="s">
        <v>407</v>
      </c>
      <c r="C172" s="49" t="s">
        <v>12</v>
      </c>
      <c r="D172" s="53">
        <v>44319</v>
      </c>
      <c r="E172" s="53">
        <v>44347</v>
      </c>
      <c r="F172" s="53">
        <v>44347</v>
      </c>
      <c r="G172" s="60" t="s">
        <v>588</v>
      </c>
      <c r="H172" s="20" t="s">
        <v>123</v>
      </c>
      <c r="I172" s="11" t="s">
        <v>137</v>
      </c>
      <c r="J172" s="9"/>
      <c r="K172" s="11"/>
      <c r="L172" s="11"/>
      <c r="M172" s="11"/>
      <c r="N172" s="11"/>
      <c r="O172" s="11"/>
      <c r="P172" s="11"/>
      <c r="Q172" s="11"/>
      <c r="R172"/>
      <c r="S172"/>
    </row>
    <row r="173" spans="1:19" ht="90" x14ac:dyDescent="0.25">
      <c r="A173" s="1">
        <v>168</v>
      </c>
      <c r="B173" s="8" t="s">
        <v>408</v>
      </c>
      <c r="C173" s="49" t="s">
        <v>12</v>
      </c>
      <c r="D173" s="53">
        <v>44319</v>
      </c>
      <c r="E173" s="53">
        <v>44347</v>
      </c>
      <c r="F173" s="53">
        <v>44347</v>
      </c>
      <c r="G173" s="19" t="s">
        <v>589</v>
      </c>
      <c r="H173" s="20" t="s">
        <v>123</v>
      </c>
      <c r="I173" s="11" t="s">
        <v>137</v>
      </c>
      <c r="J173" s="9"/>
      <c r="K173" s="11"/>
      <c r="L173" s="11"/>
      <c r="M173" s="11"/>
      <c r="N173" s="11"/>
      <c r="O173" s="11"/>
      <c r="P173" s="11"/>
      <c r="Q173" s="11"/>
    </row>
    <row r="174" spans="1:19" s="45" customFormat="1" ht="90" x14ac:dyDescent="0.25">
      <c r="A174" s="11">
        <v>169</v>
      </c>
      <c r="B174" s="8" t="s">
        <v>409</v>
      </c>
      <c r="C174" s="49" t="s">
        <v>12</v>
      </c>
      <c r="D174" s="53">
        <v>44319</v>
      </c>
      <c r="E174" s="53">
        <v>44347</v>
      </c>
      <c r="F174" s="53">
        <v>44347</v>
      </c>
      <c r="G174" s="60" t="s">
        <v>590</v>
      </c>
      <c r="H174" s="20" t="s">
        <v>123</v>
      </c>
      <c r="I174" s="11" t="s">
        <v>137</v>
      </c>
      <c r="J174" s="9"/>
      <c r="K174" s="11"/>
      <c r="L174" s="11"/>
      <c r="M174" s="11"/>
      <c r="N174" s="11"/>
      <c r="O174" s="11"/>
      <c r="P174" s="11"/>
      <c r="Q174" s="11"/>
      <c r="R174"/>
      <c r="S174"/>
    </row>
    <row r="175" spans="1:19" ht="75" x14ac:dyDescent="0.25">
      <c r="A175" s="64">
        <v>170</v>
      </c>
      <c r="B175" s="8" t="s">
        <v>410</v>
      </c>
      <c r="C175" s="49" t="s">
        <v>12</v>
      </c>
      <c r="D175" s="53">
        <v>44319</v>
      </c>
      <c r="E175" s="53">
        <v>44357</v>
      </c>
      <c r="F175" s="53">
        <v>44364</v>
      </c>
      <c r="G175" s="67" t="s">
        <v>591</v>
      </c>
      <c r="H175" s="20" t="s">
        <v>123</v>
      </c>
      <c r="I175" s="11" t="s">
        <v>135</v>
      </c>
      <c r="J175" s="9"/>
      <c r="K175" s="11"/>
      <c r="L175" s="11"/>
      <c r="M175" s="11"/>
      <c r="N175" s="11"/>
      <c r="O175" s="11"/>
      <c r="P175" s="11"/>
      <c r="Q175" s="11"/>
    </row>
    <row r="176" spans="1:19" ht="45" x14ac:dyDescent="0.25">
      <c r="A176" s="64">
        <v>171</v>
      </c>
      <c r="B176" s="8" t="s">
        <v>411</v>
      </c>
      <c r="C176" s="49" t="s">
        <v>12</v>
      </c>
      <c r="D176" s="53">
        <v>44319</v>
      </c>
      <c r="E176" s="53">
        <v>44347</v>
      </c>
      <c r="F176" s="53">
        <v>44347</v>
      </c>
      <c r="G176" s="60" t="s">
        <v>592</v>
      </c>
      <c r="H176" s="20" t="s">
        <v>123</v>
      </c>
      <c r="I176" s="11" t="s">
        <v>137</v>
      </c>
      <c r="J176" s="9"/>
      <c r="K176" s="11"/>
      <c r="L176" s="15"/>
      <c r="M176" s="11"/>
      <c r="N176" s="11"/>
      <c r="O176" s="11"/>
      <c r="P176" s="11"/>
      <c r="Q176" s="11"/>
    </row>
    <row r="177" spans="1:19" s="45" customFormat="1" ht="75.75" customHeight="1" x14ac:dyDescent="0.25">
      <c r="A177" s="11">
        <v>172</v>
      </c>
      <c r="B177" s="8" t="s">
        <v>412</v>
      </c>
      <c r="C177" s="49" t="s">
        <v>12</v>
      </c>
      <c r="D177" s="53">
        <v>44319</v>
      </c>
      <c r="E177" s="53">
        <v>44347</v>
      </c>
      <c r="F177" s="53">
        <v>44326</v>
      </c>
      <c r="G177" s="60" t="s">
        <v>593</v>
      </c>
      <c r="H177" s="20" t="s">
        <v>123</v>
      </c>
      <c r="I177" s="11" t="s">
        <v>135</v>
      </c>
      <c r="J177" s="9"/>
      <c r="K177" s="11"/>
      <c r="L177" s="11"/>
      <c r="M177" s="11"/>
      <c r="N177" s="11"/>
      <c r="O177" s="11"/>
      <c r="P177" s="11"/>
      <c r="Q177" s="11"/>
      <c r="R177"/>
      <c r="S177"/>
    </row>
    <row r="178" spans="1:19" s="45" customFormat="1" ht="60" x14ac:dyDescent="0.25">
      <c r="A178" s="11">
        <v>173</v>
      </c>
      <c r="B178" s="8" t="s">
        <v>413</v>
      </c>
      <c r="C178" s="69" t="s">
        <v>13</v>
      </c>
      <c r="D178" s="53">
        <v>44319</v>
      </c>
      <c r="E178" s="53">
        <v>44347</v>
      </c>
      <c r="F178" s="53">
        <v>44347</v>
      </c>
      <c r="G178" s="20" t="s">
        <v>594</v>
      </c>
      <c r="H178" s="20" t="s">
        <v>123</v>
      </c>
      <c r="I178" s="11" t="s">
        <v>4</v>
      </c>
      <c r="J178" s="9"/>
      <c r="K178" s="11"/>
      <c r="L178" s="11"/>
      <c r="M178" s="11"/>
      <c r="N178" s="11"/>
      <c r="O178" s="11"/>
      <c r="P178" s="11"/>
      <c r="Q178" s="11"/>
      <c r="R178"/>
      <c r="S178"/>
    </row>
    <row r="179" spans="1:19" ht="75" x14ac:dyDescent="0.25">
      <c r="A179" s="1">
        <v>174</v>
      </c>
      <c r="B179" s="8" t="s">
        <v>414</v>
      </c>
      <c r="C179" s="69" t="s">
        <v>13</v>
      </c>
      <c r="D179" s="53">
        <v>44319</v>
      </c>
      <c r="E179" s="53">
        <v>44347</v>
      </c>
      <c r="F179" s="53">
        <v>44347</v>
      </c>
      <c r="G179" s="20" t="s">
        <v>595</v>
      </c>
      <c r="H179" s="20" t="s">
        <v>123</v>
      </c>
      <c r="I179" s="11" t="s">
        <v>4</v>
      </c>
      <c r="J179" s="9"/>
      <c r="K179" s="11"/>
      <c r="L179" s="15"/>
      <c r="M179" s="11"/>
      <c r="N179" s="11"/>
      <c r="O179" s="11"/>
      <c r="P179" s="11"/>
      <c r="Q179" s="11"/>
    </row>
    <row r="180" spans="1:19" s="5" customFormat="1" ht="135" x14ac:dyDescent="0.25">
      <c r="A180" s="1">
        <v>175</v>
      </c>
      <c r="B180" s="8" t="s">
        <v>415</v>
      </c>
      <c r="C180" s="69" t="s">
        <v>13</v>
      </c>
      <c r="D180" s="53">
        <v>44319</v>
      </c>
      <c r="E180" s="53">
        <v>44347</v>
      </c>
      <c r="F180" s="53">
        <v>44322</v>
      </c>
      <c r="G180" s="20" t="s">
        <v>596</v>
      </c>
      <c r="H180" s="20" t="s">
        <v>131</v>
      </c>
      <c r="I180" s="11" t="s">
        <v>135</v>
      </c>
      <c r="J180" s="9"/>
      <c r="K180" s="11"/>
      <c r="L180" s="15"/>
      <c r="M180" s="11"/>
      <c r="N180" s="11"/>
      <c r="O180" s="11"/>
      <c r="P180" s="11"/>
      <c r="Q180" s="11"/>
      <c r="R180"/>
      <c r="S180"/>
    </row>
    <row r="181" spans="1:19" s="5" customFormat="1" ht="45" x14ac:dyDescent="0.25">
      <c r="A181" s="1">
        <v>176</v>
      </c>
      <c r="B181" s="8" t="s">
        <v>416</v>
      </c>
      <c r="C181" s="69" t="s">
        <v>13</v>
      </c>
      <c r="D181" s="53">
        <v>44320</v>
      </c>
      <c r="E181" s="53">
        <v>44347</v>
      </c>
      <c r="F181" s="53">
        <v>44327</v>
      </c>
      <c r="G181" s="20" t="s">
        <v>597</v>
      </c>
      <c r="H181" s="20" t="s">
        <v>123</v>
      </c>
      <c r="I181" s="11" t="s">
        <v>135</v>
      </c>
      <c r="J181" s="9"/>
      <c r="K181" s="11"/>
      <c r="L181" s="107"/>
      <c r="M181" s="11"/>
      <c r="N181" s="11"/>
      <c r="O181" s="11"/>
      <c r="P181" s="11"/>
      <c r="Q181" s="11"/>
      <c r="R181"/>
      <c r="S181"/>
    </row>
    <row r="182" spans="1:19" s="5" customFormat="1" ht="60" x14ac:dyDescent="0.25">
      <c r="A182" s="1">
        <v>177</v>
      </c>
      <c r="B182" s="8" t="s">
        <v>417</v>
      </c>
      <c r="C182" s="69" t="s">
        <v>13</v>
      </c>
      <c r="D182" s="53">
        <v>44320</v>
      </c>
      <c r="E182" s="53">
        <v>44347</v>
      </c>
      <c r="F182" s="53">
        <v>44327</v>
      </c>
      <c r="G182" s="19" t="s">
        <v>598</v>
      </c>
      <c r="H182" s="20" t="s">
        <v>123</v>
      </c>
      <c r="I182" s="11" t="s">
        <v>135</v>
      </c>
      <c r="J182" s="88"/>
      <c r="K182" s="89"/>
      <c r="L182" s="89"/>
      <c r="M182" s="11"/>
      <c r="N182" s="11"/>
      <c r="O182" s="11"/>
      <c r="P182" s="11"/>
      <c r="Q182" s="89"/>
      <c r="R182" s="90"/>
      <c r="S182" s="90"/>
    </row>
    <row r="183" spans="1:19" s="5" customFormat="1" ht="75" x14ac:dyDescent="0.25">
      <c r="A183" s="1">
        <v>178</v>
      </c>
      <c r="B183" s="8" t="s">
        <v>418</v>
      </c>
      <c r="C183" s="69" t="s">
        <v>13</v>
      </c>
      <c r="D183" s="53">
        <v>44321</v>
      </c>
      <c r="E183" s="53">
        <v>44327</v>
      </c>
      <c r="F183" s="53">
        <v>44327</v>
      </c>
      <c r="G183" s="60" t="s">
        <v>599</v>
      </c>
      <c r="H183" s="20" t="s">
        <v>123</v>
      </c>
      <c r="I183" s="11" t="s">
        <v>135</v>
      </c>
      <c r="J183" s="9"/>
      <c r="K183" s="11"/>
      <c r="L183" s="11"/>
      <c r="M183" s="11"/>
      <c r="N183" s="11"/>
      <c r="O183" s="11"/>
      <c r="P183" s="11"/>
      <c r="Q183" s="11"/>
      <c r="R183"/>
      <c r="S183"/>
    </row>
    <row r="184" spans="1:19" s="5" customFormat="1" ht="45" x14ac:dyDescent="0.25">
      <c r="A184" s="64">
        <v>179</v>
      </c>
      <c r="B184" s="8" t="s">
        <v>419</v>
      </c>
      <c r="C184" s="69" t="s">
        <v>13</v>
      </c>
      <c r="D184" s="53">
        <v>44322</v>
      </c>
      <c r="E184" s="53">
        <v>44350</v>
      </c>
      <c r="F184" s="53">
        <v>44350</v>
      </c>
      <c r="G184" s="60" t="s">
        <v>600</v>
      </c>
      <c r="H184" s="20" t="s">
        <v>123</v>
      </c>
      <c r="I184" s="11" t="s">
        <v>137</v>
      </c>
      <c r="J184" s="88"/>
      <c r="K184" s="89"/>
      <c r="L184" s="11"/>
      <c r="M184" s="11"/>
      <c r="N184" s="11"/>
      <c r="O184" s="11"/>
      <c r="P184" s="11"/>
      <c r="Q184" s="11"/>
      <c r="R184"/>
      <c r="S184"/>
    </row>
    <row r="185" spans="1:19" s="5" customFormat="1" ht="45" x14ac:dyDescent="0.25">
      <c r="A185" s="1">
        <v>180</v>
      </c>
      <c r="B185" s="8" t="s">
        <v>420</v>
      </c>
      <c r="C185" s="69" t="s">
        <v>13</v>
      </c>
      <c r="D185" s="53">
        <v>44323</v>
      </c>
      <c r="E185" s="53">
        <v>44351</v>
      </c>
      <c r="F185" s="53">
        <v>44343</v>
      </c>
      <c r="G185" s="60" t="s">
        <v>601</v>
      </c>
      <c r="H185" s="20" t="s">
        <v>123</v>
      </c>
      <c r="I185" s="11" t="s">
        <v>135</v>
      </c>
      <c r="J185" s="9"/>
      <c r="K185" s="11"/>
      <c r="L185" s="11"/>
      <c r="M185" s="11"/>
      <c r="N185" s="11"/>
      <c r="O185" s="11"/>
      <c r="P185" s="11"/>
      <c r="Q185" s="11"/>
      <c r="R185"/>
      <c r="S185"/>
    </row>
    <row r="186" spans="1:19" s="5" customFormat="1" ht="45" x14ac:dyDescent="0.25">
      <c r="A186" s="1">
        <v>181</v>
      </c>
      <c r="B186" s="8" t="s">
        <v>421</v>
      </c>
      <c r="C186" s="69" t="s">
        <v>13</v>
      </c>
      <c r="D186" s="53">
        <v>44323</v>
      </c>
      <c r="E186" s="53">
        <v>44351</v>
      </c>
      <c r="F186" s="53">
        <v>44350</v>
      </c>
      <c r="G186" s="60" t="s">
        <v>602</v>
      </c>
      <c r="H186" s="20" t="s">
        <v>123</v>
      </c>
      <c r="I186" s="11" t="s">
        <v>37</v>
      </c>
      <c r="J186" s="9"/>
      <c r="K186" s="11"/>
      <c r="L186" s="11"/>
      <c r="M186" s="11"/>
      <c r="N186" s="11"/>
      <c r="O186" s="11"/>
      <c r="P186" s="11"/>
      <c r="Q186" s="11"/>
      <c r="R186"/>
      <c r="S186"/>
    </row>
    <row r="187" spans="1:19" s="5" customFormat="1" ht="45" x14ac:dyDescent="0.25">
      <c r="A187" s="1">
        <v>182</v>
      </c>
      <c r="B187" s="8" t="s">
        <v>422</v>
      </c>
      <c r="C187" s="69" t="s">
        <v>13</v>
      </c>
      <c r="D187" s="53">
        <v>44323</v>
      </c>
      <c r="E187" s="53">
        <v>44351</v>
      </c>
      <c r="F187" s="53">
        <v>44350</v>
      </c>
      <c r="G187" s="60" t="s">
        <v>603</v>
      </c>
      <c r="H187" s="20" t="s">
        <v>123</v>
      </c>
      <c r="I187" s="11" t="s">
        <v>139</v>
      </c>
      <c r="J187" s="9"/>
      <c r="K187" s="11"/>
      <c r="L187" s="11"/>
      <c r="M187" s="11"/>
      <c r="N187" s="11"/>
      <c r="O187" s="11"/>
      <c r="P187" s="11"/>
      <c r="Q187" s="11"/>
      <c r="R187"/>
      <c r="S187"/>
    </row>
    <row r="188" spans="1:19" s="5" customFormat="1" ht="116.25" customHeight="1" x14ac:dyDescent="0.25">
      <c r="A188" s="1">
        <v>183</v>
      </c>
      <c r="B188" s="8" t="s">
        <v>423</v>
      </c>
      <c r="C188" s="69" t="s">
        <v>13</v>
      </c>
      <c r="D188" s="53">
        <v>44323</v>
      </c>
      <c r="E188" s="53">
        <v>44351</v>
      </c>
      <c r="F188" s="53">
        <v>44350</v>
      </c>
      <c r="G188" s="19" t="s">
        <v>604</v>
      </c>
      <c r="H188" s="20" t="s">
        <v>123</v>
      </c>
      <c r="I188" s="11" t="s">
        <v>139</v>
      </c>
      <c r="J188" s="9"/>
      <c r="K188" s="11"/>
      <c r="L188" s="11"/>
      <c r="M188" s="11"/>
      <c r="N188" s="11"/>
      <c r="O188" s="11"/>
      <c r="P188" s="11"/>
      <c r="Q188" s="11"/>
      <c r="R188"/>
      <c r="S188"/>
    </row>
    <row r="189" spans="1:19" s="5" customFormat="1" ht="60" x14ac:dyDescent="0.25">
      <c r="A189" s="1">
        <v>184</v>
      </c>
      <c r="B189" s="8" t="s">
        <v>424</v>
      </c>
      <c r="C189" s="69" t="s">
        <v>13</v>
      </c>
      <c r="D189" s="53">
        <v>44323</v>
      </c>
      <c r="E189" s="53">
        <v>44351</v>
      </c>
      <c r="F189" s="53">
        <v>44350</v>
      </c>
      <c r="G189" s="60" t="s">
        <v>605</v>
      </c>
      <c r="H189" s="20" t="s">
        <v>123</v>
      </c>
      <c r="I189" s="11" t="s">
        <v>139</v>
      </c>
      <c r="J189" s="9"/>
      <c r="K189" s="11"/>
      <c r="L189" s="11"/>
      <c r="M189" s="11"/>
      <c r="N189" s="11"/>
      <c r="O189" s="11"/>
      <c r="P189" s="11"/>
      <c r="Q189" s="11"/>
      <c r="R189"/>
      <c r="S189"/>
    </row>
    <row r="190" spans="1:19" s="5" customFormat="1" ht="127.5" customHeight="1" x14ac:dyDescent="0.25">
      <c r="A190" s="64">
        <v>185</v>
      </c>
      <c r="B190" s="8" t="s">
        <v>425</v>
      </c>
      <c r="C190" s="69" t="s">
        <v>13</v>
      </c>
      <c r="D190" s="53">
        <v>44323</v>
      </c>
      <c r="E190" s="53">
        <v>44351</v>
      </c>
      <c r="F190" s="53">
        <v>44327</v>
      </c>
      <c r="G190" s="82" t="s">
        <v>606</v>
      </c>
      <c r="H190" s="83" t="s">
        <v>123</v>
      </c>
      <c r="I190" s="15" t="s">
        <v>135</v>
      </c>
      <c r="J190" s="9"/>
      <c r="K190" s="11"/>
      <c r="L190" s="11"/>
      <c r="M190" s="11"/>
      <c r="N190" s="11"/>
      <c r="O190" s="11"/>
      <c r="P190" s="11"/>
      <c r="Q190" s="11"/>
      <c r="R190"/>
      <c r="S190"/>
    </row>
    <row r="191" spans="1:19" s="5" customFormat="1" ht="60" x14ac:dyDescent="0.25">
      <c r="A191" s="1">
        <v>186</v>
      </c>
      <c r="B191" s="8" t="s">
        <v>426</v>
      </c>
      <c r="C191" s="69" t="s">
        <v>13</v>
      </c>
      <c r="D191" s="53">
        <v>44326</v>
      </c>
      <c r="E191" s="53">
        <v>44354</v>
      </c>
      <c r="F191" s="53">
        <v>44354</v>
      </c>
      <c r="G191" s="60" t="s">
        <v>607</v>
      </c>
      <c r="H191" s="20" t="s">
        <v>123</v>
      </c>
      <c r="I191" s="11" t="s">
        <v>135</v>
      </c>
      <c r="J191" s="9"/>
      <c r="K191" s="11"/>
      <c r="L191" s="11"/>
      <c r="M191" s="11"/>
      <c r="N191" s="11"/>
      <c r="O191" s="11"/>
      <c r="P191" s="11"/>
      <c r="Q191" s="11"/>
      <c r="R191"/>
      <c r="S191"/>
    </row>
    <row r="192" spans="1:19" s="5" customFormat="1" ht="30" x14ac:dyDescent="0.25">
      <c r="A192" s="1">
        <v>187</v>
      </c>
      <c r="B192" s="8" t="s">
        <v>427</v>
      </c>
      <c r="C192" s="69" t="s">
        <v>13</v>
      </c>
      <c r="D192" s="53">
        <v>44327</v>
      </c>
      <c r="E192" s="53">
        <v>44355</v>
      </c>
      <c r="F192" s="53">
        <v>44335</v>
      </c>
      <c r="G192" s="60" t="s">
        <v>608</v>
      </c>
      <c r="H192" s="20" t="s">
        <v>123</v>
      </c>
      <c r="I192" s="11" t="s">
        <v>135</v>
      </c>
      <c r="J192" s="9"/>
      <c r="K192" s="11"/>
      <c r="L192" s="11"/>
      <c r="M192" s="11"/>
      <c r="N192" s="11"/>
      <c r="O192" s="11"/>
      <c r="P192" s="11"/>
      <c r="Q192" s="11"/>
      <c r="R192"/>
      <c r="S192"/>
    </row>
    <row r="193" spans="1:19" s="5" customFormat="1" ht="180" x14ac:dyDescent="0.25">
      <c r="A193" s="1">
        <v>188</v>
      </c>
      <c r="B193" s="8" t="s">
        <v>428</v>
      </c>
      <c r="C193" s="69" t="s">
        <v>13</v>
      </c>
      <c r="D193" s="53">
        <v>44328</v>
      </c>
      <c r="E193" s="53">
        <v>44356</v>
      </c>
      <c r="F193" s="53">
        <v>44356</v>
      </c>
      <c r="G193" s="19" t="s">
        <v>609</v>
      </c>
      <c r="H193" s="20" t="s">
        <v>123</v>
      </c>
      <c r="I193" s="11" t="s">
        <v>137</v>
      </c>
      <c r="J193" s="9"/>
      <c r="K193" s="11"/>
      <c r="L193" s="11"/>
      <c r="M193" s="11"/>
      <c r="N193" s="11"/>
      <c r="O193" s="11"/>
      <c r="P193" s="11"/>
      <c r="Q193" s="11"/>
      <c r="R193"/>
      <c r="S193"/>
    </row>
    <row r="194" spans="1:19" s="5" customFormat="1" ht="45" x14ac:dyDescent="0.25">
      <c r="A194" s="1">
        <v>189</v>
      </c>
      <c r="B194" s="8" t="s">
        <v>429</v>
      </c>
      <c r="C194" s="69" t="s">
        <v>13</v>
      </c>
      <c r="D194" s="53">
        <v>44328</v>
      </c>
      <c r="E194" s="53">
        <v>44356</v>
      </c>
      <c r="F194" s="53">
        <v>44356</v>
      </c>
      <c r="G194" s="60" t="s">
        <v>610</v>
      </c>
      <c r="H194" s="20" t="s">
        <v>123</v>
      </c>
      <c r="I194" s="11" t="s">
        <v>139</v>
      </c>
      <c r="J194" s="9"/>
      <c r="K194" s="11"/>
      <c r="L194" s="11"/>
      <c r="M194" s="11"/>
      <c r="N194" s="11"/>
      <c r="O194" s="11"/>
      <c r="P194" s="11"/>
      <c r="Q194" s="11"/>
      <c r="R194"/>
      <c r="S194"/>
    </row>
    <row r="195" spans="1:19" s="5" customFormat="1" ht="60" x14ac:dyDescent="0.25">
      <c r="A195" s="1">
        <v>190</v>
      </c>
      <c r="B195" s="8" t="s">
        <v>430</v>
      </c>
      <c r="C195" s="69" t="s">
        <v>13</v>
      </c>
      <c r="D195" s="53">
        <v>44328</v>
      </c>
      <c r="E195" s="53">
        <v>44356</v>
      </c>
      <c r="F195" s="53">
        <v>44335</v>
      </c>
      <c r="G195" s="19" t="s">
        <v>611</v>
      </c>
      <c r="H195" s="20" t="s">
        <v>123</v>
      </c>
      <c r="I195" s="11" t="s">
        <v>135</v>
      </c>
      <c r="J195" s="9"/>
      <c r="K195" s="11"/>
      <c r="L195" s="11"/>
      <c r="M195" s="11"/>
      <c r="N195" s="11"/>
      <c r="O195" s="11"/>
      <c r="P195" s="11"/>
      <c r="Q195" s="11"/>
      <c r="R195"/>
      <c r="S195"/>
    </row>
    <row r="196" spans="1:19" s="5" customFormat="1" ht="165" x14ac:dyDescent="0.25">
      <c r="A196" s="1">
        <v>191</v>
      </c>
      <c r="B196" s="8" t="s">
        <v>431</v>
      </c>
      <c r="C196" s="69" t="s">
        <v>13</v>
      </c>
      <c r="D196" s="53">
        <v>44329</v>
      </c>
      <c r="E196" s="53">
        <v>44357</v>
      </c>
      <c r="F196" s="53">
        <v>44335</v>
      </c>
      <c r="G196" s="20" t="s">
        <v>612</v>
      </c>
      <c r="H196" s="20" t="s">
        <v>130</v>
      </c>
      <c r="I196" s="11" t="s">
        <v>135</v>
      </c>
      <c r="J196" s="9"/>
      <c r="K196" s="11"/>
      <c r="L196" s="11"/>
      <c r="M196" s="11"/>
      <c r="N196" s="11"/>
      <c r="O196" s="11"/>
      <c r="P196" s="11"/>
      <c r="Q196" s="11"/>
      <c r="R196"/>
      <c r="S196"/>
    </row>
    <row r="197" spans="1:19" s="5" customFormat="1" ht="250.5" customHeight="1" x14ac:dyDescent="0.25">
      <c r="A197" s="1">
        <v>192</v>
      </c>
      <c r="B197" s="8" t="s">
        <v>432</v>
      </c>
      <c r="C197" s="69" t="s">
        <v>13</v>
      </c>
      <c r="D197" s="53">
        <v>44329</v>
      </c>
      <c r="E197" s="53">
        <v>44357</v>
      </c>
      <c r="F197" s="53">
        <v>44335</v>
      </c>
      <c r="G197" s="60" t="s">
        <v>613</v>
      </c>
      <c r="H197" s="20" t="s">
        <v>85</v>
      </c>
      <c r="I197" s="11" t="s">
        <v>135</v>
      </c>
      <c r="J197" s="9"/>
      <c r="K197" s="11"/>
      <c r="L197" s="11"/>
      <c r="M197" s="11"/>
      <c r="N197" s="11"/>
      <c r="O197" s="11"/>
      <c r="P197" s="11"/>
      <c r="Q197" s="11"/>
      <c r="R197"/>
      <c r="S197"/>
    </row>
    <row r="198" spans="1:19" s="5" customFormat="1" ht="209.25" customHeight="1" x14ac:dyDescent="0.25">
      <c r="A198" s="1">
        <v>193</v>
      </c>
      <c r="B198" s="8" t="s">
        <v>433</v>
      </c>
      <c r="C198" s="69" t="s">
        <v>13</v>
      </c>
      <c r="D198" s="53">
        <v>44330</v>
      </c>
      <c r="E198" s="53">
        <v>44358</v>
      </c>
      <c r="F198" s="53">
        <v>44335</v>
      </c>
      <c r="G198" s="19" t="s">
        <v>614</v>
      </c>
      <c r="H198" s="20" t="s">
        <v>131</v>
      </c>
      <c r="I198" s="11" t="s">
        <v>135</v>
      </c>
      <c r="J198" s="9"/>
      <c r="K198" s="11"/>
      <c r="L198" s="11"/>
      <c r="M198" s="11"/>
      <c r="N198" s="11"/>
      <c r="O198" s="11"/>
      <c r="P198" s="11"/>
      <c r="Q198" s="11"/>
      <c r="R198"/>
      <c r="S198"/>
    </row>
    <row r="199" spans="1:19" s="5" customFormat="1" ht="150" x14ac:dyDescent="0.25">
      <c r="A199" s="1">
        <v>194</v>
      </c>
      <c r="B199" s="8" t="s">
        <v>434</v>
      </c>
      <c r="C199" s="69" t="s">
        <v>13</v>
      </c>
      <c r="D199" s="53">
        <v>44330</v>
      </c>
      <c r="E199" s="53">
        <v>44358</v>
      </c>
      <c r="F199" s="53">
        <v>44335</v>
      </c>
      <c r="G199" s="60" t="s">
        <v>615</v>
      </c>
      <c r="H199" s="20" t="s">
        <v>130</v>
      </c>
      <c r="I199" s="11" t="s">
        <v>135</v>
      </c>
      <c r="J199" s="9"/>
      <c r="K199" s="11"/>
      <c r="L199" s="11"/>
      <c r="M199" s="11"/>
      <c r="N199" s="11"/>
      <c r="O199" s="11"/>
      <c r="P199" s="11"/>
      <c r="Q199" s="11"/>
      <c r="R199"/>
      <c r="S199"/>
    </row>
    <row r="200" spans="1:19" s="5" customFormat="1" ht="45" x14ac:dyDescent="0.25">
      <c r="A200" s="1">
        <v>195</v>
      </c>
      <c r="B200" s="8" t="s">
        <v>435</v>
      </c>
      <c r="C200" s="69" t="s">
        <v>13</v>
      </c>
      <c r="D200" s="53">
        <v>44330</v>
      </c>
      <c r="E200" s="53">
        <v>44358</v>
      </c>
      <c r="F200" s="53">
        <v>44336</v>
      </c>
      <c r="G200" s="19" t="s">
        <v>616</v>
      </c>
      <c r="H200" s="20" t="s">
        <v>123</v>
      </c>
      <c r="I200" s="11" t="s">
        <v>135</v>
      </c>
      <c r="J200" s="9"/>
      <c r="K200" s="11"/>
      <c r="L200" s="11"/>
      <c r="M200" s="11"/>
      <c r="N200" s="11"/>
      <c r="O200" s="11"/>
      <c r="P200" s="11"/>
      <c r="Q200" s="11"/>
      <c r="R200"/>
      <c r="S200"/>
    </row>
    <row r="201" spans="1:19" s="5" customFormat="1" ht="105" customHeight="1" x14ac:dyDescent="0.25">
      <c r="A201" s="1">
        <v>196</v>
      </c>
      <c r="B201" s="8" t="s">
        <v>436</v>
      </c>
      <c r="C201" s="69" t="s">
        <v>13</v>
      </c>
      <c r="D201" s="53">
        <v>44330</v>
      </c>
      <c r="E201" s="53">
        <v>44358</v>
      </c>
      <c r="F201" s="53">
        <v>44336</v>
      </c>
      <c r="G201" s="60" t="s">
        <v>617</v>
      </c>
      <c r="H201" s="20" t="s">
        <v>123</v>
      </c>
      <c r="I201" s="11" t="s">
        <v>135</v>
      </c>
      <c r="J201" s="9"/>
      <c r="K201" s="11"/>
      <c r="L201" s="11"/>
      <c r="M201" s="11"/>
      <c r="N201" s="11"/>
      <c r="O201" s="11"/>
      <c r="P201" s="11"/>
      <c r="Q201" s="11"/>
      <c r="R201"/>
      <c r="S201"/>
    </row>
    <row r="202" spans="1:19" s="5" customFormat="1" ht="103.5" customHeight="1" x14ac:dyDescent="0.25">
      <c r="A202" s="64">
        <v>197</v>
      </c>
      <c r="B202" s="8" t="s">
        <v>437</v>
      </c>
      <c r="C202" s="69" t="s">
        <v>13</v>
      </c>
      <c r="D202" s="53">
        <v>44333</v>
      </c>
      <c r="E202" s="53">
        <v>44361</v>
      </c>
      <c r="F202" s="53">
        <v>44357</v>
      </c>
      <c r="G202" s="19" t="s">
        <v>618</v>
      </c>
      <c r="H202" s="20" t="s">
        <v>123</v>
      </c>
      <c r="I202" s="11" t="s">
        <v>137</v>
      </c>
      <c r="J202" s="9"/>
      <c r="K202" s="11"/>
      <c r="L202" s="11"/>
      <c r="M202" s="11"/>
      <c r="N202" s="11"/>
      <c r="O202" s="11"/>
      <c r="P202" s="11"/>
      <c r="Q202" s="11"/>
      <c r="R202"/>
      <c r="S202"/>
    </row>
    <row r="203" spans="1:19" s="5" customFormat="1" ht="120" x14ac:dyDescent="0.25">
      <c r="A203" s="64">
        <v>198</v>
      </c>
      <c r="B203" s="8" t="s">
        <v>438</v>
      </c>
      <c r="C203" s="69" t="s">
        <v>13</v>
      </c>
      <c r="D203" s="53">
        <v>44333</v>
      </c>
      <c r="E203" s="53">
        <v>44361</v>
      </c>
      <c r="F203" s="53">
        <v>44357</v>
      </c>
      <c r="G203" s="84" t="s">
        <v>619</v>
      </c>
      <c r="H203" s="83" t="s">
        <v>123</v>
      </c>
      <c r="I203" s="11" t="s">
        <v>137</v>
      </c>
      <c r="J203" s="10"/>
      <c r="K203" s="15"/>
      <c r="L203" s="15"/>
      <c r="M203" s="11"/>
      <c r="N203" s="11"/>
      <c r="O203" s="11"/>
      <c r="P203" s="11"/>
      <c r="Q203" s="11"/>
      <c r="R203"/>
      <c r="S203"/>
    </row>
    <row r="204" spans="1:19" s="5" customFormat="1" ht="67.5" customHeight="1" x14ac:dyDescent="0.25">
      <c r="A204" s="64">
        <v>199</v>
      </c>
      <c r="B204" s="8" t="s">
        <v>439</v>
      </c>
      <c r="C204" s="69" t="s">
        <v>13</v>
      </c>
      <c r="D204" s="53">
        <v>44334</v>
      </c>
      <c r="E204" s="53">
        <v>44362</v>
      </c>
      <c r="F204" s="53">
        <v>44357</v>
      </c>
      <c r="G204" s="83" t="s">
        <v>620</v>
      </c>
      <c r="H204" s="83" t="s">
        <v>120</v>
      </c>
      <c r="I204" s="15" t="s">
        <v>4</v>
      </c>
      <c r="J204" s="9"/>
      <c r="K204" s="11"/>
      <c r="L204" s="11"/>
      <c r="M204" s="11"/>
      <c r="N204" s="11"/>
      <c r="O204" s="11"/>
      <c r="P204" s="11"/>
      <c r="Q204" s="11"/>
      <c r="R204"/>
      <c r="S204"/>
    </row>
    <row r="205" spans="1:19" s="5" customFormat="1" ht="45" x14ac:dyDescent="0.25">
      <c r="A205" s="1">
        <v>200</v>
      </c>
      <c r="B205" s="8" t="s">
        <v>440</v>
      </c>
      <c r="C205" s="69" t="s">
        <v>13</v>
      </c>
      <c r="D205" s="53">
        <v>44334</v>
      </c>
      <c r="E205" s="53">
        <v>44362</v>
      </c>
      <c r="F205" s="53">
        <v>44336</v>
      </c>
      <c r="G205" s="19" t="s">
        <v>621</v>
      </c>
      <c r="H205" s="20" t="s">
        <v>123</v>
      </c>
      <c r="I205" s="11" t="s">
        <v>135</v>
      </c>
      <c r="J205" s="9"/>
      <c r="K205" s="11"/>
      <c r="L205" s="11"/>
      <c r="M205" s="11"/>
      <c r="N205" s="11"/>
      <c r="O205" s="11"/>
      <c r="P205" s="11"/>
      <c r="Q205" s="11"/>
      <c r="R205"/>
      <c r="S205"/>
    </row>
    <row r="206" spans="1:19" s="5" customFormat="1" ht="75" x14ac:dyDescent="0.25">
      <c r="A206" s="1">
        <v>201</v>
      </c>
      <c r="B206" s="8" t="s">
        <v>441</v>
      </c>
      <c r="C206" s="69" t="s">
        <v>13</v>
      </c>
      <c r="D206" s="53">
        <v>44334</v>
      </c>
      <c r="E206" s="53">
        <v>44362</v>
      </c>
      <c r="F206" s="53">
        <v>44362</v>
      </c>
      <c r="G206" s="20" t="s">
        <v>622</v>
      </c>
      <c r="H206" s="20" t="s">
        <v>123</v>
      </c>
      <c r="I206" s="11" t="s">
        <v>137</v>
      </c>
      <c r="J206" s="9"/>
      <c r="K206" s="11"/>
      <c r="L206" s="11"/>
      <c r="M206" s="11"/>
      <c r="N206" s="11"/>
      <c r="O206" s="11"/>
      <c r="P206" s="11"/>
      <c r="Q206" s="11"/>
      <c r="R206"/>
      <c r="S206"/>
    </row>
    <row r="207" spans="1:19" s="5" customFormat="1" ht="409.5" x14ac:dyDescent="0.25">
      <c r="A207" s="1">
        <v>202</v>
      </c>
      <c r="B207" s="8" t="s">
        <v>442</v>
      </c>
      <c r="C207" s="69" t="s">
        <v>13</v>
      </c>
      <c r="D207" s="53">
        <v>44335</v>
      </c>
      <c r="E207" s="53">
        <v>44363</v>
      </c>
      <c r="F207" s="53">
        <v>44363</v>
      </c>
      <c r="G207" s="19" t="s">
        <v>623</v>
      </c>
      <c r="H207" s="20" t="s">
        <v>123</v>
      </c>
      <c r="I207" s="11" t="s">
        <v>139</v>
      </c>
      <c r="J207" s="9"/>
      <c r="K207" s="11"/>
      <c r="L207" s="11"/>
      <c r="M207" s="11"/>
      <c r="N207" s="11"/>
      <c r="O207" s="11"/>
      <c r="P207" s="11"/>
      <c r="Q207" s="11"/>
      <c r="R207"/>
      <c r="S207"/>
    </row>
    <row r="208" spans="1:19" s="5" customFormat="1" ht="409.5" x14ac:dyDescent="0.25">
      <c r="A208" s="1">
        <v>203</v>
      </c>
      <c r="B208" s="8" t="s">
        <v>443</v>
      </c>
      <c r="C208" s="69" t="s">
        <v>13</v>
      </c>
      <c r="D208" s="53">
        <v>44335</v>
      </c>
      <c r="E208" s="53">
        <v>44363</v>
      </c>
      <c r="F208" s="53">
        <v>44363</v>
      </c>
      <c r="G208" s="60" t="s">
        <v>624</v>
      </c>
      <c r="H208" s="20" t="s">
        <v>123</v>
      </c>
      <c r="I208" s="11" t="s">
        <v>139</v>
      </c>
      <c r="J208" s="9"/>
      <c r="K208" s="11"/>
      <c r="L208" s="11"/>
      <c r="M208" s="11"/>
      <c r="N208" s="11"/>
      <c r="O208" s="11"/>
      <c r="P208" s="11"/>
      <c r="Q208" s="11"/>
      <c r="R208"/>
      <c r="S208"/>
    </row>
    <row r="209" spans="1:19" s="5" customFormat="1" ht="130.5" customHeight="1" x14ac:dyDescent="0.25">
      <c r="A209" s="1">
        <v>204</v>
      </c>
      <c r="B209" s="8" t="s">
        <v>444</v>
      </c>
      <c r="C209" s="69" t="s">
        <v>13</v>
      </c>
      <c r="D209" s="53">
        <v>44336</v>
      </c>
      <c r="E209" s="53">
        <v>44364</v>
      </c>
      <c r="F209" s="53">
        <v>44364</v>
      </c>
      <c r="G209" s="101" t="s">
        <v>625</v>
      </c>
      <c r="H209" s="20" t="s">
        <v>123</v>
      </c>
      <c r="I209" s="11" t="s">
        <v>139</v>
      </c>
      <c r="J209" s="9"/>
      <c r="K209" s="11"/>
      <c r="L209" s="11"/>
      <c r="M209" s="11"/>
      <c r="N209" s="11"/>
      <c r="O209" s="11"/>
      <c r="P209" s="11"/>
      <c r="Q209" s="11"/>
      <c r="R209"/>
      <c r="S209"/>
    </row>
    <row r="210" spans="1:19" s="5" customFormat="1" ht="409.5" x14ac:dyDescent="0.25">
      <c r="A210" s="1">
        <v>205</v>
      </c>
      <c r="B210" s="8" t="s">
        <v>445</v>
      </c>
      <c r="C210" s="69" t="s">
        <v>13</v>
      </c>
      <c r="D210" s="53">
        <v>44336</v>
      </c>
      <c r="E210" s="53">
        <v>44364</v>
      </c>
      <c r="F210" s="53">
        <v>44364</v>
      </c>
      <c r="G210" s="19" t="s">
        <v>626</v>
      </c>
      <c r="H210" s="20" t="s">
        <v>123</v>
      </c>
      <c r="I210" s="11" t="s">
        <v>137</v>
      </c>
      <c r="J210" s="9"/>
      <c r="K210" s="11"/>
      <c r="L210" s="11"/>
      <c r="M210" s="11"/>
      <c r="N210" s="11"/>
      <c r="O210" s="11"/>
      <c r="P210" s="11"/>
      <c r="Q210" s="11"/>
      <c r="R210"/>
      <c r="S210"/>
    </row>
    <row r="211" spans="1:19" s="5" customFormat="1" ht="300" x14ac:dyDescent="0.25">
      <c r="A211" s="1">
        <v>206</v>
      </c>
      <c r="B211" s="8" t="s">
        <v>446</v>
      </c>
      <c r="C211" s="69" t="s">
        <v>13</v>
      </c>
      <c r="D211" s="53">
        <v>44340</v>
      </c>
      <c r="E211" s="10">
        <v>44368</v>
      </c>
      <c r="F211" s="10">
        <v>44368</v>
      </c>
      <c r="G211" s="60" t="s">
        <v>627</v>
      </c>
      <c r="H211" s="20" t="s">
        <v>131</v>
      </c>
      <c r="I211" s="11" t="s">
        <v>135</v>
      </c>
      <c r="J211" s="9"/>
      <c r="K211" s="11"/>
      <c r="L211" s="11"/>
      <c r="M211" s="11"/>
      <c r="N211" s="11"/>
      <c r="O211" s="11"/>
      <c r="P211" s="11"/>
      <c r="Q211" s="11"/>
      <c r="R211"/>
      <c r="S211"/>
    </row>
    <row r="212" spans="1:19" s="5" customFormat="1" ht="90" x14ac:dyDescent="0.25">
      <c r="A212" s="1">
        <v>207</v>
      </c>
      <c r="B212" s="8" t="s">
        <v>447</v>
      </c>
      <c r="C212" s="69" t="s">
        <v>13</v>
      </c>
      <c r="D212" s="53">
        <v>44340</v>
      </c>
      <c r="E212" s="10">
        <v>44368</v>
      </c>
      <c r="F212" s="10">
        <v>44368</v>
      </c>
      <c r="G212" s="19" t="s">
        <v>628</v>
      </c>
      <c r="H212" s="20" t="s">
        <v>131</v>
      </c>
      <c r="I212" s="11" t="s">
        <v>135</v>
      </c>
      <c r="J212" s="10"/>
      <c r="K212" s="15"/>
      <c r="L212" s="15"/>
      <c r="M212" s="15"/>
      <c r="N212" s="15"/>
      <c r="O212" s="15"/>
      <c r="P212" s="15"/>
      <c r="Q212" s="15"/>
      <c r="R212"/>
      <c r="S212"/>
    </row>
    <row r="213" spans="1:19" s="5" customFormat="1" ht="270" x14ac:dyDescent="0.25">
      <c r="A213" s="1">
        <v>208</v>
      </c>
      <c r="B213" s="8" t="s">
        <v>448</v>
      </c>
      <c r="C213" s="69" t="s">
        <v>13</v>
      </c>
      <c r="D213" s="53">
        <v>44340</v>
      </c>
      <c r="E213" s="10">
        <v>44368</v>
      </c>
      <c r="F213" s="10">
        <v>44368</v>
      </c>
      <c r="G213" s="60" t="s">
        <v>629</v>
      </c>
      <c r="H213" s="20" t="s">
        <v>123</v>
      </c>
      <c r="I213" s="11" t="s">
        <v>137</v>
      </c>
      <c r="J213" s="9"/>
      <c r="K213" s="11"/>
      <c r="L213" s="11"/>
      <c r="M213" s="11"/>
      <c r="N213" s="11"/>
      <c r="O213" s="11"/>
      <c r="P213" s="11"/>
      <c r="Q213" s="11"/>
      <c r="R213"/>
      <c r="S213"/>
    </row>
    <row r="214" spans="1:19" s="5" customFormat="1" ht="300" x14ac:dyDescent="0.25">
      <c r="A214" s="1">
        <v>209</v>
      </c>
      <c r="B214" s="8" t="s">
        <v>449</v>
      </c>
      <c r="C214" s="69" t="s">
        <v>13</v>
      </c>
      <c r="D214" s="53">
        <v>44340</v>
      </c>
      <c r="E214" s="10">
        <v>44368</v>
      </c>
      <c r="F214" s="10">
        <v>44365</v>
      </c>
      <c r="G214" s="19" t="s">
        <v>630</v>
      </c>
      <c r="H214" s="20" t="s">
        <v>123</v>
      </c>
      <c r="I214" s="11" t="s">
        <v>139</v>
      </c>
      <c r="J214" s="9"/>
      <c r="K214" s="11"/>
      <c r="L214" s="11"/>
      <c r="M214" s="11"/>
      <c r="N214" s="11"/>
      <c r="O214" s="11"/>
      <c r="P214" s="11"/>
      <c r="Q214" s="11"/>
      <c r="R214"/>
      <c r="S214"/>
    </row>
    <row r="215" spans="1:19" s="5" customFormat="1" ht="300" x14ac:dyDescent="0.25">
      <c r="A215" s="1">
        <v>210</v>
      </c>
      <c r="B215" s="8" t="s">
        <v>450</v>
      </c>
      <c r="C215" s="69" t="s">
        <v>13</v>
      </c>
      <c r="D215" s="53">
        <v>44340</v>
      </c>
      <c r="E215" s="10">
        <v>44368</v>
      </c>
      <c r="F215" s="10">
        <v>44365</v>
      </c>
      <c r="G215" s="20" t="s">
        <v>631</v>
      </c>
      <c r="H215" s="20" t="s">
        <v>123</v>
      </c>
      <c r="I215" s="11" t="s">
        <v>139</v>
      </c>
      <c r="J215" s="9"/>
      <c r="K215" s="11"/>
      <c r="L215" s="11"/>
      <c r="M215" s="11"/>
      <c r="N215" s="11"/>
      <c r="O215" s="11"/>
      <c r="P215" s="11"/>
      <c r="Q215" s="11"/>
      <c r="R215"/>
      <c r="S215"/>
    </row>
    <row r="216" spans="1:19" s="5" customFormat="1" ht="123" customHeight="1" x14ac:dyDescent="0.25">
      <c r="A216" s="1">
        <v>211</v>
      </c>
      <c r="B216" s="8" t="s">
        <v>451</v>
      </c>
      <c r="C216" s="69" t="s">
        <v>13</v>
      </c>
      <c r="D216" s="53">
        <v>44340</v>
      </c>
      <c r="E216" s="10">
        <v>44368</v>
      </c>
      <c r="F216" s="10">
        <v>44365</v>
      </c>
      <c r="G216" s="19" t="s">
        <v>632</v>
      </c>
      <c r="H216" s="20" t="s">
        <v>123</v>
      </c>
      <c r="I216" s="11" t="s">
        <v>139</v>
      </c>
      <c r="J216" s="9"/>
      <c r="K216" s="11"/>
      <c r="L216" s="11"/>
      <c r="M216" s="11"/>
      <c r="N216" s="11"/>
      <c r="O216" s="11"/>
      <c r="P216" s="11"/>
      <c r="Q216" s="11"/>
      <c r="R216"/>
      <c r="S216"/>
    </row>
    <row r="217" spans="1:19" s="5" customFormat="1" ht="83.25" customHeight="1" x14ac:dyDescent="0.25">
      <c r="A217" s="1">
        <v>212</v>
      </c>
      <c r="B217" s="8" t="s">
        <v>452</v>
      </c>
      <c r="C217" s="69" t="s">
        <v>13</v>
      </c>
      <c r="D217" s="53">
        <v>44340</v>
      </c>
      <c r="E217" s="10">
        <v>44368</v>
      </c>
      <c r="F217" s="10">
        <v>44365</v>
      </c>
      <c r="G217" s="60" t="s">
        <v>633</v>
      </c>
      <c r="H217" s="20" t="s">
        <v>123</v>
      </c>
      <c r="I217" s="11" t="s">
        <v>139</v>
      </c>
      <c r="J217" s="9"/>
      <c r="K217" s="11"/>
      <c r="L217" s="11"/>
      <c r="M217" s="11"/>
      <c r="N217" s="11"/>
      <c r="O217" s="11"/>
      <c r="P217" s="11"/>
      <c r="Q217" s="11"/>
      <c r="R217"/>
      <c r="S217"/>
    </row>
    <row r="218" spans="1:19" s="5" customFormat="1" ht="300" x14ac:dyDescent="0.25">
      <c r="A218" s="1">
        <v>213</v>
      </c>
      <c r="B218" s="8" t="s">
        <v>453</v>
      </c>
      <c r="C218" s="69" t="s">
        <v>13</v>
      </c>
      <c r="D218" s="53">
        <v>44340</v>
      </c>
      <c r="E218" s="10">
        <v>44368</v>
      </c>
      <c r="F218" s="10">
        <v>44365</v>
      </c>
      <c r="G218" s="60" t="s">
        <v>634</v>
      </c>
      <c r="H218" s="20" t="s">
        <v>123</v>
      </c>
      <c r="I218" s="11" t="s">
        <v>139</v>
      </c>
      <c r="J218" s="9"/>
      <c r="K218" s="11"/>
      <c r="L218" s="11"/>
      <c r="M218" s="11"/>
      <c r="N218" s="11"/>
      <c r="O218" s="11"/>
      <c r="P218" s="11"/>
      <c r="Q218" s="11"/>
      <c r="R218"/>
      <c r="S218"/>
    </row>
    <row r="219" spans="1:19" s="5" customFormat="1" ht="117.75" customHeight="1" x14ac:dyDescent="0.25">
      <c r="A219" s="1">
        <v>214</v>
      </c>
      <c r="B219" s="8" t="s">
        <v>454</v>
      </c>
      <c r="C219" s="69" t="s">
        <v>13</v>
      </c>
      <c r="D219" s="53">
        <v>44340</v>
      </c>
      <c r="E219" s="10">
        <v>44368</v>
      </c>
      <c r="F219" s="10">
        <v>44365</v>
      </c>
      <c r="G219" s="19" t="s">
        <v>635</v>
      </c>
      <c r="H219" s="20" t="s">
        <v>123</v>
      </c>
      <c r="I219" s="11" t="s">
        <v>139</v>
      </c>
      <c r="J219" s="9"/>
      <c r="K219" s="11"/>
      <c r="L219" s="11"/>
      <c r="M219" s="11"/>
      <c r="N219" s="11"/>
      <c r="O219" s="11"/>
      <c r="P219" s="11"/>
      <c r="Q219" s="11"/>
      <c r="R219"/>
      <c r="S219"/>
    </row>
    <row r="220" spans="1:19" s="5" customFormat="1" ht="300" x14ac:dyDescent="0.25">
      <c r="A220" s="1">
        <v>215</v>
      </c>
      <c r="B220" s="8" t="s">
        <v>455</v>
      </c>
      <c r="C220" s="69" t="s">
        <v>13</v>
      </c>
      <c r="D220" s="53">
        <v>44340</v>
      </c>
      <c r="E220" s="10">
        <v>44368</v>
      </c>
      <c r="F220" s="10">
        <v>44365</v>
      </c>
      <c r="G220" s="60" t="s">
        <v>636</v>
      </c>
      <c r="H220" s="20" t="s">
        <v>123</v>
      </c>
      <c r="I220" s="11" t="s">
        <v>139</v>
      </c>
      <c r="J220" s="9"/>
      <c r="K220" s="11"/>
      <c r="L220" s="11"/>
      <c r="M220" s="11"/>
      <c r="N220" s="11"/>
      <c r="O220" s="11"/>
      <c r="P220" s="11"/>
      <c r="Q220" s="11"/>
      <c r="R220"/>
      <c r="S220"/>
    </row>
    <row r="221" spans="1:19" s="5" customFormat="1" ht="270" x14ac:dyDescent="0.25">
      <c r="A221" s="1">
        <v>216</v>
      </c>
      <c r="B221" s="8" t="s">
        <v>456</v>
      </c>
      <c r="C221" s="69" t="s">
        <v>13</v>
      </c>
      <c r="D221" s="53">
        <v>44340</v>
      </c>
      <c r="E221" s="10">
        <v>44368</v>
      </c>
      <c r="F221" s="10">
        <v>44365</v>
      </c>
      <c r="G221" s="60" t="s">
        <v>637</v>
      </c>
      <c r="H221" s="20" t="s">
        <v>123</v>
      </c>
      <c r="I221" s="11" t="s">
        <v>139</v>
      </c>
      <c r="J221" s="9"/>
      <c r="K221" s="11"/>
      <c r="L221" s="11"/>
      <c r="M221" s="11"/>
      <c r="N221" s="11"/>
      <c r="O221" s="11"/>
      <c r="P221" s="11"/>
      <c r="Q221" s="11"/>
      <c r="R221"/>
      <c r="S221"/>
    </row>
    <row r="222" spans="1:19" s="5" customFormat="1" ht="270" x14ac:dyDescent="0.25">
      <c r="A222" s="1">
        <v>217</v>
      </c>
      <c r="B222" s="8" t="s">
        <v>457</v>
      </c>
      <c r="C222" s="69" t="s">
        <v>13</v>
      </c>
      <c r="D222" s="53">
        <v>44340</v>
      </c>
      <c r="E222" s="10">
        <v>44368</v>
      </c>
      <c r="F222" s="10">
        <v>44365</v>
      </c>
      <c r="G222" s="19" t="s">
        <v>638</v>
      </c>
      <c r="H222" s="20" t="s">
        <v>123</v>
      </c>
      <c r="I222" s="11" t="s">
        <v>139</v>
      </c>
      <c r="J222" s="9"/>
      <c r="K222" s="11"/>
      <c r="L222" s="11"/>
      <c r="M222" s="11"/>
      <c r="N222" s="11"/>
      <c r="O222" s="11"/>
      <c r="P222" s="11"/>
      <c r="Q222" s="11"/>
      <c r="R222"/>
      <c r="S222"/>
    </row>
    <row r="223" spans="1:19" s="5" customFormat="1" ht="133.5" customHeight="1" x14ac:dyDescent="0.25">
      <c r="A223" s="1">
        <v>218</v>
      </c>
      <c r="B223" s="8" t="s">
        <v>458</v>
      </c>
      <c r="C223" s="69" t="s">
        <v>13</v>
      </c>
      <c r="D223" s="53">
        <v>44340</v>
      </c>
      <c r="E223" s="10">
        <v>44368</v>
      </c>
      <c r="F223" s="10">
        <v>44365</v>
      </c>
      <c r="G223" s="60" t="s">
        <v>639</v>
      </c>
      <c r="H223" s="20" t="s">
        <v>123</v>
      </c>
      <c r="I223" s="11" t="s">
        <v>139</v>
      </c>
      <c r="J223" s="9"/>
      <c r="K223" s="11"/>
      <c r="L223" s="11"/>
      <c r="M223" s="11"/>
      <c r="N223" s="11"/>
      <c r="O223" s="11"/>
      <c r="P223" s="11"/>
      <c r="Q223" s="11"/>
      <c r="R223"/>
      <c r="S223"/>
    </row>
    <row r="224" spans="1:19" s="5" customFormat="1" ht="52.5" customHeight="1" x14ac:dyDescent="0.25">
      <c r="A224" s="1">
        <v>219</v>
      </c>
      <c r="B224" s="8" t="s">
        <v>459</v>
      </c>
      <c r="C224" s="69" t="s">
        <v>13</v>
      </c>
      <c r="D224" s="53">
        <v>44340</v>
      </c>
      <c r="E224" s="10">
        <v>44368</v>
      </c>
      <c r="F224" s="10">
        <v>44365</v>
      </c>
      <c r="G224" s="60" t="s">
        <v>640</v>
      </c>
      <c r="H224" s="20" t="s">
        <v>123</v>
      </c>
      <c r="I224" s="11" t="s">
        <v>139</v>
      </c>
      <c r="J224" s="9"/>
      <c r="K224" s="11"/>
      <c r="L224" s="11"/>
      <c r="M224" s="11"/>
      <c r="N224" s="11"/>
      <c r="O224" s="11"/>
      <c r="P224" s="11"/>
      <c r="Q224" s="11"/>
      <c r="R224"/>
      <c r="S224"/>
    </row>
    <row r="225" spans="1:19" s="5" customFormat="1" ht="285" x14ac:dyDescent="0.25">
      <c r="A225" s="1">
        <v>220</v>
      </c>
      <c r="B225" s="8" t="s">
        <v>460</v>
      </c>
      <c r="C225" s="69" t="s">
        <v>13</v>
      </c>
      <c r="D225" s="53">
        <v>44340</v>
      </c>
      <c r="E225" s="10">
        <v>44368</v>
      </c>
      <c r="F225" s="10">
        <v>44365</v>
      </c>
      <c r="G225" s="19" t="s">
        <v>640</v>
      </c>
      <c r="H225" s="20" t="s">
        <v>123</v>
      </c>
      <c r="I225" s="11" t="s">
        <v>139</v>
      </c>
      <c r="J225" s="9"/>
      <c r="K225" s="11"/>
      <c r="L225" s="11"/>
      <c r="M225" s="11"/>
      <c r="N225" s="11"/>
      <c r="O225" s="11"/>
      <c r="P225" s="11"/>
      <c r="Q225" s="11"/>
      <c r="R225"/>
      <c r="S225"/>
    </row>
    <row r="226" spans="1:19" s="5" customFormat="1" ht="285" x14ac:dyDescent="0.25">
      <c r="A226" s="64">
        <v>221</v>
      </c>
      <c r="B226" s="8" t="s">
        <v>461</v>
      </c>
      <c r="C226" s="69" t="s">
        <v>13</v>
      </c>
      <c r="D226" s="53">
        <v>44340</v>
      </c>
      <c r="E226" s="10">
        <v>44368</v>
      </c>
      <c r="F226" s="10">
        <v>44365</v>
      </c>
      <c r="G226" s="20" t="s">
        <v>641</v>
      </c>
      <c r="H226" s="20" t="s">
        <v>123</v>
      </c>
      <c r="I226" s="11" t="s">
        <v>139</v>
      </c>
      <c r="J226" s="9"/>
      <c r="K226" s="11"/>
      <c r="L226" s="11"/>
      <c r="M226" s="11"/>
      <c r="N226" s="11"/>
      <c r="O226" s="11"/>
      <c r="P226" s="11"/>
      <c r="Q226" s="11"/>
      <c r="R226"/>
      <c r="S226"/>
    </row>
    <row r="227" spans="1:19" s="5" customFormat="1" ht="270" x14ac:dyDescent="0.25">
      <c r="A227" s="64">
        <v>222</v>
      </c>
      <c r="B227" s="8" t="s">
        <v>462</v>
      </c>
      <c r="C227" s="69" t="s">
        <v>13</v>
      </c>
      <c r="D227" s="53">
        <v>44340</v>
      </c>
      <c r="E227" s="10">
        <v>44368</v>
      </c>
      <c r="F227" s="10">
        <v>44365</v>
      </c>
      <c r="G227" s="19" t="s">
        <v>642</v>
      </c>
      <c r="H227" s="20" t="s">
        <v>123</v>
      </c>
      <c r="I227" s="11" t="s">
        <v>139</v>
      </c>
      <c r="J227" s="9"/>
      <c r="K227" s="11"/>
      <c r="L227" s="11"/>
      <c r="M227" s="11"/>
      <c r="N227" s="11"/>
      <c r="O227" s="11"/>
      <c r="P227" s="11"/>
      <c r="Q227" s="11"/>
      <c r="R227"/>
      <c r="S227"/>
    </row>
    <row r="228" spans="1:19" s="5" customFormat="1" ht="285" x14ac:dyDescent="0.25">
      <c r="A228" s="1">
        <v>223</v>
      </c>
      <c r="B228" s="8" t="s">
        <v>463</v>
      </c>
      <c r="C228" s="69" t="s">
        <v>13</v>
      </c>
      <c r="D228" s="53">
        <v>44340</v>
      </c>
      <c r="E228" s="10">
        <v>44368</v>
      </c>
      <c r="F228" s="10">
        <v>44365</v>
      </c>
      <c r="G228" s="60" t="s">
        <v>643</v>
      </c>
      <c r="H228" s="20" t="s">
        <v>123</v>
      </c>
      <c r="I228" s="11" t="s">
        <v>139</v>
      </c>
      <c r="J228" s="9"/>
      <c r="K228" s="11"/>
      <c r="L228" s="11"/>
      <c r="M228" s="11"/>
      <c r="N228" s="11"/>
      <c r="O228" s="11"/>
      <c r="P228" s="11"/>
      <c r="Q228" s="11"/>
      <c r="R228"/>
      <c r="S228"/>
    </row>
    <row r="229" spans="1:19" s="5" customFormat="1" ht="78.75" customHeight="1" x14ac:dyDescent="0.25">
      <c r="A229" s="1">
        <v>224</v>
      </c>
      <c r="B229" s="8" t="s">
        <v>464</v>
      </c>
      <c r="C229" s="69" t="s">
        <v>13</v>
      </c>
      <c r="D229" s="53">
        <v>44340</v>
      </c>
      <c r="E229" s="10">
        <v>44368</v>
      </c>
      <c r="F229" s="10">
        <v>44365</v>
      </c>
      <c r="G229" s="19" t="s">
        <v>644</v>
      </c>
      <c r="H229" s="20" t="s">
        <v>123</v>
      </c>
      <c r="I229" s="11" t="s">
        <v>139</v>
      </c>
      <c r="J229" s="9"/>
      <c r="K229" s="11"/>
      <c r="L229" s="11"/>
      <c r="M229" s="11"/>
      <c r="N229" s="11"/>
      <c r="O229" s="11"/>
      <c r="P229" s="11"/>
      <c r="Q229" s="11"/>
      <c r="R229"/>
      <c r="S229"/>
    </row>
    <row r="230" spans="1:19" s="5" customFormat="1" ht="285" x14ac:dyDescent="0.25">
      <c r="A230" s="64">
        <v>225</v>
      </c>
      <c r="B230" s="8" t="s">
        <v>465</v>
      </c>
      <c r="C230" s="69" t="s">
        <v>13</v>
      </c>
      <c r="D230" s="53">
        <v>44340</v>
      </c>
      <c r="E230" s="10">
        <v>44368</v>
      </c>
      <c r="F230" s="10">
        <v>44365</v>
      </c>
      <c r="G230" s="60" t="s">
        <v>645</v>
      </c>
      <c r="H230" s="20" t="s">
        <v>123</v>
      </c>
      <c r="I230" s="11" t="s">
        <v>139</v>
      </c>
      <c r="J230" s="9"/>
      <c r="K230" s="11"/>
      <c r="L230" s="11"/>
      <c r="M230" s="11"/>
      <c r="N230" s="11"/>
      <c r="O230" s="11"/>
      <c r="P230" s="11"/>
      <c r="Q230" s="11"/>
      <c r="R230"/>
      <c r="S230"/>
    </row>
    <row r="231" spans="1:19" s="5" customFormat="1" ht="30" x14ac:dyDescent="0.25">
      <c r="A231" s="1">
        <v>226</v>
      </c>
      <c r="B231" s="8" t="s">
        <v>466</v>
      </c>
      <c r="C231" s="69" t="s">
        <v>13</v>
      </c>
      <c r="D231" s="53">
        <v>44342</v>
      </c>
      <c r="E231" s="53">
        <v>44370</v>
      </c>
      <c r="F231" s="53">
        <v>44369</v>
      </c>
      <c r="G231" s="19" t="s">
        <v>646</v>
      </c>
      <c r="H231" s="20" t="s">
        <v>131</v>
      </c>
      <c r="I231" s="11" t="s">
        <v>140</v>
      </c>
      <c r="J231" s="9"/>
      <c r="K231" s="11"/>
      <c r="L231" s="11"/>
      <c r="M231" s="11"/>
      <c r="N231" s="11"/>
      <c r="O231" s="11"/>
      <c r="P231" s="11"/>
      <c r="Q231" s="11"/>
      <c r="R231"/>
      <c r="S231"/>
    </row>
    <row r="232" spans="1:19" s="5" customFormat="1" ht="150" x14ac:dyDescent="0.25">
      <c r="A232" s="1">
        <v>227</v>
      </c>
      <c r="B232" s="8" t="s">
        <v>467</v>
      </c>
      <c r="C232" s="69" t="s">
        <v>13</v>
      </c>
      <c r="D232" s="53">
        <v>44343</v>
      </c>
      <c r="E232" s="53">
        <v>44371</v>
      </c>
      <c r="F232" s="53">
        <v>44371</v>
      </c>
      <c r="G232" s="60" t="s">
        <v>647</v>
      </c>
      <c r="H232" s="20" t="s">
        <v>123</v>
      </c>
      <c r="I232" s="11" t="s">
        <v>139</v>
      </c>
      <c r="J232" s="9"/>
      <c r="K232" s="11"/>
      <c r="L232" s="11"/>
      <c r="M232" s="11"/>
      <c r="N232" s="11"/>
      <c r="O232" s="11"/>
      <c r="P232" s="11"/>
      <c r="Q232" s="11"/>
      <c r="R232"/>
      <c r="S232"/>
    </row>
    <row r="233" spans="1:19" s="5" customFormat="1" ht="30" x14ac:dyDescent="0.25">
      <c r="A233" s="1">
        <v>228</v>
      </c>
      <c r="B233" s="8" t="s">
        <v>468</v>
      </c>
      <c r="C233" s="69" t="s">
        <v>13</v>
      </c>
      <c r="D233" s="53">
        <v>44343</v>
      </c>
      <c r="E233" s="53">
        <v>44371</v>
      </c>
      <c r="F233" s="53">
        <v>44357</v>
      </c>
      <c r="G233" s="19" t="s">
        <v>648</v>
      </c>
      <c r="H233" s="20" t="s">
        <v>131</v>
      </c>
      <c r="I233" s="11" t="s">
        <v>135</v>
      </c>
      <c r="J233" s="9"/>
      <c r="K233" s="11"/>
      <c r="L233" s="11"/>
      <c r="M233" s="11"/>
      <c r="N233" s="11"/>
      <c r="O233" s="11"/>
      <c r="P233" s="11"/>
      <c r="Q233" s="11"/>
      <c r="R233"/>
      <c r="S233"/>
    </row>
    <row r="234" spans="1:19" s="5" customFormat="1" ht="30" x14ac:dyDescent="0.25">
      <c r="A234" s="1">
        <v>229</v>
      </c>
      <c r="B234" s="8" t="s">
        <v>469</v>
      </c>
      <c r="C234" s="69" t="s">
        <v>13</v>
      </c>
      <c r="D234" s="53">
        <v>44343</v>
      </c>
      <c r="E234" s="53">
        <v>44371</v>
      </c>
      <c r="F234" s="53">
        <v>44357</v>
      </c>
      <c r="G234" s="60" t="s">
        <v>649</v>
      </c>
      <c r="H234" s="20" t="s">
        <v>131</v>
      </c>
      <c r="I234" s="11" t="s">
        <v>135</v>
      </c>
      <c r="J234" s="9"/>
      <c r="K234" s="11"/>
      <c r="L234" s="11"/>
      <c r="M234" s="11"/>
      <c r="N234" s="11"/>
      <c r="O234" s="11"/>
      <c r="P234" s="11"/>
      <c r="Q234" s="11"/>
      <c r="R234"/>
      <c r="S234"/>
    </row>
    <row r="235" spans="1:19" s="5" customFormat="1" ht="105" x14ac:dyDescent="0.25">
      <c r="A235" s="1">
        <v>230</v>
      </c>
      <c r="B235" s="8" t="s">
        <v>470</v>
      </c>
      <c r="C235" s="69" t="s">
        <v>13</v>
      </c>
      <c r="D235" s="53">
        <v>44343</v>
      </c>
      <c r="E235" s="53">
        <v>44371</v>
      </c>
      <c r="F235" s="53">
        <v>44371</v>
      </c>
      <c r="G235" s="19" t="s">
        <v>650</v>
      </c>
      <c r="H235" s="20" t="s">
        <v>131</v>
      </c>
      <c r="I235" s="11" t="s">
        <v>137</v>
      </c>
      <c r="J235" s="9"/>
      <c r="K235" s="11"/>
      <c r="L235" s="11"/>
      <c r="M235" s="11"/>
      <c r="N235" s="11"/>
      <c r="O235" s="11"/>
      <c r="P235" s="11"/>
      <c r="Q235" s="11"/>
      <c r="R235"/>
      <c r="S235"/>
    </row>
    <row r="236" spans="1:19" s="5" customFormat="1" ht="105" x14ac:dyDescent="0.25">
      <c r="A236" s="70">
        <v>231</v>
      </c>
      <c r="B236" s="8" t="s">
        <v>471</v>
      </c>
      <c r="C236" s="69" t="s">
        <v>13</v>
      </c>
      <c r="D236" s="53">
        <v>44344</v>
      </c>
      <c r="E236" s="53">
        <v>44372</v>
      </c>
      <c r="F236" s="53">
        <v>44371</v>
      </c>
      <c r="G236" s="72" t="s">
        <v>651</v>
      </c>
      <c r="H236" s="70" t="s">
        <v>131</v>
      </c>
      <c r="I236" s="66" t="s">
        <v>137</v>
      </c>
      <c r="J236" s="9"/>
      <c r="K236" s="11"/>
      <c r="L236" s="11"/>
      <c r="M236" s="11"/>
      <c r="N236" s="11"/>
      <c r="O236" s="11"/>
      <c r="P236" s="11"/>
      <c r="Q236" s="11"/>
      <c r="R236"/>
      <c r="S236"/>
    </row>
    <row r="237" spans="1:19" s="5" customFormat="1" x14ac:dyDescent="0.25">
      <c r="A237" s="77">
        <v>232</v>
      </c>
      <c r="B237" s="8" t="s">
        <v>472</v>
      </c>
      <c r="C237" s="69" t="s">
        <v>13</v>
      </c>
      <c r="D237" s="53">
        <v>44344</v>
      </c>
      <c r="E237" s="53">
        <v>44372</v>
      </c>
      <c r="F237" s="53">
        <v>44372</v>
      </c>
      <c r="G237" s="73" t="s">
        <v>652</v>
      </c>
      <c r="H237" s="70"/>
      <c r="I237" s="66" t="s">
        <v>4</v>
      </c>
      <c r="J237" s="9"/>
      <c r="K237" s="11"/>
      <c r="L237" s="11"/>
      <c r="M237" s="11"/>
      <c r="N237" s="11"/>
      <c r="O237" s="11"/>
      <c r="P237" s="11"/>
      <c r="Q237" s="11"/>
      <c r="R237"/>
      <c r="S237"/>
    </row>
    <row r="238" spans="1:19" s="5" customFormat="1" ht="120" x14ac:dyDescent="0.25">
      <c r="A238" s="70">
        <v>233</v>
      </c>
      <c r="B238" s="8" t="s">
        <v>473</v>
      </c>
      <c r="C238" s="69" t="s">
        <v>13</v>
      </c>
      <c r="D238" s="53">
        <v>44347</v>
      </c>
      <c r="E238" s="53">
        <v>44375</v>
      </c>
      <c r="F238" s="53">
        <v>44375</v>
      </c>
      <c r="G238" s="72" t="s">
        <v>653</v>
      </c>
      <c r="H238" s="70" t="s">
        <v>122</v>
      </c>
      <c r="I238" s="66" t="s">
        <v>37</v>
      </c>
      <c r="J238" s="9"/>
      <c r="K238" s="11"/>
      <c r="L238" s="11"/>
      <c r="M238" s="11"/>
      <c r="N238" s="11"/>
      <c r="O238" s="11"/>
      <c r="P238" s="11"/>
      <c r="Q238" s="11"/>
      <c r="R238"/>
      <c r="S238"/>
    </row>
    <row r="239" spans="1:19" s="5" customFormat="1" ht="180" x14ac:dyDescent="0.25">
      <c r="A239" s="70">
        <v>234</v>
      </c>
      <c r="B239" s="8" t="s">
        <v>474</v>
      </c>
      <c r="C239" s="69" t="s">
        <v>13</v>
      </c>
      <c r="D239" s="53">
        <v>44347</v>
      </c>
      <c r="E239" s="53">
        <v>44375</v>
      </c>
      <c r="F239" s="53">
        <v>44375</v>
      </c>
      <c r="G239" s="72" t="s">
        <v>654</v>
      </c>
      <c r="H239" s="70"/>
      <c r="I239" s="66" t="s">
        <v>137</v>
      </c>
      <c r="J239" s="9"/>
      <c r="K239" s="11"/>
      <c r="L239" s="11"/>
      <c r="M239" s="11"/>
      <c r="N239" s="11"/>
      <c r="O239" s="11"/>
      <c r="P239" s="11"/>
      <c r="Q239" s="11"/>
      <c r="R239"/>
      <c r="S239"/>
    </row>
    <row r="240" spans="1:19" s="5" customFormat="1" ht="90" x14ac:dyDescent="0.25">
      <c r="A240" s="70">
        <v>235</v>
      </c>
      <c r="B240" s="8" t="s">
        <v>475</v>
      </c>
      <c r="C240" s="69" t="s">
        <v>14</v>
      </c>
      <c r="D240" s="53">
        <v>44348</v>
      </c>
      <c r="E240" s="53">
        <v>44376</v>
      </c>
      <c r="F240" s="53">
        <v>44376</v>
      </c>
      <c r="G240" s="72" t="s">
        <v>655</v>
      </c>
      <c r="H240" s="70" t="s">
        <v>123</v>
      </c>
      <c r="I240" s="66" t="s">
        <v>137</v>
      </c>
      <c r="J240" s="9"/>
      <c r="K240" s="11"/>
      <c r="L240" s="11"/>
      <c r="M240" s="11"/>
      <c r="N240" s="11"/>
      <c r="O240" s="11"/>
      <c r="P240" s="11"/>
      <c r="Q240" s="11"/>
      <c r="R240"/>
      <c r="S240"/>
    </row>
    <row r="241" spans="1:19" s="5" customFormat="1" ht="45" x14ac:dyDescent="0.25">
      <c r="A241" s="70">
        <v>236</v>
      </c>
      <c r="B241" s="8" t="s">
        <v>476</v>
      </c>
      <c r="C241" s="69" t="s">
        <v>14</v>
      </c>
      <c r="D241" s="53">
        <v>44348</v>
      </c>
      <c r="E241" s="53">
        <v>44376</v>
      </c>
      <c r="F241" s="53">
        <v>44376</v>
      </c>
      <c r="G241" s="73" t="s">
        <v>656</v>
      </c>
      <c r="H241" s="70" t="s">
        <v>123</v>
      </c>
      <c r="I241" s="66" t="s">
        <v>137</v>
      </c>
      <c r="J241" s="9"/>
      <c r="K241" s="11"/>
      <c r="L241" s="11"/>
      <c r="M241" s="11"/>
      <c r="N241" s="11"/>
      <c r="O241" s="11"/>
      <c r="P241" s="11"/>
      <c r="Q241" s="11"/>
      <c r="R241"/>
      <c r="S241"/>
    </row>
    <row r="242" spans="1:19" s="5" customFormat="1" ht="30" x14ac:dyDescent="0.25">
      <c r="A242" s="70">
        <v>237</v>
      </c>
      <c r="B242" s="8" t="s">
        <v>477</v>
      </c>
      <c r="C242" s="69" t="s">
        <v>14</v>
      </c>
      <c r="D242" s="53">
        <v>44349</v>
      </c>
      <c r="E242" s="53">
        <v>44377</v>
      </c>
      <c r="F242" s="53">
        <v>44377</v>
      </c>
      <c r="G242" s="72" t="s">
        <v>657</v>
      </c>
      <c r="H242" s="70" t="s">
        <v>123</v>
      </c>
      <c r="I242" s="66" t="s">
        <v>137</v>
      </c>
      <c r="J242" s="9"/>
      <c r="K242" s="11"/>
      <c r="L242" s="11"/>
      <c r="M242" s="11"/>
      <c r="N242" s="11"/>
      <c r="O242" s="11"/>
      <c r="P242" s="11"/>
      <c r="Q242" s="11"/>
      <c r="R242"/>
      <c r="S242"/>
    </row>
    <row r="243" spans="1:19" s="5" customFormat="1" ht="30" x14ac:dyDescent="0.25">
      <c r="A243" s="70">
        <v>238</v>
      </c>
      <c r="B243" s="8" t="s">
        <v>478</v>
      </c>
      <c r="C243" s="69" t="s">
        <v>14</v>
      </c>
      <c r="D243" s="53">
        <v>44349</v>
      </c>
      <c r="E243" s="53">
        <v>44377</v>
      </c>
      <c r="F243" s="53">
        <v>44377</v>
      </c>
      <c r="G243" s="74" t="s">
        <v>658</v>
      </c>
      <c r="H243" s="66" t="s">
        <v>123</v>
      </c>
      <c r="I243" s="66" t="s">
        <v>137</v>
      </c>
      <c r="J243" s="9"/>
      <c r="K243" s="11"/>
      <c r="L243" s="11"/>
      <c r="M243" s="11"/>
      <c r="N243" s="11"/>
      <c r="O243" s="11"/>
      <c r="P243" s="11"/>
      <c r="Q243" s="11"/>
      <c r="R243"/>
      <c r="S243"/>
    </row>
    <row r="244" spans="1:19" s="5" customFormat="1" ht="45" x14ac:dyDescent="0.25">
      <c r="A244" s="77">
        <v>239</v>
      </c>
      <c r="B244" s="8" t="s">
        <v>479</v>
      </c>
      <c r="C244" s="69" t="s">
        <v>14</v>
      </c>
      <c r="D244" s="53">
        <v>44349</v>
      </c>
      <c r="E244" s="53">
        <v>44377</v>
      </c>
      <c r="F244" s="53">
        <v>44377</v>
      </c>
      <c r="G244" s="74" t="s">
        <v>659</v>
      </c>
      <c r="H244" s="70" t="s">
        <v>123</v>
      </c>
      <c r="I244" s="66" t="s">
        <v>137</v>
      </c>
      <c r="J244" s="9"/>
      <c r="K244" s="11"/>
      <c r="L244" s="11"/>
      <c r="M244" s="11"/>
      <c r="N244" s="11"/>
      <c r="O244" s="11"/>
      <c r="P244" s="11"/>
      <c r="Q244" s="14"/>
      <c r="R244"/>
      <c r="S244"/>
    </row>
    <row r="245" spans="1:19" s="5" customFormat="1" x14ac:dyDescent="0.25">
      <c r="A245" s="70">
        <v>240</v>
      </c>
      <c r="B245" s="8" t="s">
        <v>480</v>
      </c>
      <c r="C245" s="69" t="s">
        <v>14</v>
      </c>
      <c r="D245" s="79">
        <v>44350</v>
      </c>
      <c r="E245" s="53">
        <v>44356</v>
      </c>
      <c r="F245" s="53">
        <v>44356</v>
      </c>
      <c r="G245" s="73" t="s">
        <v>660</v>
      </c>
      <c r="H245" s="70" t="s">
        <v>131</v>
      </c>
      <c r="I245" s="66" t="s">
        <v>135</v>
      </c>
      <c r="J245" s="9"/>
      <c r="K245" s="11"/>
      <c r="L245" s="11"/>
      <c r="M245" s="11"/>
      <c r="N245" s="11"/>
      <c r="O245" s="11"/>
      <c r="P245" s="11"/>
      <c r="Q245" s="14"/>
      <c r="R245"/>
      <c r="S245"/>
    </row>
    <row r="246" spans="1:19" s="5" customFormat="1" ht="135" x14ac:dyDescent="0.25">
      <c r="A246" s="70">
        <v>241</v>
      </c>
      <c r="B246" s="8" t="s">
        <v>481</v>
      </c>
      <c r="C246" s="69" t="s">
        <v>14</v>
      </c>
      <c r="D246" s="79">
        <v>44351</v>
      </c>
      <c r="E246" s="53">
        <v>44379</v>
      </c>
      <c r="F246" s="53">
        <v>44379</v>
      </c>
      <c r="G246" s="72" t="s">
        <v>661</v>
      </c>
      <c r="H246" s="70" t="s">
        <v>123</v>
      </c>
      <c r="I246" s="66" t="s">
        <v>137</v>
      </c>
      <c r="J246" s="9"/>
      <c r="K246" s="11"/>
      <c r="L246" s="11"/>
      <c r="M246" s="11"/>
      <c r="N246" s="11"/>
      <c r="O246" s="11"/>
      <c r="P246" s="11"/>
      <c r="Q246" s="14"/>
      <c r="R246"/>
      <c r="S246"/>
    </row>
    <row r="247" spans="1:19" s="5" customFormat="1" ht="185.25" x14ac:dyDescent="0.25">
      <c r="A247" s="77">
        <v>242</v>
      </c>
      <c r="B247" s="8" t="s">
        <v>482</v>
      </c>
      <c r="C247" s="69" t="s">
        <v>14</v>
      </c>
      <c r="D247" s="79">
        <v>44351</v>
      </c>
      <c r="E247" s="53">
        <v>44379</v>
      </c>
      <c r="F247" s="53">
        <v>44379</v>
      </c>
      <c r="G247" s="86" t="s">
        <v>662</v>
      </c>
      <c r="H247" s="77" t="s">
        <v>123</v>
      </c>
      <c r="I247" s="75" t="s">
        <v>139</v>
      </c>
      <c r="J247" s="9"/>
      <c r="K247" s="11"/>
      <c r="L247" s="11"/>
      <c r="M247" s="11"/>
      <c r="N247" s="11"/>
      <c r="O247" s="11"/>
      <c r="P247" s="11"/>
      <c r="Q247" s="14"/>
      <c r="R247"/>
      <c r="S247"/>
    </row>
    <row r="248" spans="1:19" s="5" customFormat="1" x14ac:dyDescent="0.25">
      <c r="A248" s="77">
        <v>243</v>
      </c>
      <c r="B248" s="8" t="s">
        <v>483</v>
      </c>
      <c r="C248" s="69" t="s">
        <v>14</v>
      </c>
      <c r="D248" s="79">
        <v>44351</v>
      </c>
      <c r="E248" s="53">
        <v>44379</v>
      </c>
      <c r="F248" s="79">
        <v>44356</v>
      </c>
      <c r="G248" s="72" t="s">
        <v>663</v>
      </c>
      <c r="H248" s="70" t="s">
        <v>131</v>
      </c>
      <c r="I248" s="66" t="s">
        <v>135</v>
      </c>
      <c r="J248" s="9"/>
      <c r="K248" s="11"/>
      <c r="L248" s="11"/>
      <c r="M248" s="11"/>
      <c r="N248" s="11"/>
      <c r="O248" s="11"/>
      <c r="P248" s="11"/>
      <c r="Q248" s="14"/>
      <c r="R248"/>
      <c r="S248"/>
    </row>
    <row r="249" spans="1:19" s="5" customFormat="1" ht="315" x14ac:dyDescent="0.25">
      <c r="A249" s="70">
        <v>244</v>
      </c>
      <c r="B249" s="8" t="s">
        <v>484</v>
      </c>
      <c r="C249" s="69" t="s">
        <v>14</v>
      </c>
      <c r="D249" s="79">
        <v>44354</v>
      </c>
      <c r="E249" s="53">
        <v>44382</v>
      </c>
      <c r="F249" s="53">
        <v>44382</v>
      </c>
      <c r="G249" s="19" t="s">
        <v>664</v>
      </c>
      <c r="H249" s="70" t="s">
        <v>123</v>
      </c>
      <c r="I249" s="66" t="s">
        <v>138</v>
      </c>
      <c r="J249" s="9"/>
      <c r="K249" s="11"/>
      <c r="L249" s="11"/>
      <c r="M249" s="11"/>
      <c r="N249" s="11"/>
      <c r="O249" s="11"/>
      <c r="P249" s="11"/>
      <c r="Q249" s="14"/>
      <c r="R249"/>
      <c r="S249"/>
    </row>
    <row r="250" spans="1:19" s="5" customFormat="1" x14ac:dyDescent="0.25">
      <c r="A250" s="70">
        <v>245</v>
      </c>
      <c r="B250" s="8" t="s">
        <v>485</v>
      </c>
      <c r="C250" s="69" t="s">
        <v>14</v>
      </c>
      <c r="D250" s="79">
        <v>44354</v>
      </c>
      <c r="E250" s="53">
        <v>44379</v>
      </c>
      <c r="F250" s="79">
        <v>44356</v>
      </c>
      <c r="G250" s="72" t="s">
        <v>665</v>
      </c>
      <c r="H250" s="70" t="s">
        <v>123</v>
      </c>
      <c r="I250" s="66" t="s">
        <v>135</v>
      </c>
      <c r="J250" s="9"/>
      <c r="K250" s="11"/>
      <c r="L250" s="11"/>
      <c r="M250" s="11"/>
      <c r="N250" s="11"/>
      <c r="O250" s="11"/>
      <c r="P250" s="11"/>
      <c r="Q250" s="14"/>
      <c r="R250"/>
      <c r="S250"/>
    </row>
    <row r="251" spans="1:19" s="5" customFormat="1" ht="99.75" x14ac:dyDescent="0.25">
      <c r="A251" s="70">
        <v>246</v>
      </c>
      <c r="B251" s="8" t="s">
        <v>486</v>
      </c>
      <c r="C251" s="69" t="s">
        <v>14</v>
      </c>
      <c r="D251" s="79">
        <v>44354</v>
      </c>
      <c r="E251" s="53">
        <v>44382</v>
      </c>
      <c r="F251" s="53">
        <v>44382</v>
      </c>
      <c r="G251" s="68" t="s">
        <v>666</v>
      </c>
      <c r="H251" s="70" t="s">
        <v>120</v>
      </c>
      <c r="I251" s="66" t="s">
        <v>139</v>
      </c>
      <c r="J251" s="9"/>
      <c r="K251" s="11"/>
      <c r="L251" s="11"/>
      <c r="M251" s="11"/>
      <c r="N251" s="11"/>
      <c r="O251" s="11"/>
      <c r="P251" s="11"/>
      <c r="Q251" s="14"/>
      <c r="R251"/>
      <c r="S251"/>
    </row>
    <row r="252" spans="1:19" s="5" customFormat="1" ht="60" x14ac:dyDescent="0.25">
      <c r="A252" s="70">
        <v>247</v>
      </c>
      <c r="B252" s="8" t="s">
        <v>487</v>
      </c>
      <c r="C252" s="69" t="s">
        <v>14</v>
      </c>
      <c r="D252" s="79">
        <v>44355</v>
      </c>
      <c r="E252" s="53">
        <v>44383</v>
      </c>
      <c r="F252" s="53">
        <v>44383</v>
      </c>
      <c r="G252" s="72" t="s">
        <v>667</v>
      </c>
      <c r="H252" s="70" t="s">
        <v>120</v>
      </c>
      <c r="I252" s="66" t="s">
        <v>4</v>
      </c>
      <c r="J252" s="9"/>
      <c r="K252" s="11"/>
      <c r="L252" s="11"/>
      <c r="M252" s="11"/>
      <c r="N252" s="11"/>
      <c r="O252" s="11"/>
      <c r="P252" s="11"/>
      <c r="Q252" s="14"/>
      <c r="R252"/>
      <c r="S252"/>
    </row>
    <row r="253" spans="1:19" s="5" customFormat="1" ht="60" x14ac:dyDescent="0.25">
      <c r="A253" s="77">
        <v>248</v>
      </c>
      <c r="B253" s="8" t="s">
        <v>488</v>
      </c>
      <c r="C253" s="69" t="s">
        <v>14</v>
      </c>
      <c r="D253" s="79">
        <v>44355</v>
      </c>
      <c r="E253" s="53">
        <v>44383</v>
      </c>
      <c r="F253" s="53">
        <v>44383</v>
      </c>
      <c r="G253" s="19" t="s">
        <v>668</v>
      </c>
      <c r="H253" s="70" t="s">
        <v>120</v>
      </c>
      <c r="I253" s="66" t="s">
        <v>135</v>
      </c>
      <c r="J253" s="9"/>
      <c r="K253" s="11"/>
      <c r="L253" s="11"/>
      <c r="M253" s="11"/>
      <c r="N253" s="11"/>
      <c r="O253" s="11"/>
      <c r="P253" s="11"/>
      <c r="Q253" s="14"/>
      <c r="R253"/>
      <c r="S253"/>
    </row>
    <row r="254" spans="1:19" s="5" customFormat="1" ht="180" x14ac:dyDescent="0.25">
      <c r="A254" s="70">
        <v>249</v>
      </c>
      <c r="B254" s="8" t="s">
        <v>489</v>
      </c>
      <c r="C254" s="69" t="s">
        <v>14</v>
      </c>
      <c r="D254" s="79">
        <v>44356</v>
      </c>
      <c r="E254" s="79">
        <v>44384</v>
      </c>
      <c r="F254" s="79">
        <v>44384</v>
      </c>
      <c r="G254" s="72" t="s">
        <v>669</v>
      </c>
      <c r="H254" s="70" t="s">
        <v>120</v>
      </c>
      <c r="I254" s="66" t="s">
        <v>135</v>
      </c>
      <c r="J254" s="9"/>
      <c r="K254" s="11"/>
      <c r="L254" s="11"/>
      <c r="M254" s="11"/>
      <c r="N254" s="11"/>
      <c r="O254" s="11"/>
      <c r="P254" s="11"/>
      <c r="Q254" s="14"/>
      <c r="R254"/>
      <c r="S254"/>
    </row>
    <row r="255" spans="1:19" s="5" customFormat="1" ht="30" x14ac:dyDescent="0.25">
      <c r="A255" s="70">
        <v>250</v>
      </c>
      <c r="B255" s="8" t="s">
        <v>490</v>
      </c>
      <c r="C255" s="69" t="s">
        <v>14</v>
      </c>
      <c r="D255" s="79">
        <v>44361</v>
      </c>
      <c r="E255" s="79">
        <v>44389</v>
      </c>
      <c r="F255" s="79">
        <v>44389</v>
      </c>
      <c r="G255" s="73" t="s">
        <v>670</v>
      </c>
      <c r="H255" s="70" t="s">
        <v>123</v>
      </c>
      <c r="I255" s="66" t="s">
        <v>37</v>
      </c>
      <c r="J255" s="9"/>
      <c r="K255" s="11"/>
      <c r="L255" s="11"/>
      <c r="M255" s="11"/>
      <c r="N255" s="11"/>
      <c r="O255" s="11"/>
      <c r="P255" s="11"/>
      <c r="Q255" s="14"/>
      <c r="R255"/>
      <c r="S255"/>
    </row>
    <row r="256" spans="1:19" s="5" customFormat="1" x14ac:dyDescent="0.25">
      <c r="A256" s="70">
        <v>251</v>
      </c>
      <c r="B256" s="8" t="s">
        <v>491</v>
      </c>
      <c r="C256" s="69" t="s">
        <v>14</v>
      </c>
      <c r="D256" s="79">
        <v>44362</v>
      </c>
      <c r="E256" s="79">
        <v>44390</v>
      </c>
      <c r="F256" s="79">
        <v>44390</v>
      </c>
      <c r="G256" s="20" t="s">
        <v>671</v>
      </c>
      <c r="H256" s="70" t="s">
        <v>123</v>
      </c>
      <c r="I256" s="66" t="s">
        <v>37</v>
      </c>
      <c r="J256" s="12"/>
      <c r="K256" s="11"/>
      <c r="L256" s="11"/>
      <c r="M256" s="11"/>
      <c r="N256" s="11"/>
      <c r="O256" s="11"/>
      <c r="P256" s="11"/>
      <c r="Q256" s="14"/>
      <c r="R256"/>
      <c r="S256"/>
    </row>
    <row r="257" spans="1:19" s="5" customFormat="1" x14ac:dyDescent="0.25">
      <c r="A257" s="77">
        <v>252</v>
      </c>
      <c r="B257" s="8" t="s">
        <v>492</v>
      </c>
      <c r="C257" s="69" t="s">
        <v>14</v>
      </c>
      <c r="D257" s="79">
        <v>44362</v>
      </c>
      <c r="E257" s="79">
        <v>44390</v>
      </c>
      <c r="F257" s="79">
        <v>44390</v>
      </c>
      <c r="G257" s="20" t="s">
        <v>671</v>
      </c>
      <c r="H257" s="70" t="s">
        <v>123</v>
      </c>
      <c r="I257" s="66" t="s">
        <v>37</v>
      </c>
      <c r="J257" s="12"/>
      <c r="K257" s="11"/>
      <c r="L257" s="11"/>
      <c r="M257" s="11"/>
      <c r="N257" s="11"/>
      <c r="O257" s="11"/>
      <c r="P257" s="11"/>
      <c r="Q257" s="14"/>
      <c r="R257"/>
      <c r="S257"/>
    </row>
    <row r="258" spans="1:19" s="5" customFormat="1" ht="117.75" customHeight="1" x14ac:dyDescent="0.25">
      <c r="A258" s="70">
        <v>253</v>
      </c>
      <c r="B258" s="8" t="s">
        <v>493</v>
      </c>
      <c r="C258" s="69" t="s">
        <v>14</v>
      </c>
      <c r="D258" s="79">
        <v>44362</v>
      </c>
      <c r="E258" s="79">
        <v>44390</v>
      </c>
      <c r="F258" s="79">
        <v>44390</v>
      </c>
      <c r="G258" s="20" t="s">
        <v>671</v>
      </c>
      <c r="H258" s="70" t="s">
        <v>123</v>
      </c>
      <c r="I258" s="66" t="s">
        <v>37</v>
      </c>
      <c r="J258" s="93"/>
      <c r="K258" s="89"/>
      <c r="L258" s="89"/>
      <c r="M258" s="11"/>
      <c r="N258" s="11"/>
      <c r="O258" s="11"/>
      <c r="P258" s="11"/>
      <c r="Q258" s="14"/>
      <c r="R258"/>
      <c r="S258"/>
    </row>
    <row r="259" spans="1:19" s="5" customFormat="1" x14ac:dyDescent="0.25">
      <c r="A259" s="70">
        <v>254</v>
      </c>
      <c r="B259" s="8" t="s">
        <v>494</v>
      </c>
      <c r="C259" s="69" t="s">
        <v>14</v>
      </c>
      <c r="D259" s="79">
        <v>44362</v>
      </c>
      <c r="E259" s="79">
        <v>44390</v>
      </c>
      <c r="F259" s="79">
        <v>44390</v>
      </c>
      <c r="G259" s="20" t="s">
        <v>671</v>
      </c>
      <c r="H259" s="70" t="s">
        <v>123</v>
      </c>
      <c r="I259" s="66" t="s">
        <v>37</v>
      </c>
      <c r="J259" s="12"/>
      <c r="K259" s="11"/>
      <c r="L259" s="11"/>
      <c r="M259" s="11"/>
      <c r="N259" s="11"/>
      <c r="O259" s="11"/>
      <c r="P259" s="11"/>
      <c r="Q259" s="14"/>
      <c r="R259"/>
      <c r="S259"/>
    </row>
    <row r="260" spans="1:19" s="5" customFormat="1" ht="225" x14ac:dyDescent="0.25">
      <c r="A260" s="70">
        <v>255</v>
      </c>
      <c r="B260" s="8" t="s">
        <v>495</v>
      </c>
      <c r="C260" s="69" t="s">
        <v>14</v>
      </c>
      <c r="D260" s="79">
        <v>44362</v>
      </c>
      <c r="E260" s="79">
        <v>44362</v>
      </c>
      <c r="F260" s="79">
        <v>44362</v>
      </c>
      <c r="G260" s="72" t="s">
        <v>672</v>
      </c>
      <c r="H260" s="70" t="s">
        <v>123</v>
      </c>
      <c r="I260" s="66" t="s">
        <v>135</v>
      </c>
      <c r="J260" s="12"/>
      <c r="K260" s="89"/>
      <c r="L260" s="11"/>
      <c r="M260" s="11"/>
      <c r="N260" s="11"/>
      <c r="O260" s="11"/>
      <c r="P260" s="11"/>
      <c r="Q260" s="14"/>
      <c r="R260"/>
      <c r="S260"/>
    </row>
    <row r="261" spans="1:19" s="5" customFormat="1" ht="105" x14ac:dyDescent="0.25">
      <c r="A261" s="70">
        <v>256</v>
      </c>
      <c r="B261" s="8" t="s">
        <v>496</v>
      </c>
      <c r="C261" s="69" t="s">
        <v>14</v>
      </c>
      <c r="D261" s="79">
        <v>44362</v>
      </c>
      <c r="E261" s="79">
        <v>44390</v>
      </c>
      <c r="F261" s="79">
        <v>44372</v>
      </c>
      <c r="G261" s="20" t="s">
        <v>673</v>
      </c>
      <c r="H261" s="70" t="s">
        <v>123</v>
      </c>
      <c r="I261" s="66" t="s">
        <v>137</v>
      </c>
      <c r="J261" s="12"/>
      <c r="K261" s="11"/>
      <c r="L261" s="11"/>
      <c r="M261" s="11"/>
      <c r="N261" s="11"/>
      <c r="O261" s="11"/>
      <c r="P261" s="11"/>
      <c r="Q261" s="14"/>
      <c r="R261"/>
      <c r="S261"/>
    </row>
    <row r="262" spans="1:19" s="5" customFormat="1" ht="409.5" x14ac:dyDescent="0.25">
      <c r="A262" s="70">
        <v>257</v>
      </c>
      <c r="B262" s="8" t="s">
        <v>497</v>
      </c>
      <c r="C262" s="69" t="s">
        <v>14</v>
      </c>
      <c r="D262" s="79">
        <v>44363</v>
      </c>
      <c r="E262" s="79">
        <v>44391</v>
      </c>
      <c r="F262" s="79">
        <v>44372</v>
      </c>
      <c r="G262" s="20" t="s">
        <v>674</v>
      </c>
      <c r="H262" s="70" t="s">
        <v>123</v>
      </c>
      <c r="I262" s="66" t="s">
        <v>135</v>
      </c>
      <c r="J262" s="9"/>
      <c r="K262" s="11"/>
      <c r="L262" s="11"/>
      <c r="M262" s="11"/>
      <c r="N262" s="11"/>
      <c r="O262" s="11"/>
      <c r="P262" s="11"/>
      <c r="Q262" s="14"/>
      <c r="R262"/>
      <c r="S262"/>
    </row>
    <row r="263" spans="1:19" s="5" customFormat="1" ht="409.5" x14ac:dyDescent="0.25">
      <c r="A263" s="70">
        <v>258</v>
      </c>
      <c r="B263" s="8" t="s">
        <v>498</v>
      </c>
      <c r="C263" s="69" t="s">
        <v>14</v>
      </c>
      <c r="D263" s="79">
        <v>44363</v>
      </c>
      <c r="E263" s="79">
        <v>44391</v>
      </c>
      <c r="F263" s="79">
        <v>44372</v>
      </c>
      <c r="G263" s="70" t="s">
        <v>675</v>
      </c>
      <c r="H263" s="70" t="s">
        <v>123</v>
      </c>
      <c r="I263" s="66" t="s">
        <v>135</v>
      </c>
      <c r="J263" s="9"/>
      <c r="K263" s="11"/>
      <c r="L263" s="11"/>
      <c r="M263" s="11"/>
      <c r="N263" s="11"/>
      <c r="O263" s="11"/>
      <c r="P263" s="11"/>
      <c r="Q263" s="14"/>
      <c r="R263"/>
      <c r="S263"/>
    </row>
    <row r="264" spans="1:19" s="5" customFormat="1" ht="409.5" x14ac:dyDescent="0.25">
      <c r="A264" s="70">
        <v>259</v>
      </c>
      <c r="B264" s="8" t="s">
        <v>499</v>
      </c>
      <c r="C264" s="69" t="s">
        <v>14</v>
      </c>
      <c r="D264" s="79">
        <v>44363</v>
      </c>
      <c r="E264" s="79">
        <v>44391</v>
      </c>
      <c r="F264" s="79">
        <v>44372</v>
      </c>
      <c r="G264" s="72" t="s">
        <v>675</v>
      </c>
      <c r="H264" s="70" t="s">
        <v>123</v>
      </c>
      <c r="I264" s="75" t="s">
        <v>135</v>
      </c>
      <c r="J264" s="12"/>
      <c r="K264" s="11"/>
      <c r="L264" s="11"/>
      <c r="M264" s="11"/>
      <c r="N264" s="11"/>
      <c r="O264" s="11"/>
      <c r="P264" s="11"/>
      <c r="Q264" s="14"/>
      <c r="R264"/>
      <c r="S264"/>
    </row>
    <row r="265" spans="1:19" s="5" customFormat="1" ht="144.75" customHeight="1" x14ac:dyDescent="0.25">
      <c r="A265" s="70">
        <v>260</v>
      </c>
      <c r="B265" s="8" t="s">
        <v>500</v>
      </c>
      <c r="C265" s="69" t="s">
        <v>14</v>
      </c>
      <c r="D265" s="79">
        <v>44363</v>
      </c>
      <c r="E265" s="79">
        <v>44391</v>
      </c>
      <c r="F265" s="79">
        <v>44372</v>
      </c>
      <c r="G265" s="72" t="s">
        <v>675</v>
      </c>
      <c r="H265" s="70" t="s">
        <v>123</v>
      </c>
      <c r="I265" s="66" t="s">
        <v>135</v>
      </c>
      <c r="J265" s="12"/>
      <c r="K265" s="11"/>
      <c r="L265" s="11"/>
      <c r="M265" s="11"/>
      <c r="N265" s="11"/>
      <c r="O265" s="11"/>
      <c r="P265" s="11"/>
      <c r="Q265" s="14"/>
      <c r="R265"/>
      <c r="S265"/>
    </row>
    <row r="266" spans="1:19" s="5" customFormat="1" ht="409.5" x14ac:dyDescent="0.25">
      <c r="A266" s="77">
        <v>261</v>
      </c>
      <c r="B266" s="8" t="s">
        <v>501</v>
      </c>
      <c r="C266" s="69" t="s">
        <v>14</v>
      </c>
      <c r="D266" s="79">
        <v>44363</v>
      </c>
      <c r="E266" s="79">
        <v>44391</v>
      </c>
      <c r="F266" s="79">
        <v>44372</v>
      </c>
      <c r="G266" s="73" t="s">
        <v>675</v>
      </c>
      <c r="H266" s="70" t="s">
        <v>123</v>
      </c>
      <c r="I266" s="66" t="s">
        <v>135</v>
      </c>
      <c r="J266" s="12"/>
      <c r="K266" s="11"/>
      <c r="L266" s="11"/>
      <c r="M266" s="11"/>
      <c r="N266" s="11"/>
      <c r="O266" s="11"/>
      <c r="P266" s="11"/>
      <c r="Q266" s="14"/>
      <c r="R266"/>
      <c r="S266"/>
    </row>
    <row r="267" spans="1:19" s="5" customFormat="1" ht="112.5" customHeight="1" x14ac:dyDescent="0.25">
      <c r="A267" s="77">
        <v>262</v>
      </c>
      <c r="B267" s="8" t="s">
        <v>502</v>
      </c>
      <c r="C267" s="69" t="s">
        <v>14</v>
      </c>
      <c r="D267" s="79">
        <v>44363</v>
      </c>
      <c r="E267" s="79">
        <v>44391</v>
      </c>
      <c r="F267" s="79">
        <v>44372</v>
      </c>
      <c r="G267" s="72" t="s">
        <v>675</v>
      </c>
      <c r="H267" s="70" t="s">
        <v>123</v>
      </c>
      <c r="I267" s="75" t="s">
        <v>135</v>
      </c>
      <c r="J267" s="12"/>
      <c r="K267" s="11"/>
      <c r="L267" s="11"/>
      <c r="M267" s="11"/>
      <c r="N267" s="11"/>
      <c r="O267" s="11"/>
      <c r="P267" s="11"/>
      <c r="Q267" s="14"/>
      <c r="R267"/>
      <c r="S267"/>
    </row>
    <row r="268" spans="1:19" s="5" customFormat="1" ht="405" x14ac:dyDescent="0.25">
      <c r="A268" s="70">
        <v>263</v>
      </c>
      <c r="B268" s="8" t="s">
        <v>503</v>
      </c>
      <c r="C268" s="69" t="s">
        <v>14</v>
      </c>
      <c r="D268" s="79">
        <v>44363</v>
      </c>
      <c r="E268" s="79">
        <v>44391</v>
      </c>
      <c r="F268" s="79">
        <v>44391</v>
      </c>
      <c r="G268" s="74" t="s">
        <v>676</v>
      </c>
      <c r="H268" s="66" t="s">
        <v>123</v>
      </c>
      <c r="I268" s="66" t="s">
        <v>137</v>
      </c>
      <c r="J268" s="12"/>
      <c r="K268" s="15"/>
      <c r="L268" s="11"/>
      <c r="M268" s="11"/>
      <c r="N268" s="11"/>
      <c r="O268" s="11"/>
      <c r="P268" s="11"/>
      <c r="Q268" s="14"/>
      <c r="R268"/>
      <c r="S268"/>
    </row>
    <row r="269" spans="1:19" s="5" customFormat="1" ht="152.25" customHeight="1" x14ac:dyDescent="0.25">
      <c r="A269" s="70">
        <v>264</v>
      </c>
      <c r="B269" s="8" t="s">
        <v>504</v>
      </c>
      <c r="C269" s="69" t="s">
        <v>14</v>
      </c>
      <c r="D269" s="79">
        <v>44363</v>
      </c>
      <c r="E269" s="79">
        <v>44391</v>
      </c>
      <c r="F269" s="79">
        <v>44391</v>
      </c>
      <c r="G269" s="73" t="s">
        <v>677</v>
      </c>
      <c r="H269" s="70" t="s">
        <v>122</v>
      </c>
      <c r="I269" s="66" t="s">
        <v>37</v>
      </c>
      <c r="J269" s="9"/>
      <c r="K269" s="11"/>
      <c r="L269" s="11"/>
      <c r="M269" s="11"/>
      <c r="N269" s="11"/>
      <c r="O269" s="11"/>
      <c r="P269" s="11"/>
      <c r="Q269" s="14"/>
      <c r="R269"/>
      <c r="S269"/>
    </row>
    <row r="270" spans="1:19" s="5" customFormat="1" ht="90" customHeight="1" x14ac:dyDescent="0.25">
      <c r="A270" s="70">
        <v>265</v>
      </c>
      <c r="B270" s="8" t="s">
        <v>505</v>
      </c>
      <c r="C270" s="69" t="s">
        <v>14</v>
      </c>
      <c r="D270" s="79">
        <v>44363</v>
      </c>
      <c r="E270" s="79">
        <v>44391</v>
      </c>
      <c r="F270" s="79">
        <v>44391</v>
      </c>
      <c r="G270" s="72" t="s">
        <v>678</v>
      </c>
      <c r="H270" s="70" t="s">
        <v>44</v>
      </c>
      <c r="I270" s="66" t="s">
        <v>135</v>
      </c>
      <c r="J270" s="9"/>
      <c r="K270" s="11"/>
      <c r="L270" s="11"/>
      <c r="M270" s="11"/>
      <c r="N270" s="11"/>
      <c r="O270" s="11"/>
      <c r="P270" s="11"/>
      <c r="Q270" s="14"/>
      <c r="R270"/>
      <c r="S270"/>
    </row>
    <row r="271" spans="1:19" s="5" customFormat="1" ht="195" x14ac:dyDescent="0.25">
      <c r="A271" s="70">
        <v>266</v>
      </c>
      <c r="B271" s="8" t="s">
        <v>506</v>
      </c>
      <c r="C271" s="69" t="s">
        <v>14</v>
      </c>
      <c r="D271" s="79">
        <v>44363</v>
      </c>
      <c r="E271" s="79">
        <v>44391</v>
      </c>
      <c r="F271" s="79">
        <v>44391</v>
      </c>
      <c r="G271" s="73" t="s">
        <v>679</v>
      </c>
      <c r="H271" s="70" t="s">
        <v>123</v>
      </c>
      <c r="I271" s="66" t="s">
        <v>137</v>
      </c>
      <c r="J271" s="85"/>
      <c r="K271" s="11"/>
      <c r="L271" s="11"/>
      <c r="M271" s="11"/>
      <c r="N271" s="11"/>
      <c r="O271" s="11"/>
      <c r="P271" s="11"/>
      <c r="Q271" s="14"/>
      <c r="R271"/>
      <c r="S271"/>
    </row>
    <row r="272" spans="1:19" s="5" customFormat="1" x14ac:dyDescent="0.25">
      <c r="A272" s="70">
        <v>267</v>
      </c>
      <c r="B272" s="8" t="s">
        <v>507</v>
      </c>
      <c r="C272" s="69" t="s">
        <v>14</v>
      </c>
      <c r="D272" s="79">
        <v>44365</v>
      </c>
      <c r="E272" s="79">
        <v>44392</v>
      </c>
      <c r="F272" s="79">
        <v>44392</v>
      </c>
      <c r="G272" s="72" t="s">
        <v>680</v>
      </c>
      <c r="H272" s="70" t="s">
        <v>131</v>
      </c>
      <c r="I272" s="66" t="s">
        <v>135</v>
      </c>
      <c r="J272" s="9"/>
      <c r="K272" s="11"/>
      <c r="L272" s="11"/>
      <c r="M272" s="11"/>
      <c r="N272" s="11"/>
      <c r="O272" s="11"/>
      <c r="P272" s="11"/>
      <c r="Q272" s="14"/>
      <c r="R272"/>
      <c r="S272"/>
    </row>
    <row r="273" spans="1:19" s="5" customFormat="1" ht="30" x14ac:dyDescent="0.25">
      <c r="A273" s="70">
        <v>268</v>
      </c>
      <c r="B273" s="8" t="s">
        <v>508</v>
      </c>
      <c r="C273" s="69" t="s">
        <v>14</v>
      </c>
      <c r="D273" s="79">
        <v>44368</v>
      </c>
      <c r="E273" s="79">
        <v>44410</v>
      </c>
      <c r="F273" s="79">
        <v>44392</v>
      </c>
      <c r="G273" s="73" t="s">
        <v>681</v>
      </c>
      <c r="H273" s="70" t="s">
        <v>126</v>
      </c>
      <c r="I273" s="66" t="s">
        <v>135</v>
      </c>
      <c r="J273" s="9"/>
      <c r="K273" s="11"/>
      <c r="L273" s="11"/>
      <c r="M273" s="11"/>
      <c r="N273" s="11"/>
      <c r="O273" s="11"/>
      <c r="P273" s="11"/>
      <c r="Q273" s="14"/>
      <c r="R273"/>
      <c r="S273"/>
    </row>
    <row r="274" spans="1:19" s="5" customFormat="1" ht="30" x14ac:dyDescent="0.25">
      <c r="A274" s="70">
        <v>269</v>
      </c>
      <c r="B274" s="8" t="s">
        <v>509</v>
      </c>
      <c r="C274" s="69" t="s">
        <v>14</v>
      </c>
      <c r="D274" s="79">
        <v>44369</v>
      </c>
      <c r="E274" s="79">
        <v>44411</v>
      </c>
      <c r="F274" s="53"/>
      <c r="G274" s="72" t="s">
        <v>682</v>
      </c>
      <c r="H274" s="70" t="s">
        <v>85</v>
      </c>
      <c r="I274" s="66" t="s">
        <v>4</v>
      </c>
      <c r="J274" s="85"/>
      <c r="K274" s="11"/>
      <c r="L274" s="11"/>
      <c r="M274" s="11"/>
      <c r="N274" s="11"/>
      <c r="O274" s="11"/>
      <c r="P274" s="11"/>
      <c r="Q274" s="14"/>
      <c r="R274"/>
      <c r="S274"/>
    </row>
    <row r="275" spans="1:19" s="5" customFormat="1" ht="105" x14ac:dyDescent="0.25">
      <c r="A275" s="70">
        <v>270</v>
      </c>
      <c r="B275" s="8" t="s">
        <v>510</v>
      </c>
      <c r="C275" s="69" t="s">
        <v>14</v>
      </c>
      <c r="D275" s="79">
        <v>44369</v>
      </c>
      <c r="E275" s="79">
        <v>44411</v>
      </c>
      <c r="F275" s="53"/>
      <c r="G275" s="72" t="s">
        <v>683</v>
      </c>
      <c r="H275" s="70" t="s">
        <v>123</v>
      </c>
      <c r="I275" s="66" t="s">
        <v>137</v>
      </c>
      <c r="J275" s="9"/>
      <c r="K275" s="11"/>
      <c r="L275" s="11"/>
      <c r="M275" s="11"/>
      <c r="N275" s="11"/>
      <c r="O275" s="11"/>
      <c r="P275" s="11"/>
      <c r="Q275" s="14"/>
      <c r="R275"/>
      <c r="S275"/>
    </row>
    <row r="276" spans="1:19" ht="159" customHeight="1" x14ac:dyDescent="0.25">
      <c r="A276" s="70">
        <v>271</v>
      </c>
      <c r="B276" s="8" t="s">
        <v>511</v>
      </c>
      <c r="C276" s="69" t="s">
        <v>14</v>
      </c>
      <c r="D276" s="79">
        <v>44369</v>
      </c>
      <c r="E276" s="79">
        <v>44411</v>
      </c>
      <c r="F276" s="53"/>
      <c r="G276" s="70" t="s">
        <v>684</v>
      </c>
      <c r="H276" s="70" t="s">
        <v>123</v>
      </c>
      <c r="I276" s="66" t="s">
        <v>137</v>
      </c>
      <c r="J276" s="9"/>
      <c r="K276" s="11"/>
      <c r="L276" s="11"/>
      <c r="M276" s="11"/>
      <c r="N276" s="11"/>
      <c r="O276" s="11"/>
      <c r="P276" s="11"/>
      <c r="Q276" s="14"/>
    </row>
    <row r="277" spans="1:19" ht="45" x14ac:dyDescent="0.25">
      <c r="A277" s="77">
        <v>272</v>
      </c>
      <c r="B277" s="8" t="s">
        <v>512</v>
      </c>
      <c r="C277" s="69" t="s">
        <v>14</v>
      </c>
      <c r="D277" s="79">
        <v>44372</v>
      </c>
      <c r="E277" s="79">
        <v>44414</v>
      </c>
      <c r="F277" s="53">
        <v>44377</v>
      </c>
      <c r="G277" s="70" t="s">
        <v>685</v>
      </c>
      <c r="H277" s="70" t="s">
        <v>123</v>
      </c>
      <c r="I277" s="66" t="s">
        <v>135</v>
      </c>
      <c r="J277" s="9"/>
      <c r="K277" s="11"/>
      <c r="L277" s="11"/>
      <c r="M277" s="11"/>
      <c r="N277" s="11"/>
      <c r="O277" s="11"/>
      <c r="P277" s="11"/>
      <c r="Q277" s="14"/>
    </row>
    <row r="278" spans="1:19" ht="375" x14ac:dyDescent="0.25">
      <c r="A278" s="70">
        <v>273</v>
      </c>
      <c r="B278" s="8" t="s">
        <v>513</v>
      </c>
      <c r="C278" s="69" t="s">
        <v>14</v>
      </c>
      <c r="D278" s="79">
        <v>44372</v>
      </c>
      <c r="E278" s="79">
        <v>44414</v>
      </c>
      <c r="F278" s="79">
        <v>44372</v>
      </c>
      <c r="G278" s="73" t="s">
        <v>686</v>
      </c>
      <c r="H278" s="70" t="s">
        <v>131</v>
      </c>
      <c r="I278" s="66" t="s">
        <v>135</v>
      </c>
      <c r="J278" s="9"/>
      <c r="K278" s="11"/>
      <c r="L278" s="11"/>
      <c r="M278" s="11"/>
      <c r="N278" s="11"/>
      <c r="O278" s="11"/>
      <c r="P278" s="11"/>
      <c r="Q278" s="14"/>
    </row>
    <row r="279" spans="1:19" ht="45" x14ac:dyDescent="0.25">
      <c r="A279" s="70">
        <v>274</v>
      </c>
      <c r="B279" s="8" t="s">
        <v>514</v>
      </c>
      <c r="C279" s="69" t="s">
        <v>14</v>
      </c>
      <c r="D279" s="79">
        <v>44375</v>
      </c>
      <c r="E279" s="79">
        <v>44417</v>
      </c>
      <c r="F279" s="53">
        <v>44377</v>
      </c>
      <c r="G279" s="20" t="s">
        <v>687</v>
      </c>
      <c r="H279" s="70" t="s">
        <v>123</v>
      </c>
      <c r="I279" s="66" t="s">
        <v>135</v>
      </c>
      <c r="J279" s="9"/>
      <c r="K279" s="11"/>
      <c r="L279" s="11"/>
      <c r="M279" s="11"/>
      <c r="N279" s="11"/>
      <c r="O279" s="11"/>
      <c r="P279" s="11"/>
      <c r="Q279" s="14"/>
    </row>
    <row r="280" spans="1:19" x14ac:dyDescent="0.25">
      <c r="A280" s="70">
        <v>275</v>
      </c>
      <c r="B280" s="8" t="s">
        <v>515</v>
      </c>
      <c r="C280" s="69" t="s">
        <v>14</v>
      </c>
      <c r="D280" s="79">
        <v>44375</v>
      </c>
      <c r="E280" s="79">
        <v>44417</v>
      </c>
      <c r="F280" s="53">
        <v>44377</v>
      </c>
      <c r="G280" s="73" t="s">
        <v>688</v>
      </c>
      <c r="H280" s="70" t="s">
        <v>123</v>
      </c>
      <c r="I280" s="66" t="s">
        <v>135</v>
      </c>
      <c r="J280" s="9"/>
      <c r="K280" s="11"/>
      <c r="L280" s="11"/>
      <c r="M280" s="11"/>
      <c r="N280" s="11"/>
      <c r="O280" s="11"/>
      <c r="P280" s="11"/>
      <c r="Q280" s="14"/>
    </row>
    <row r="281" spans="1:19" ht="409.5" x14ac:dyDescent="0.25">
      <c r="A281" s="70">
        <v>276</v>
      </c>
      <c r="B281" s="8" t="s">
        <v>516</v>
      </c>
      <c r="C281" s="69" t="s">
        <v>14</v>
      </c>
      <c r="D281" s="79">
        <v>44375</v>
      </c>
      <c r="E281" s="79">
        <v>44417</v>
      </c>
      <c r="F281" s="53"/>
      <c r="G281" s="70" t="s">
        <v>689</v>
      </c>
      <c r="H281" s="70" t="s">
        <v>123</v>
      </c>
      <c r="I281" s="66" t="s">
        <v>137</v>
      </c>
      <c r="J281" s="12"/>
      <c r="K281" s="11"/>
      <c r="L281" s="11"/>
      <c r="M281" s="11"/>
      <c r="N281" s="11"/>
      <c r="O281" s="11"/>
      <c r="P281" s="11"/>
      <c r="Q281" s="14"/>
    </row>
    <row r="282" spans="1:19" x14ac:dyDescent="0.25">
      <c r="A282" s="70">
        <v>277</v>
      </c>
      <c r="B282" s="8" t="s">
        <v>517</v>
      </c>
      <c r="C282" s="69" t="s">
        <v>14</v>
      </c>
      <c r="D282" s="79">
        <v>44376</v>
      </c>
      <c r="E282" s="79">
        <v>44418</v>
      </c>
      <c r="F282" s="79">
        <v>44379</v>
      </c>
      <c r="G282" s="73" t="s">
        <v>690</v>
      </c>
      <c r="H282" s="70" t="s">
        <v>126</v>
      </c>
      <c r="I282" s="66" t="s">
        <v>135</v>
      </c>
      <c r="J282" s="12"/>
      <c r="K282" s="11"/>
      <c r="L282" s="11"/>
      <c r="M282" s="11"/>
      <c r="N282" s="11"/>
      <c r="O282" s="11"/>
      <c r="P282" s="11"/>
      <c r="Q282" s="14"/>
    </row>
    <row r="283" spans="1:19" ht="45" x14ac:dyDescent="0.25">
      <c r="A283" s="77">
        <v>278</v>
      </c>
      <c r="B283" s="8" t="s">
        <v>518</v>
      </c>
      <c r="C283" s="69" t="s">
        <v>14</v>
      </c>
      <c r="D283" s="79">
        <v>44377</v>
      </c>
      <c r="E283" s="79">
        <v>44419</v>
      </c>
      <c r="F283" s="79">
        <v>44377</v>
      </c>
      <c r="G283" s="70" t="s">
        <v>691</v>
      </c>
      <c r="H283" s="70" t="s">
        <v>123</v>
      </c>
      <c r="I283" s="66" t="s">
        <v>135</v>
      </c>
      <c r="J283" s="12"/>
      <c r="K283" s="11"/>
      <c r="L283" s="11"/>
      <c r="M283" s="11"/>
      <c r="N283" s="11"/>
      <c r="O283" s="11"/>
      <c r="P283" s="11"/>
      <c r="Q283" s="14"/>
    </row>
    <row r="284" spans="1:19" ht="45" x14ac:dyDescent="0.25">
      <c r="A284" s="77">
        <v>279</v>
      </c>
      <c r="B284" s="8" t="s">
        <v>519</v>
      </c>
      <c r="C284" s="69" t="s">
        <v>14</v>
      </c>
      <c r="D284" s="79">
        <v>44377</v>
      </c>
      <c r="E284" s="79">
        <v>44419</v>
      </c>
      <c r="F284" s="53"/>
      <c r="G284" s="82" t="s">
        <v>692</v>
      </c>
      <c r="H284" s="77" t="s">
        <v>131</v>
      </c>
      <c r="I284" s="75" t="s">
        <v>135</v>
      </c>
      <c r="J284" s="12"/>
      <c r="K284" s="11"/>
      <c r="L284" s="11"/>
      <c r="M284" s="11"/>
      <c r="N284" s="11"/>
      <c r="O284" s="11"/>
      <c r="P284" s="11"/>
      <c r="Q284" s="14"/>
    </row>
    <row r="285" spans="1:19" ht="30" x14ac:dyDescent="0.25">
      <c r="A285" s="77">
        <v>280</v>
      </c>
      <c r="B285" s="8" t="s">
        <v>520</v>
      </c>
      <c r="C285" s="69" t="s">
        <v>14</v>
      </c>
      <c r="D285" s="79">
        <v>44377</v>
      </c>
      <c r="E285" s="79">
        <v>44419</v>
      </c>
      <c r="F285" s="53"/>
      <c r="G285" s="20" t="s">
        <v>693</v>
      </c>
      <c r="H285" s="70" t="s">
        <v>131</v>
      </c>
      <c r="I285" s="66" t="s">
        <v>135</v>
      </c>
      <c r="J285" s="12"/>
      <c r="K285" s="11"/>
      <c r="L285" s="11"/>
      <c r="M285" s="11"/>
      <c r="N285" s="11"/>
      <c r="O285" s="11"/>
      <c r="P285" s="11"/>
      <c r="Q285" s="14"/>
    </row>
    <row r="286" spans="1:19" ht="120" x14ac:dyDescent="0.25">
      <c r="A286" s="70">
        <v>281</v>
      </c>
      <c r="B286" s="8" t="s">
        <v>521</v>
      </c>
      <c r="C286" s="69" t="s">
        <v>14</v>
      </c>
      <c r="D286" s="79">
        <v>44377</v>
      </c>
      <c r="E286" s="79">
        <v>44419</v>
      </c>
      <c r="F286" s="53"/>
      <c r="G286" s="73" t="s">
        <v>694</v>
      </c>
      <c r="H286" s="70" t="s">
        <v>131</v>
      </c>
      <c r="I286" s="66" t="s">
        <v>135</v>
      </c>
      <c r="J286" s="12"/>
      <c r="K286" s="11"/>
      <c r="L286" s="11"/>
      <c r="M286" s="11"/>
      <c r="N286" s="11"/>
      <c r="O286" s="11"/>
      <c r="P286" s="11"/>
      <c r="Q286" s="14"/>
    </row>
    <row r="287" spans="1:19" ht="123.75" customHeight="1" x14ac:dyDescent="0.25">
      <c r="A287" s="70">
        <v>282</v>
      </c>
      <c r="B287" s="8" t="s">
        <v>522</v>
      </c>
      <c r="C287" s="69" t="s">
        <v>14</v>
      </c>
      <c r="D287" s="79">
        <v>44377</v>
      </c>
      <c r="E287" s="79">
        <v>44419</v>
      </c>
      <c r="F287" s="53"/>
      <c r="G287" s="20" t="s">
        <v>695</v>
      </c>
      <c r="H287" s="70" t="s">
        <v>131</v>
      </c>
      <c r="I287" s="66" t="s">
        <v>135</v>
      </c>
      <c r="J287" s="9"/>
      <c r="K287" s="11"/>
      <c r="L287" s="11"/>
      <c r="M287" s="11"/>
      <c r="N287" s="11"/>
      <c r="O287" s="11"/>
      <c r="P287" s="11"/>
      <c r="Q287" s="14"/>
    </row>
    <row r="288" spans="1:19" ht="66" customHeight="1" x14ac:dyDescent="0.25">
      <c r="A288" s="70">
        <v>283</v>
      </c>
      <c r="B288" s="8" t="s">
        <v>523</v>
      </c>
      <c r="C288" s="69" t="s">
        <v>14</v>
      </c>
      <c r="D288" s="79">
        <v>44377</v>
      </c>
      <c r="E288" s="79">
        <v>44419</v>
      </c>
      <c r="F288" s="53">
        <v>44382</v>
      </c>
      <c r="G288" s="94" t="s">
        <v>696</v>
      </c>
      <c r="H288" s="70" t="s">
        <v>131</v>
      </c>
      <c r="I288" s="66" t="s">
        <v>135</v>
      </c>
      <c r="J288" s="9"/>
      <c r="K288" s="11"/>
      <c r="L288" s="11"/>
      <c r="M288" s="11"/>
      <c r="N288" s="11"/>
      <c r="O288" s="11"/>
      <c r="P288" s="11"/>
      <c r="Q288" s="14"/>
    </row>
    <row r="289" spans="1:17" ht="85.5" customHeight="1" x14ac:dyDescent="0.25">
      <c r="A289" s="70">
        <v>284</v>
      </c>
      <c r="B289" s="8" t="s">
        <v>524</v>
      </c>
      <c r="C289" s="69" t="s">
        <v>14</v>
      </c>
      <c r="D289" s="79">
        <v>44377</v>
      </c>
      <c r="E289" s="79">
        <v>44419</v>
      </c>
      <c r="F289" s="53">
        <v>44382</v>
      </c>
      <c r="G289" s="72" t="s">
        <v>697</v>
      </c>
      <c r="H289" s="70" t="s">
        <v>131</v>
      </c>
      <c r="I289" s="66" t="s">
        <v>135</v>
      </c>
      <c r="J289" s="9"/>
      <c r="K289" s="11"/>
      <c r="L289" s="11"/>
      <c r="M289" s="11"/>
      <c r="N289" s="11"/>
      <c r="O289" s="11"/>
      <c r="P289" s="11"/>
      <c r="Q289" s="14"/>
    </row>
    <row r="290" spans="1:17" ht="45" x14ac:dyDescent="0.25">
      <c r="A290" s="77">
        <v>285</v>
      </c>
      <c r="B290" s="49" t="s">
        <v>525</v>
      </c>
      <c r="C290" s="69" t="s">
        <v>14</v>
      </c>
      <c r="D290" s="79">
        <v>44377</v>
      </c>
      <c r="E290" s="79">
        <v>44419</v>
      </c>
      <c r="F290" s="53">
        <v>44382</v>
      </c>
      <c r="G290" s="73" t="s">
        <v>698</v>
      </c>
      <c r="H290" s="70" t="s">
        <v>131</v>
      </c>
      <c r="I290" s="66" t="s">
        <v>135</v>
      </c>
      <c r="J290" s="9"/>
      <c r="K290" s="11"/>
      <c r="L290" s="11"/>
      <c r="M290" s="11"/>
      <c r="N290" s="11"/>
      <c r="O290" s="11"/>
      <c r="P290" s="11"/>
      <c r="Q290" s="14"/>
    </row>
    <row r="291" spans="1:17" ht="60" x14ac:dyDescent="0.25">
      <c r="A291" s="70">
        <v>286</v>
      </c>
      <c r="B291" s="8" t="s">
        <v>526</v>
      </c>
      <c r="C291" s="78" t="s">
        <v>14</v>
      </c>
      <c r="D291" s="79">
        <v>44377</v>
      </c>
      <c r="E291" s="79">
        <v>44419</v>
      </c>
      <c r="F291" s="53">
        <v>44382</v>
      </c>
      <c r="G291" s="70" t="s">
        <v>699</v>
      </c>
      <c r="H291" s="70" t="s">
        <v>131</v>
      </c>
      <c r="I291" s="66" t="s">
        <v>135</v>
      </c>
      <c r="J291" s="12"/>
      <c r="K291" s="11"/>
      <c r="L291" s="11"/>
      <c r="M291" s="11"/>
      <c r="N291" s="11"/>
      <c r="O291" s="11"/>
      <c r="P291" s="11"/>
      <c r="Q291" s="14"/>
    </row>
    <row r="292" spans="1:17" x14ac:dyDescent="0.25">
      <c r="B292" s="65"/>
      <c r="C292" s="65"/>
      <c r="D292" s="65"/>
      <c r="E292" s="65"/>
      <c r="F292" s="65"/>
      <c r="G292" s="95"/>
      <c r="H292" s="97"/>
      <c r="I292" s="96"/>
    </row>
  </sheetData>
  <sortState xmlns:xlrd2="http://schemas.microsoft.com/office/spreadsheetml/2017/richdata2" ref="B5:S45">
    <sortCondition ref="B8:B45"/>
  </sortState>
  <phoneticPr fontId="16" type="noConversion"/>
  <dataValidations count="2">
    <dataValidation showInputMessage="1" showErrorMessage="1" sqref="F6:F43 E141:E149 E1:E43 F45:F46 F48:F64 F66:F67 F103:F131 E45:E73 F80 F83 F85:F86 F95:F98 F101 F91 F89 F133:F139 E76:E139 F141:F146 F148:F149 E153:F158 F160:F189 F193:F194 F191 F202:F204 F249 F206:F247 F251:F259 E160:E259 E261:E272 F268:F272 F274:F277 F279:F282 F284:F291 E274:E1048576" xr:uid="{00000000-0002-0000-0100-000001000000}"/>
    <dataValidation type="date" allowBlank="1" showInputMessage="1" showErrorMessage="1" sqref="F1:F5 F292:F1048576" xr:uid="{00000000-0002-0000-0100-000002000000}">
      <formula1>43101</formula1>
      <formula2>44012</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4000000}">
          <x14:formula1>
            <xm:f>Areas!$B$3:$B$18</xm:f>
          </x14:formula1>
          <xm:sqref>I6:I291</xm:sqref>
        </x14:dataValidation>
        <x14:dataValidation type="list" allowBlank="1" showInputMessage="1" showErrorMessage="1" xr:uid="{00000000-0002-0000-0100-000006000000}">
          <x14:formula1>
            <xm:f>Temas!$E$2:$E$15</xm:f>
          </x14:formula1>
          <xm:sqref>H6:H291</xm:sqref>
        </x14:dataValidation>
        <x14:dataValidation type="list" allowBlank="1" showInputMessage="1" showErrorMessage="1" xr:uid="{00000000-0002-0000-0100-000005000000}">
          <x14:formula1>
            <xm:f>Areas!$B$31:$B$42</xm:f>
          </x14:formula1>
          <xm:sqref>C6:C291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9" tint="-0.499984740745262"/>
  </sheetPr>
  <dimension ref="A2:B42"/>
  <sheetViews>
    <sheetView workbookViewId="0">
      <selection activeCell="B9" sqref="B9"/>
    </sheetView>
  </sheetViews>
  <sheetFormatPr baseColWidth="10" defaultRowHeight="15" x14ac:dyDescent="0.25"/>
  <cols>
    <col min="2" max="2" width="50.7109375" customWidth="1"/>
  </cols>
  <sheetData>
    <row r="2" spans="1:2" x14ac:dyDescent="0.25">
      <c r="A2">
        <v>1</v>
      </c>
      <c r="B2" s="18" t="s">
        <v>28</v>
      </c>
    </row>
    <row r="3" spans="1:2" x14ac:dyDescent="0.25">
      <c r="A3">
        <v>2</v>
      </c>
      <c r="B3" s="18" t="s">
        <v>29</v>
      </c>
    </row>
    <row r="4" spans="1:2" x14ac:dyDescent="0.25">
      <c r="A4">
        <v>3</v>
      </c>
      <c r="B4" s="18" t="s">
        <v>139</v>
      </c>
    </row>
    <row r="5" spans="1:2" x14ac:dyDescent="0.25">
      <c r="A5">
        <v>4</v>
      </c>
      <c r="B5" s="18" t="s">
        <v>138</v>
      </c>
    </row>
    <row r="6" spans="1:2" x14ac:dyDescent="0.25">
      <c r="A6">
        <v>5</v>
      </c>
      <c r="B6" s="18" t="s">
        <v>27</v>
      </c>
    </row>
    <row r="7" spans="1:2" ht="30" x14ac:dyDescent="0.25">
      <c r="A7">
        <v>6</v>
      </c>
      <c r="B7" s="102" t="s">
        <v>137</v>
      </c>
    </row>
    <row r="8" spans="1:2" x14ac:dyDescent="0.25">
      <c r="A8">
        <v>7</v>
      </c>
      <c r="B8" s="18" t="s">
        <v>37</v>
      </c>
    </row>
    <row r="9" spans="1:2" ht="30" x14ac:dyDescent="0.25">
      <c r="A9">
        <v>8</v>
      </c>
      <c r="B9" s="102" t="s">
        <v>140</v>
      </c>
    </row>
    <row r="10" spans="1:2" x14ac:dyDescent="0.25">
      <c r="A10">
        <v>9</v>
      </c>
      <c r="B10" s="18" t="s">
        <v>4</v>
      </c>
    </row>
    <row r="11" spans="1:2" x14ac:dyDescent="0.25">
      <c r="A11">
        <v>10</v>
      </c>
      <c r="B11" s="18" t="s">
        <v>55</v>
      </c>
    </row>
    <row r="12" spans="1:2" x14ac:dyDescent="0.25">
      <c r="A12">
        <v>11</v>
      </c>
      <c r="B12" s="18" t="s">
        <v>135</v>
      </c>
    </row>
    <row r="13" spans="1:2" x14ac:dyDescent="0.25">
      <c r="A13">
        <v>12</v>
      </c>
      <c r="B13" s="18" t="s">
        <v>26</v>
      </c>
    </row>
    <row r="14" spans="1:2" x14ac:dyDescent="0.25">
      <c r="A14">
        <v>13</v>
      </c>
      <c r="B14" s="18" t="s">
        <v>25</v>
      </c>
    </row>
    <row r="15" spans="1:2" x14ac:dyDescent="0.25">
      <c r="A15">
        <v>14</v>
      </c>
      <c r="B15" s="18" t="s">
        <v>54</v>
      </c>
    </row>
    <row r="16" spans="1:2" x14ac:dyDescent="0.25">
      <c r="A16">
        <v>15</v>
      </c>
      <c r="B16" s="18" t="s">
        <v>30</v>
      </c>
    </row>
    <row r="17" spans="1:2" x14ac:dyDescent="0.25">
      <c r="A17">
        <v>16</v>
      </c>
      <c r="B17" s="18" t="s">
        <v>53</v>
      </c>
    </row>
    <row r="18" spans="1:2" x14ac:dyDescent="0.25">
      <c r="A18">
        <v>17</v>
      </c>
      <c r="B18" s="18" t="s">
        <v>56</v>
      </c>
    </row>
    <row r="20" spans="1:2" x14ac:dyDescent="0.25">
      <c r="B20" s="51" t="s">
        <v>43</v>
      </c>
    </row>
    <row r="21" spans="1:2" x14ac:dyDescent="0.25">
      <c r="B21" s="51" t="s">
        <v>44</v>
      </c>
    </row>
    <row r="22" spans="1:2" ht="25.5" x14ac:dyDescent="0.25">
      <c r="B22" s="51" t="s">
        <v>45</v>
      </c>
    </row>
    <row r="23" spans="1:2" x14ac:dyDescent="0.25">
      <c r="B23" s="51" t="s">
        <v>46</v>
      </c>
    </row>
    <row r="24" spans="1:2" x14ac:dyDescent="0.25">
      <c r="B24" s="51" t="s">
        <v>47</v>
      </c>
    </row>
    <row r="25" spans="1:2" x14ac:dyDescent="0.25">
      <c r="B25" s="51" t="s">
        <v>48</v>
      </c>
    </row>
    <row r="26" spans="1:2" x14ac:dyDescent="0.25">
      <c r="B26" s="51" t="s">
        <v>49</v>
      </c>
    </row>
    <row r="27" spans="1:2" x14ac:dyDescent="0.25">
      <c r="B27" s="51" t="s">
        <v>50</v>
      </c>
    </row>
    <row r="28" spans="1:2" x14ac:dyDescent="0.25">
      <c r="B28" s="52" t="s">
        <v>51</v>
      </c>
    </row>
    <row r="29" spans="1:2" x14ac:dyDescent="0.25">
      <c r="B29" s="52" t="s">
        <v>52</v>
      </c>
    </row>
    <row r="31" spans="1:2" x14ac:dyDescent="0.25">
      <c r="B31" s="18" t="s">
        <v>9</v>
      </c>
    </row>
    <row r="32" spans="1:2" x14ac:dyDescent="0.25">
      <c r="B32" s="18" t="s">
        <v>35</v>
      </c>
    </row>
    <row r="33" spans="2:2" x14ac:dyDescent="0.25">
      <c r="B33" s="18" t="s">
        <v>11</v>
      </c>
    </row>
    <row r="34" spans="2:2" x14ac:dyDescent="0.25">
      <c r="B34" s="18" t="s">
        <v>12</v>
      </c>
    </row>
    <row r="35" spans="2:2" x14ac:dyDescent="0.25">
      <c r="B35" s="18" t="s">
        <v>13</v>
      </c>
    </row>
    <row r="36" spans="2:2" x14ac:dyDescent="0.25">
      <c r="B36" s="18" t="s">
        <v>14</v>
      </c>
    </row>
    <row r="37" spans="2:2" x14ac:dyDescent="0.25">
      <c r="B37" s="18" t="s">
        <v>15</v>
      </c>
    </row>
    <row r="38" spans="2:2" x14ac:dyDescent="0.25">
      <c r="B38" s="18" t="s">
        <v>16</v>
      </c>
    </row>
    <row r="39" spans="2:2" x14ac:dyDescent="0.25">
      <c r="B39" s="18" t="s">
        <v>17</v>
      </c>
    </row>
    <row r="40" spans="2:2" x14ac:dyDescent="0.25">
      <c r="B40" s="18" t="s">
        <v>18</v>
      </c>
    </row>
    <row r="41" spans="2:2" x14ac:dyDescent="0.25">
      <c r="B41" s="18" t="s">
        <v>19</v>
      </c>
    </row>
    <row r="42" spans="2:2" x14ac:dyDescent="0.25">
      <c r="B42" s="18" t="s">
        <v>20</v>
      </c>
    </row>
  </sheetData>
  <sortState xmlns:xlrd2="http://schemas.microsoft.com/office/spreadsheetml/2017/richdata2" ref="A2:B14">
    <sortCondition ref="A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tabColor rgb="FF00B050"/>
  </sheetPr>
  <dimension ref="A2"/>
  <sheetViews>
    <sheetView workbookViewId="0">
      <selection activeCell="E44" sqref="E44"/>
    </sheetView>
  </sheetViews>
  <sheetFormatPr baseColWidth="10" defaultRowHeight="15" x14ac:dyDescent="0.25"/>
  <cols>
    <col min="1" max="1" width="69" customWidth="1"/>
  </cols>
  <sheetData>
    <row r="2" spans="1:1" ht="30" x14ac:dyDescent="0.25">
      <c r="A2" s="17" t="s">
        <v>6</v>
      </c>
    </row>
  </sheetData>
  <sheetProtection password="CF7A"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Q63"/>
  <sheetViews>
    <sheetView showGridLines="0" workbookViewId="0">
      <selection activeCell="B1" sqref="B1:D1"/>
    </sheetView>
  </sheetViews>
  <sheetFormatPr baseColWidth="10" defaultRowHeight="14.25" x14ac:dyDescent="0.2"/>
  <cols>
    <col min="1" max="1" width="11.42578125" style="21"/>
    <col min="2" max="2" width="12.5703125" style="21" customWidth="1"/>
    <col min="3" max="4" width="11.42578125" style="21"/>
    <col min="5" max="19" width="15.7109375" style="21" customWidth="1"/>
    <col min="20" max="16384" width="11.42578125" style="21"/>
  </cols>
  <sheetData>
    <row r="1" spans="2:4" ht="15.75" customHeight="1" thickTop="1" thickBot="1" x14ac:dyDescent="0.25">
      <c r="B1" s="121" t="s">
        <v>38</v>
      </c>
      <c r="C1" s="122"/>
      <c r="D1" s="123"/>
    </row>
    <row r="2" spans="2:4" ht="30.75" customHeight="1" thickBot="1" x14ac:dyDescent="0.25">
      <c r="B2" s="41">
        <v>2020</v>
      </c>
      <c r="C2" s="42" t="s">
        <v>7</v>
      </c>
      <c r="D2" s="40" t="s">
        <v>39</v>
      </c>
    </row>
    <row r="3" spans="2:4" ht="15" customHeight="1" thickBot="1" x14ac:dyDescent="0.25">
      <c r="B3" s="24" t="s">
        <v>21</v>
      </c>
      <c r="C3" s="25"/>
      <c r="D3" s="26">
        <f>+Listado2020!E4</f>
        <v>0</v>
      </c>
    </row>
    <row r="4" spans="2:4" ht="15" customHeight="1" thickBot="1" x14ac:dyDescent="0.25">
      <c r="B4" s="27" t="s">
        <v>9</v>
      </c>
      <c r="C4" s="35"/>
      <c r="D4" s="28"/>
    </row>
    <row r="5" spans="2:4" ht="15" customHeight="1" thickBot="1" x14ac:dyDescent="0.25">
      <c r="B5" s="27" t="s">
        <v>10</v>
      </c>
      <c r="C5" s="35"/>
      <c r="D5" s="28"/>
    </row>
    <row r="6" spans="2:4" ht="15" customHeight="1" thickBot="1" x14ac:dyDescent="0.25">
      <c r="B6" s="27" t="s">
        <v>11</v>
      </c>
      <c r="C6" s="35"/>
      <c r="D6" s="28"/>
    </row>
    <row r="7" spans="2:4" ht="15" customHeight="1" thickBot="1" x14ac:dyDescent="0.25">
      <c r="B7" s="27" t="s">
        <v>12</v>
      </c>
      <c r="C7" s="35"/>
      <c r="D7" s="28"/>
    </row>
    <row r="8" spans="2:4" ht="15" customHeight="1" thickBot="1" x14ac:dyDescent="0.25">
      <c r="B8" s="27" t="s">
        <v>13</v>
      </c>
      <c r="C8" s="35"/>
      <c r="D8" s="28"/>
    </row>
    <row r="9" spans="2:4" ht="15" customHeight="1" thickBot="1" x14ac:dyDescent="0.25">
      <c r="B9" s="27" t="s">
        <v>14</v>
      </c>
      <c r="C9" s="35"/>
      <c r="D9" s="28"/>
    </row>
    <row r="10" spans="2:4" ht="15" customHeight="1" thickBot="1" x14ac:dyDescent="0.25">
      <c r="B10" s="27" t="s">
        <v>15</v>
      </c>
      <c r="C10" s="35"/>
      <c r="D10" s="28"/>
    </row>
    <row r="11" spans="2:4" ht="15" customHeight="1" thickBot="1" x14ac:dyDescent="0.25">
      <c r="B11" s="27" t="s">
        <v>16</v>
      </c>
      <c r="C11" s="35"/>
      <c r="D11" s="28"/>
    </row>
    <row r="12" spans="2:4" ht="15" customHeight="1" thickBot="1" x14ac:dyDescent="0.25">
      <c r="B12" s="27" t="s">
        <v>17</v>
      </c>
      <c r="C12" s="35"/>
      <c r="D12" s="28"/>
    </row>
    <row r="13" spans="2:4" ht="15" customHeight="1" thickBot="1" x14ac:dyDescent="0.25">
      <c r="B13" s="27" t="s">
        <v>18</v>
      </c>
      <c r="C13" s="35"/>
      <c r="D13" s="28"/>
    </row>
    <row r="14" spans="2:4" ht="15" customHeight="1" thickBot="1" x14ac:dyDescent="0.25">
      <c r="B14" s="27" t="s">
        <v>19</v>
      </c>
      <c r="C14" s="36"/>
      <c r="D14" s="29"/>
    </row>
    <row r="15" spans="2:4" ht="15" customHeight="1" thickBot="1" x14ac:dyDescent="0.25">
      <c r="B15" s="27" t="s">
        <v>20</v>
      </c>
      <c r="C15" s="36"/>
      <c r="D15" s="38"/>
    </row>
    <row r="16" spans="2:4" ht="15" customHeight="1" thickBot="1" x14ac:dyDescent="0.25">
      <c r="B16" s="22" t="s">
        <v>22</v>
      </c>
      <c r="C16" s="23">
        <f>SUM(C4:C15)</f>
        <v>0</v>
      </c>
      <c r="D16" s="39" t="e">
        <f>+C16/C17</f>
        <v>#DIV/0!</v>
      </c>
    </row>
    <row r="17" spans="2:17" ht="15" customHeight="1" thickTop="1" x14ac:dyDescent="0.2">
      <c r="C17" s="37">
        <f>COUNT(C4:C15)</f>
        <v>0</v>
      </c>
    </row>
    <row r="19" spans="2:17" ht="60" x14ac:dyDescent="0.2">
      <c r="E19" s="34" t="s">
        <v>28</v>
      </c>
      <c r="F19" s="34" t="s">
        <v>29</v>
      </c>
      <c r="G19" s="34" t="s">
        <v>33</v>
      </c>
      <c r="H19" s="34" t="s">
        <v>31</v>
      </c>
      <c r="I19" s="34" t="s">
        <v>27</v>
      </c>
      <c r="J19" s="34" t="s">
        <v>34</v>
      </c>
      <c r="K19" s="34" t="s">
        <v>37</v>
      </c>
      <c r="L19" s="34" t="s">
        <v>32</v>
      </c>
      <c r="M19" s="34" t="s">
        <v>4</v>
      </c>
      <c r="N19" s="34" t="s">
        <v>3</v>
      </c>
      <c r="O19" s="34" t="s">
        <v>26</v>
      </c>
      <c r="P19" s="34" t="s">
        <v>25</v>
      </c>
      <c r="Q19" s="34" t="s">
        <v>30</v>
      </c>
    </row>
    <row r="20" spans="2:17" x14ac:dyDescent="0.2">
      <c r="B20" s="117">
        <f>SUM(E20:Q20)</f>
        <v>20</v>
      </c>
      <c r="C20" s="124" t="s">
        <v>9</v>
      </c>
      <c r="D20" s="31" t="s">
        <v>7</v>
      </c>
      <c r="E20" s="32">
        <f>COUNTIF(Listado2020!$I$6:$I$56,"=Dirección General")</f>
        <v>0</v>
      </c>
      <c r="F20" s="32">
        <f>COUNTIF(Listado2020!$I$6:$I$56,"=Dirección General Adjunta")</f>
        <v>0</v>
      </c>
      <c r="G20" s="32">
        <f>COUNTIF(Listado2020!$I$6:$I$56,"=Dirección del Sistema Nacional de Archivos")</f>
        <v>0</v>
      </c>
      <c r="H20" s="32">
        <f>COUNTIF(Listado2020!$I$6:$I$56,"=Dirección del Archivo Histórico Central")</f>
        <v>0</v>
      </c>
      <c r="I20" s="32">
        <f>COUNTIF(Listado2020!$I$6:$I$56,"=Dirección de Publicaciones y Difusión")</f>
        <v>0</v>
      </c>
      <c r="J20" s="32">
        <f>COUNTIF(Listado2020!$I$6:$I$56,"=Dirección de Desarrollo y Normatividad Archvística")</f>
        <v>0</v>
      </c>
      <c r="K20" s="32">
        <f>COUNTIF(Listado2020!$I$6:$I$56,"=Dirección de Asuntos Jurídicos y Archivísticos")</f>
        <v>6</v>
      </c>
      <c r="L20" s="32">
        <f>COUNTIF(Listado2020!$I$6:$I$56,"=Dirección de Tecnologías de la Información")</f>
        <v>0</v>
      </c>
      <c r="M20" s="32">
        <f>COUNTIF(Listado2020!$I$6:$I$56,"=Dirección de Administración")</f>
        <v>6</v>
      </c>
      <c r="N20" s="32">
        <f>COUNTIF(Listado2020!$I$6:$I$56,"=Unidad de Enlace")</f>
        <v>0</v>
      </c>
      <c r="O20" s="32">
        <f>COUNTIF(Listado2020!$I$6:$I$56,"=Departamento de Acervos Bibliohemerográficos")</f>
        <v>0</v>
      </c>
      <c r="P20" s="32">
        <f>COUNTIF(Listado2020!$I$6:$I$56,"=Departamento del Registro Nacional de Archivos")</f>
        <v>0</v>
      </c>
      <c r="Q20" s="32">
        <f>COUNTIF(Listado2020!$I$6:$I$56,"=Varias áreas del AGN")</f>
        <v>8</v>
      </c>
    </row>
    <row r="21" spans="2:17" x14ac:dyDescent="0.2">
      <c r="B21" s="117"/>
      <c r="C21" s="125"/>
      <c r="D21" s="31" t="s">
        <v>23</v>
      </c>
      <c r="E21" s="33">
        <f>IF(E20=0,0,(AVERAGEIF(Listado2020!$I$6:$I$56,"=Dirección General",Listado2020!#REF!)))</f>
        <v>0</v>
      </c>
      <c r="F21" s="33">
        <f>IF(F20=0,0,(AVERAGEIF(Listado2020!$I$6:$I$56,"=Dirección General Adjunta",Listado2020!#REF!)))</f>
        <v>0</v>
      </c>
      <c r="G21" s="33">
        <f>IF(G20=0,0,(AVERAGEIF(Listado2020!$I$6:$I$56,"=Dirección del Sistema Nacional de Archivos",Listado2020!#REF!)))</f>
        <v>0</v>
      </c>
      <c r="H21" s="33">
        <f>IF(H20=0,0,(AVERAGEIF(Listado2020!$I$6:$I$56,"=Dirección del Archivo Histórico Central",Listado2020!#REF!)))</f>
        <v>0</v>
      </c>
      <c r="I21" s="33">
        <f>IF(I20=0,0,(AVERAGEIF(Listado2020!$I$6:$I$56,"=Dirección de Publicaciones y Difusión",Listado2020!#REF!)))</f>
        <v>0</v>
      </c>
      <c r="J21" s="33">
        <f>IF(J20=0,0,(AVERAGEIF(Listado2020!$I$6:$I$56,"=Dirección de Desarrollo y Normatividad Archvística",Listado2020!#REF!)))</f>
        <v>0</v>
      </c>
      <c r="K21" s="33" t="e">
        <f>IF(K20=0,0,(AVERAGEIF(Listado2020!$I$6:$I$56,"=Dirección de Asuntos Jurídicos y Archivísticos",Listado2020!#REF!)))</f>
        <v>#REF!</v>
      </c>
      <c r="L21" s="33">
        <f>IF(L20=0,0,(AVERAGEIF(Listado2020!$I$6:$I$56,"=Dirección de Tecnologías de la Información",Listado2020!#REF!)))</f>
        <v>0</v>
      </c>
      <c r="M21" s="33" t="e">
        <f>IF(M20=0,0,(AVERAGEIF(Listado2020!$I$6:$I$56,"=Dirección de Administración",Listado2020!#REF!)))</f>
        <v>#REF!</v>
      </c>
      <c r="N21" s="33">
        <f>IF(N20=0,0,(AVERAGEIF(Listado2020!$I$6:$I$56,"=Unidad de Enlace",Listado2020!#REF!)))</f>
        <v>0</v>
      </c>
      <c r="O21" s="33">
        <f>IF(O20=0,0,(AVERAGEIF(Listado2020!$I$6:$I$56,"=Departamento de Acervos Bibliohemerográficos",Listado2020!#REF!)))</f>
        <v>0</v>
      </c>
      <c r="P21" s="33">
        <f>IF(P20=0,0,(AVERAGEIF(Listado2020!$I$6:$I$56,"=Departamento del Registro Nacional de Archivos",Listado2020!#REF!)))</f>
        <v>0</v>
      </c>
      <c r="Q21" s="33" t="e">
        <f>IF(Q20=0,0,(AVERAGEIF(Listado2020!$I$6:$I$56,"=Varias áreas del AGN",Listado2020!#REF!)))</f>
        <v>#REF!</v>
      </c>
    </row>
    <row r="22" spans="2:17" ht="15" x14ac:dyDescent="0.25">
      <c r="P22"/>
    </row>
    <row r="23" spans="2:17" x14ac:dyDescent="0.2">
      <c r="B23" s="117">
        <f>SUM(E23:Q23)</f>
        <v>19</v>
      </c>
      <c r="C23" s="114" t="s">
        <v>35</v>
      </c>
      <c r="D23" s="31" t="s">
        <v>7</v>
      </c>
      <c r="E23" s="32">
        <f>COUNTIF(Listado2020!$I$57:$I$119,"=Dirección General")</f>
        <v>0</v>
      </c>
      <c r="F23" s="32">
        <f>COUNTIF(Listado2020!$I$57:$I$119,"=Dirección General Adjunta")</f>
        <v>0</v>
      </c>
      <c r="G23" s="32">
        <f>COUNTIF(Listado2020!$I$57:$I$119,"=Dirección del Sistema Nacional de Archivos")</f>
        <v>0</v>
      </c>
      <c r="H23" s="32">
        <f>COUNTIF(Listado2020!$I$57:$I$119,"=Dirección del Archivo Histórico Central")</f>
        <v>0</v>
      </c>
      <c r="I23" s="32">
        <f>COUNTIF(Listado2020!$I$57:$I$119,"=Dirección de Publicaciones y Difusión")</f>
        <v>0</v>
      </c>
      <c r="J23" s="32">
        <f>COUNTIF(Listado2020!$I$57:$I$119,"=Dirección de Desarrollo y Normatividad Archvística")</f>
        <v>0</v>
      </c>
      <c r="K23" s="32">
        <f>COUNTIF(Listado2020!$I$57:$I$119,"=Dirección de Asuntos Jurídicos y Archivísticos")</f>
        <v>6</v>
      </c>
      <c r="L23" s="32">
        <f>COUNTIF(Listado2020!$I$57:$I$119,"=Dirección de Tecnologías de la Información")</f>
        <v>0</v>
      </c>
      <c r="M23" s="32">
        <f>COUNTIF(Listado2020!$I$57:$I$119,"=Dirección de Administración")</f>
        <v>10</v>
      </c>
      <c r="N23" s="32">
        <f>COUNTIF(Listado2020!$I$57:$I$119,"=Unidad de Enlace")</f>
        <v>0</v>
      </c>
      <c r="O23" s="32">
        <f>COUNTIF(Listado2020!$I$57:$I$119,"=Departamento de Acervos Bibliohemerográficos")</f>
        <v>0</v>
      </c>
      <c r="P23" s="32">
        <f>COUNTIF(Listado2020!$I$57:$I$119,"=Departamento del Registro Nacional de Archivos")</f>
        <v>0</v>
      </c>
      <c r="Q23" s="32">
        <f>COUNTIF(Listado2020!$I$57:$I$119,"=Varias áreas del AGN")</f>
        <v>3</v>
      </c>
    </row>
    <row r="24" spans="2:17" x14ac:dyDescent="0.2">
      <c r="B24" s="117"/>
      <c r="C24" s="115"/>
      <c r="D24" s="31" t="s">
        <v>23</v>
      </c>
      <c r="E24" s="33">
        <f>IF(E23=0,0,(AVERAGEIF(Listado2020!$I$57:$I$119,"=Dirección General",Listado2020!#REF!)))</f>
        <v>0</v>
      </c>
      <c r="F24" s="33">
        <f>IF(F23=0,0,(AVERAGEIF(Listado2020!$I$57:$I$119,"=Dirección General Adjunta",Listado2020!#REF!)))</f>
        <v>0</v>
      </c>
      <c r="G24" s="33">
        <f>IF(G23=0,0,(AVERAGEIF(Listado2020!$I$57:$I$119,"=Dirección del Sistema Nacional de Archivos",Listado2020!#REF!)))</f>
        <v>0</v>
      </c>
      <c r="H24" s="33">
        <f>IF(H23=0,0,(AVERAGEIF(Listado2020!$I$57:$I$119,"=Dirección del Archivo Histórico Central",Listado2020!#REF!)))</f>
        <v>0</v>
      </c>
      <c r="I24" s="33">
        <f>IF(I23=0,0,(AVERAGEIF(Listado2020!$I$57:$I$119,"=Dirección de Publicaciones y Difusión",Listado2020!#REF!)))</f>
        <v>0</v>
      </c>
      <c r="J24" s="33">
        <f>IF(J23=0,0,(AVERAGEIF(Listado2020!$I$57:$I$119,"=Dirección de Desarrollo y Normatividad Archvística",Listado2020!#REF!)))</f>
        <v>0</v>
      </c>
      <c r="K24" s="33" t="e">
        <f>IF(K23=0,0,(AVERAGEIF(Listado2020!$I$57:$I$119,"=Dirección de Asuntos Jurídicos y Archivísticos",Listado2020!#REF!)))</f>
        <v>#REF!</v>
      </c>
      <c r="L24" s="33">
        <f>IF(L23=0,0,(AVERAGEIF(Listado2020!$I$57:$I$119,"=Dirección de Tecnologías de la Información",Listado2020!#REF!)))</f>
        <v>0</v>
      </c>
      <c r="M24" s="33" t="e">
        <f>IF(M23=0,0,(AVERAGEIF(Listado2020!$I$57:$I$119,"=Dirección de Administración",Listado2020!#REF!)))</f>
        <v>#REF!</v>
      </c>
      <c r="N24" s="33">
        <f>IF(N23=0,0,(AVERAGEIF(Listado2020!$I$57:$I$119,"=Unidad de Enlace",Listado2020!#REF!)))</f>
        <v>0</v>
      </c>
      <c r="O24" s="33">
        <f>IF(O23=0,0,(AVERAGEIF(Listado2020!$I$57:$I$119,"=Departamento de Acervos Bibliohemerográficos",Listado2020!#REF!)))</f>
        <v>0</v>
      </c>
      <c r="P24" s="33">
        <f>IF(P23=0,0,(AVERAGEIF(Listado2020!$I$57:$I$119,"=Departamento del Registro Nacional de Archivos",Listado2020!#REF!)))</f>
        <v>0</v>
      </c>
      <c r="Q24" s="33" t="e">
        <f>IF(Q23=0,0,(AVERAGEIF(Listado2020!$I$57:$I$119,"=Varias áreas del AGN",Listado2020!#REF!)))</f>
        <v>#REF!</v>
      </c>
    </row>
    <row r="26" spans="2:17" x14ac:dyDescent="0.2">
      <c r="B26" s="117">
        <f>SUM(E26:Q26)</f>
        <v>17</v>
      </c>
      <c r="C26" s="114" t="s">
        <v>11</v>
      </c>
      <c r="D26" s="31" t="s">
        <v>7</v>
      </c>
      <c r="E26" s="32">
        <f>COUNTIF(Listado2020!$I$120:$I$178,"=Dirección General")</f>
        <v>0</v>
      </c>
      <c r="F26" s="32">
        <f>COUNTIF(Listado2020!$I$120:$I$178,"=Dirección General Adjunta")</f>
        <v>0</v>
      </c>
      <c r="G26" s="32">
        <f>COUNTIF(Listado2020!$I$120:$I$178,"=Dirección del Sistema Nacional de Archivos")</f>
        <v>0</v>
      </c>
      <c r="H26" s="32">
        <f>COUNTIF(Listado2020!$I$120:$I$178,"=Dirección del Archivo Histórico Central")</f>
        <v>0</v>
      </c>
      <c r="I26" s="32">
        <f>COUNTIF(Listado2020!$I$120:$I$178,"=Dirección de Publicaciones y Difusión")</f>
        <v>0</v>
      </c>
      <c r="J26" s="32">
        <f>COUNTIF(Listado2020!$I$120:$I$178,"=Dirección de Desarrollo y Normatividad Archvística")</f>
        <v>0</v>
      </c>
      <c r="K26" s="32">
        <f>COUNTIF(Listado2020!$I$120:$I$178,"=Dirección de Asuntos Jurídicos y Archivísticos")</f>
        <v>3</v>
      </c>
      <c r="L26" s="32">
        <f>COUNTIF(Listado2020!$I$120:$I$178,"=Dirección de Tecnologías de la Información")</f>
        <v>0</v>
      </c>
      <c r="M26" s="32">
        <f>COUNTIF(Listado2020!$I$120:$I$178,"=Dirección de Administración")</f>
        <v>13</v>
      </c>
      <c r="N26" s="32">
        <f>COUNTIF(Listado2020!$I$120:$I$178,"=Unidad de Enlace")</f>
        <v>0</v>
      </c>
      <c r="O26" s="32">
        <f>COUNTIF(Listado2020!$I$120:$I$178,"=Departamento de Acervos Bibliohemerográficos")</f>
        <v>0</v>
      </c>
      <c r="P26" s="32">
        <f>COUNTIF(Listado2020!$I$120:$I$178,"=Departamento del Registro Nacional de Archivos")</f>
        <v>0</v>
      </c>
      <c r="Q26" s="32">
        <f>COUNTIF(Listado2020!$I$120:$I$178,"=Varias áreas del AGN")</f>
        <v>1</v>
      </c>
    </row>
    <row r="27" spans="2:17" x14ac:dyDescent="0.2">
      <c r="B27" s="117"/>
      <c r="C27" s="115"/>
      <c r="D27" s="31" t="s">
        <v>23</v>
      </c>
      <c r="E27" s="33">
        <f>IF(E26=0,0,(AVERAGEIF(Listado2020!$I$120:$I$178,"=Dirección General",Listado2020!#REF!)))</f>
        <v>0</v>
      </c>
      <c r="F27" s="33">
        <f>IF(F26=0,0,(AVERAGEIF(Listado2020!$I$120:$I$178,"=Dirección General Adjunta",Listado2020!#REF!)))</f>
        <v>0</v>
      </c>
      <c r="G27" s="33">
        <f>IF(G26=0,0,(AVERAGEIF(Listado2020!$I$120:$I$178,"=Dirección del Sistema Nacional de Archivos",Listado2020!#REF!)))</f>
        <v>0</v>
      </c>
      <c r="H27" s="33">
        <f>IF(H26=0,0,(AVERAGEIF(Listado2020!$I$120:$I$178,"=Dirección del Archivo Histórico Central",Listado2020!#REF!)))</f>
        <v>0</v>
      </c>
      <c r="I27" s="33">
        <f>IF(I26=0,0,(AVERAGEIF(Listado2020!$I$120:$I$178,"=Dirección de Publicaciones y Difusión",Listado2020!#REF!)))</f>
        <v>0</v>
      </c>
      <c r="J27" s="33">
        <f>IF(J26=0,0,(AVERAGEIF(Listado2020!$I$120:$I$178,"=Dirección de Desarrollo y Normatividad Archvística",Listado2020!#REF!)))</f>
        <v>0</v>
      </c>
      <c r="K27" s="33" t="e">
        <f>IF(K26=0,0,(AVERAGEIF(Listado2020!$I$120:$I$178,"=Dirección de Asuntos Jurídicos y Archivísticos",Listado2020!#REF!)))</f>
        <v>#REF!</v>
      </c>
      <c r="L27" s="33">
        <f>IF(L26=0,0,(AVERAGEIF(Listado2020!$I$120:$I$178,"=Dirección de Tecnologías de la Información",Listado2020!#REF!)))</f>
        <v>0</v>
      </c>
      <c r="M27" s="33" t="e">
        <f>IF(M26=0,0,(AVERAGEIF(Listado2020!$I$120:$I$178,"=Dirección de Administración",Listado2020!#REF!)))</f>
        <v>#REF!</v>
      </c>
      <c r="N27" s="33">
        <f>IF(N26=0,0,(AVERAGEIF(Listado2020!$I$120:$I$178,"=Unidad de Enlace",Listado2020!#REF!)))</f>
        <v>0</v>
      </c>
      <c r="O27" s="33">
        <f>IF(O26=0,0,(AVERAGEIF(Listado2020!$I$120:$I$178,"=Departamento de Acervos Bibliohemerográficos",Listado2020!#REF!)))</f>
        <v>0</v>
      </c>
      <c r="P27" s="33">
        <f>IF(P26=0,0,(AVERAGEIF(Listado2020!$I$120:$I$178,"=Departamento del Registro Nacional de Archivos",Listado2020!#REF!)))</f>
        <v>0</v>
      </c>
      <c r="Q27" s="33" t="e">
        <f>IF(Q26=0,0,(AVERAGEIF(Listado2020!$I$120:$I$178,"=Varias áreas del AGN",Listado2020!#REF!)))</f>
        <v>#REF!</v>
      </c>
    </row>
    <row r="29" spans="2:17" x14ac:dyDescent="0.2">
      <c r="B29" s="117">
        <f>SUM(E29:Q29)</f>
        <v>3</v>
      </c>
      <c r="C29" s="114" t="s">
        <v>12</v>
      </c>
      <c r="D29" s="31" t="s">
        <v>7</v>
      </c>
      <c r="E29" s="32">
        <f>COUNTIF(Listado2020!$I$179:$I$229,"=Dirección General")</f>
        <v>0</v>
      </c>
      <c r="F29" s="32">
        <f>COUNTIF(Listado2020!$I$179:$I$229,"=Dirección General Adjunta")</f>
        <v>0</v>
      </c>
      <c r="G29" s="32">
        <f>COUNTIF(Listado2020!$I$179:$I$229,"=Dirección del Sistema Nacional de Archivos")</f>
        <v>0</v>
      </c>
      <c r="H29" s="32">
        <f>COUNTIF(Listado2020!$I$179:$I$229,"=Dirección del Archivo Histórico Central")</f>
        <v>0</v>
      </c>
      <c r="I29" s="32">
        <f>COUNTIF(Listado2020!$I$179:$I$229,"=Dirección de Publicaciones y Difusión")</f>
        <v>0</v>
      </c>
      <c r="J29" s="32">
        <f>COUNTIF(Listado2020!$I$179:$I$229,"=Dirección de Desarrollo y Normatividad Archvística")</f>
        <v>0</v>
      </c>
      <c r="K29" s="32">
        <f>COUNTIF(Listado2020!$I$179:$I$229,"=Dirección de Asuntos Jurídicos y Archivísticos")</f>
        <v>1</v>
      </c>
      <c r="L29" s="32">
        <f>COUNTIF(Listado2020!$I$179:$I$229,"=Dirección de Tecnologías de la Información")</f>
        <v>0</v>
      </c>
      <c r="M29" s="32">
        <f>COUNTIF(Listado2020!$I$179:$I$229,"=Dirección de Administración")</f>
        <v>2</v>
      </c>
      <c r="N29" s="32">
        <f>COUNTIF(Listado2020!$I$179:$I$229,"=Unidad de Enlace")</f>
        <v>0</v>
      </c>
      <c r="O29" s="32">
        <f>COUNTIF(Listado2020!$I$179:$I$229,"=Departamento de Acervos Bibliohemerográficos")</f>
        <v>0</v>
      </c>
      <c r="P29" s="32">
        <f>COUNTIF(Listado2020!$I$179:$I$229,"=Departamento del Registro Nacional de Archivos")</f>
        <v>0</v>
      </c>
      <c r="Q29" s="32">
        <f>COUNTIF(Listado2020!$I$179:$I$229,"=Varias áreas del AGN")</f>
        <v>0</v>
      </c>
    </row>
    <row r="30" spans="2:17" x14ac:dyDescent="0.2">
      <c r="B30" s="117"/>
      <c r="C30" s="115"/>
      <c r="D30" s="31" t="s">
        <v>23</v>
      </c>
      <c r="E30" s="33">
        <f>IF(E29=0,0,(AVERAGEIF(Listado2020!$I$179:$I$229,"=Dirección General",Listado2020!#REF!)))</f>
        <v>0</v>
      </c>
      <c r="F30" s="33">
        <f>IF(F29=0,0,(AVERAGEIF(Listado2020!$I$179:$I$229,"=Dirección General Adjunta",Listado2020!#REF!)))</f>
        <v>0</v>
      </c>
      <c r="G30" s="33">
        <f>IF(G29=0,0,(AVERAGEIF(Listado2020!$I$179:$I$229,"=Dirección del Sistema Nacional de Archivos",Listado2020!#REF!)))</f>
        <v>0</v>
      </c>
      <c r="H30" s="33">
        <f>IF(H29=0,0,(AVERAGEIF(Listado2020!$I$179:$I$229,"=Dirección del Archivo Histórico Central",Listado2020!#REF!)))</f>
        <v>0</v>
      </c>
      <c r="I30" s="33">
        <f>IF(I29=0,0,(AVERAGEIF(Listado2020!$I$179:$I$229,"=Dirección de Publicaciones y Difusión",Listado2020!#REF!)))</f>
        <v>0</v>
      </c>
      <c r="J30" s="33">
        <f>IF(J29=0,0,(AVERAGEIF(Listado2020!$I$179:$I$229,"=Dirección de Desarrollo y Normatividad Archvística",Listado2020!#REF!)))</f>
        <v>0</v>
      </c>
      <c r="K30" s="33" t="e">
        <f>IF(K29=0,0,(AVERAGEIF(Listado2020!$I$179:$I$229,"=Dirección de Asuntos Jurídicos y Archivísticos",Listado2020!#REF!)))</f>
        <v>#REF!</v>
      </c>
      <c r="L30" s="33">
        <f>IF(L29=0,0,(AVERAGEIF(Listado2020!$I$179:$I$229,"=Dirección de Tecnologías de la Información",Listado2020!#REF!)))</f>
        <v>0</v>
      </c>
      <c r="M30" s="33" t="e">
        <f>IF(M29=0,0,(AVERAGEIF(Listado2020!$I$179:$I$229,"=Dirección de Administración",Listado2020!#REF!)))</f>
        <v>#REF!</v>
      </c>
      <c r="N30" s="33">
        <f>IF(N29=0,0,(AVERAGEIF(Listado2020!$I$179:$I$229,"=Unidad de Enlace",Listado2020!#REF!)))</f>
        <v>0</v>
      </c>
      <c r="O30" s="33">
        <f>IF(O29=0,0,(AVERAGEIF(Listado2020!$I$179:$I$229,"=Departamento de Acervos Bibliohemerográficos",Listado2020!#REF!)))</f>
        <v>0</v>
      </c>
      <c r="P30" s="33">
        <f>IF(P29=0,0,(AVERAGEIF(Listado2020!$I$179:$I$229,"=Departamento del Registro Nacional de Archivos",Listado2020!#REF!)))</f>
        <v>0</v>
      </c>
      <c r="Q30" s="33">
        <f>IF(Q29=0,0,(AVERAGEIF(Listado2020!$I$179:$I$229,"=Varias áreas del AGN",Listado2020!#REF!)))</f>
        <v>0</v>
      </c>
    </row>
    <row r="32" spans="2:17" x14ac:dyDescent="0.2">
      <c r="B32" s="117">
        <f>SUM(E32:Q32)</f>
        <v>10</v>
      </c>
      <c r="C32" s="114" t="s">
        <v>13</v>
      </c>
      <c r="D32" s="31" t="s">
        <v>7</v>
      </c>
      <c r="E32" s="32">
        <f>COUNTIF(Listado2020!$I$230:$I$277,"=Dirección General")</f>
        <v>0</v>
      </c>
      <c r="F32" s="32">
        <f>COUNTIF(Listado2020!$I$230:$I$277,"=Dirección General Adjunta")</f>
        <v>0</v>
      </c>
      <c r="G32" s="32">
        <f>COUNTIF(Listado2020!$I$230:$I$277,"=Dirección del Sistema Nacional de Archivos")</f>
        <v>0</v>
      </c>
      <c r="H32" s="32">
        <f>COUNTIF(Listado2020!$I$230:$I$277,"=Dirección del Archivo Histórico Central")</f>
        <v>0</v>
      </c>
      <c r="I32" s="32">
        <f>COUNTIF(Listado2020!$I$230:$I$277,"=Dirección de Publicaciones y Difusión")</f>
        <v>0</v>
      </c>
      <c r="J32" s="32">
        <f>COUNTIF(Listado2020!$I$230:$I$277,"=Dirección de Desarrollo y Normatividad Archvística")</f>
        <v>0</v>
      </c>
      <c r="K32" s="32">
        <f>COUNTIF(Listado2020!$I$230:$I$277,"=Dirección de Asuntos Jurídicos y Archivísticos")</f>
        <v>7</v>
      </c>
      <c r="L32" s="32">
        <f>COUNTIF(Listado2020!$I$230:$I$277,"=Dirección de Tecnologías de la Información")</f>
        <v>0</v>
      </c>
      <c r="M32" s="32">
        <f>COUNTIF(Listado2020!$I$230:$I$277,"=Dirección de Administración")</f>
        <v>3</v>
      </c>
      <c r="N32" s="32">
        <f>COUNTIF(Listado2020!$I$230:$I$277,"=Unidad de Enlace")</f>
        <v>0</v>
      </c>
      <c r="O32" s="32">
        <f>COUNTIF(Listado2020!$I$230:$I$277,"=Departamento de Acervos Bibliohemerográficos")</f>
        <v>0</v>
      </c>
      <c r="P32" s="32">
        <f>COUNTIF(Listado2020!$I$230:$I$277,"=Departamento del Registro Nacional de Archivos")</f>
        <v>0</v>
      </c>
      <c r="Q32" s="32">
        <f>COUNTIF(Listado2020!$I$230:$I$277,"=Varias áreas del AGN")</f>
        <v>0</v>
      </c>
    </row>
    <row r="33" spans="2:17" x14ac:dyDescent="0.2">
      <c r="B33" s="117"/>
      <c r="C33" s="115"/>
      <c r="D33" s="31" t="s">
        <v>23</v>
      </c>
      <c r="E33" s="33">
        <f>IF(E32=0,0,(AVERAGEIF(Listado2020!$I$230:$I$277,"=Dirección General",Listado2020!#REF!)))</f>
        <v>0</v>
      </c>
      <c r="F33" s="33">
        <f>IF(F32=0,0,(AVERAGEIF(Listado2020!$I$230:$I$277,"=Dirección General Adjunta",Listado2020!#REF!)))</f>
        <v>0</v>
      </c>
      <c r="G33" s="33">
        <f>IF(G32=0,0,(AVERAGEIF(Listado2020!$I$230:$I$277,"=Dirección del Sistema Nacional de Archivos",Listado2020!#REF!)))</f>
        <v>0</v>
      </c>
      <c r="H33" s="33">
        <f>IF(H32=0,0,(AVERAGEIF(Listado2020!$I$230:$I$277,"=Dirección del Archivo Histórico Central",Listado2020!#REF!)))</f>
        <v>0</v>
      </c>
      <c r="I33" s="33">
        <f>IF(I32=0,0,(AVERAGEIF(Listado2020!$I$230:$I$277,"=Dirección de Publicaciones y Difusión",Listado2020!#REF!)))</f>
        <v>0</v>
      </c>
      <c r="J33" s="33">
        <f>IF(J32=0,0,(AVERAGEIF(Listado2020!$I$230:$I$277,"=Dirección de Desarrollo y Normatividad Archvística",Listado2020!#REF!)))</f>
        <v>0</v>
      </c>
      <c r="K33" s="33" t="e">
        <f>IF(K32=0,0,(AVERAGEIF(Listado2020!$I$230:$I$277,"=Dirección de Asuntos Jurídicos y Archivísticos",Listado2020!#REF!)))</f>
        <v>#REF!</v>
      </c>
      <c r="L33" s="33">
        <f>IF(L32=0,0,(AVERAGEIF(Listado2020!$I$230:$I$277,"=Dirección de Tecnologías de la Información",Listado2020!#REF!)))</f>
        <v>0</v>
      </c>
      <c r="M33" s="33" t="e">
        <f>IF(M32=0,0,(AVERAGEIF(Listado2020!$I$230:$I$277,"=Dirección de Administración",Listado2020!#REF!)))</f>
        <v>#REF!</v>
      </c>
      <c r="N33" s="33">
        <f>IF(N32=0,0,(AVERAGEIF(Listado2020!$I$230:$I$277,"=Unidad de Enlace",Listado2020!#REF!)))</f>
        <v>0</v>
      </c>
      <c r="O33" s="33">
        <f>IF(O32=0,0,(AVERAGEIF(Listado2020!$I$230:$I$277,"=Departamento de Acervos Bibliohemerográficos",Listado2020!#REF!)))</f>
        <v>0</v>
      </c>
      <c r="P33" s="33">
        <f>IF(P32=0,0,(AVERAGEIF(Listado2020!$I$230:$I$277,"=Departamento del Registro Nacional de Archivos",Listado2020!#REF!)))</f>
        <v>0</v>
      </c>
      <c r="Q33" s="33">
        <f>IF(Q32=0,0,(AVERAGEIF(Listado2020!$I$230:$I$277,"=Varias áreas del AGN",Listado2020!#REF!)))</f>
        <v>0</v>
      </c>
    </row>
    <row r="35" spans="2:17" x14ac:dyDescent="0.2">
      <c r="B35" s="117">
        <f>SUM(E35:Q35)</f>
        <v>0</v>
      </c>
      <c r="C35" s="114" t="s">
        <v>14</v>
      </c>
      <c r="D35" s="31" t="s">
        <v>7</v>
      </c>
      <c r="E35" s="32">
        <f>COUNTIF(Listado2020!$I$278:$I$291,"=Dirección General")</f>
        <v>0</v>
      </c>
      <c r="F35" s="32">
        <f>COUNTIF(Listado2020!$I$278:$I$291,"=Dirección General Adjunta")</f>
        <v>0</v>
      </c>
      <c r="G35" s="32">
        <f>COUNTIF(Listado2020!$I$278:$I$291,"=Dirección del Sistema Nacional de Archivos")</f>
        <v>0</v>
      </c>
      <c r="H35" s="32">
        <f>COUNTIF(Listado2020!$I$278:$I$291,"=Dirección del Archivo Histórico Central")</f>
        <v>0</v>
      </c>
      <c r="I35" s="32">
        <f>COUNTIF(Listado2020!$I$278:$I$291,"=Dirección de Publicaciones y Difusión")</f>
        <v>0</v>
      </c>
      <c r="J35" s="32">
        <f>COUNTIF(Listado2020!$I$278:$I$291,"=Dirección de Desarrollo y Normatividad Archvística")</f>
        <v>0</v>
      </c>
      <c r="K35" s="32">
        <f>COUNTIF(Listado2020!$I$278:$I$291,"=Dirección de Asuntos Jurídicos y Archivísticos")</f>
        <v>0</v>
      </c>
      <c r="L35" s="32">
        <f>COUNTIF(Listado2020!$I$278:$I$291,"=Dirección de Tecnologías de la Información")</f>
        <v>0</v>
      </c>
      <c r="M35" s="32">
        <f>COUNTIF(Listado2020!$I$278:$I$291,"=Dirección de Administración")</f>
        <v>0</v>
      </c>
      <c r="N35" s="32">
        <f>COUNTIF(Listado2020!$I$278:$I$291,"=Unidad de Enlace")</f>
        <v>0</v>
      </c>
      <c r="O35" s="32">
        <f>COUNTIF(Listado2020!$I$278:$I$291,"=Departamento de Acervos Bibliohemerográficos")</f>
        <v>0</v>
      </c>
      <c r="P35" s="32">
        <f>COUNTIF(Listado2020!$I$278:$I$291,"=Departamento del Registro Nacional de Archivos")</f>
        <v>0</v>
      </c>
      <c r="Q35" s="32">
        <f>COUNTIF(Listado2020!$I$278:$I$291,"=Varias áreas del AGN")</f>
        <v>0</v>
      </c>
    </row>
    <row r="36" spans="2:17" x14ac:dyDescent="0.2">
      <c r="B36" s="117"/>
      <c r="C36" s="115"/>
      <c r="D36" s="31" t="s">
        <v>23</v>
      </c>
      <c r="E36" s="33">
        <f>IF(E35=0,0,(AVERAGEIF(Listado2020!$I$278:$I$291,"=Dirección General",Listado2020!#REF!)))</f>
        <v>0</v>
      </c>
      <c r="F36" s="33">
        <f>IF(F35=0,0,(AVERAGEIF(Listado2020!$I$278:$I$291,"=Dirección General Adjunta",Listado2020!#REF!)))</f>
        <v>0</v>
      </c>
      <c r="G36" s="33">
        <f>IF(G35=0,0,(AVERAGEIF(Listado2020!$I$278:$I$291,"=Dirección del Sistema Nacional de Archivos",Listado2020!#REF!)))</f>
        <v>0</v>
      </c>
      <c r="H36" s="33">
        <f>IF(H35=0,0,(AVERAGEIF(Listado2020!$I$278:$I$291,"=Dirección del Archivo Histórico Central",Listado2020!#REF!)))</f>
        <v>0</v>
      </c>
      <c r="I36" s="33">
        <f>IF(I35=0,0,(AVERAGEIF(Listado2020!$I$278:$I$291,"=Dirección de Publicaciones y Difusión",Listado2020!#REF!)))</f>
        <v>0</v>
      </c>
      <c r="J36" s="33">
        <f>IF(J35=0,0,(AVERAGEIF(Listado2020!$I$278:$I$291,"=Dirección de Desarrollo y Normatividad Archvística",Listado2020!#REF!)))</f>
        <v>0</v>
      </c>
      <c r="K36" s="33">
        <f>IF(K35=0,0,(AVERAGEIF(Listado2020!$I$278:$I$291,"=Dirección de Asuntos Jurídicos y Archivísticos",Listado2020!#REF!)))</f>
        <v>0</v>
      </c>
      <c r="L36" s="33">
        <f>IF(L35=0,0,(AVERAGEIF(Listado2020!$I$278:$I$291,"=Dirección de Tecnologías de la Información",Listado2020!#REF!)))</f>
        <v>0</v>
      </c>
      <c r="M36" s="33">
        <f>IF(M35=0,0,(AVERAGEIF(Listado2020!$I$278:$I$291,"=Dirección de Administración",Listado2020!#REF!)))</f>
        <v>0</v>
      </c>
      <c r="N36" s="33">
        <f>IF(N35=0,0,(AVERAGEIF(Listado2020!$I$278:$I$291,"=Unidad de Enlace",Listado2020!#REF!)))</f>
        <v>0</v>
      </c>
      <c r="O36" s="33">
        <f>IF(O35=0,0,(AVERAGEIF(Listado2020!$I$278:$I$291,"=Departamento de Acervos Bibliohemerográficos",Listado2020!#REF!)))</f>
        <v>0</v>
      </c>
      <c r="P36" s="33">
        <f>IF(P35=0,0,(AVERAGEIF(Listado2020!$I$278:$I$291,"=Departamento del Registro Nacional de Archivos",Listado2020!#REF!)))</f>
        <v>0</v>
      </c>
      <c r="Q36" s="33">
        <f>IF(Q35=0,0,(AVERAGEIF(Listado2020!$I$278:$I$291,"=Varias áreas del AGN",Listado2020!#REF!)))</f>
        <v>0</v>
      </c>
    </row>
    <row r="38" spans="2:17" x14ac:dyDescent="0.2">
      <c r="B38" s="117" t="e">
        <f>SUM(E38:Q38)</f>
        <v>#REF!</v>
      </c>
      <c r="C38" s="114" t="s">
        <v>15</v>
      </c>
      <c r="D38" s="31" t="s">
        <v>7</v>
      </c>
      <c r="E38" s="32" t="e">
        <f>COUNTIF(Listado2020!#REF!,"=Dirección General")</f>
        <v>#REF!</v>
      </c>
      <c r="F38" s="32" t="e">
        <f>COUNTIF(Listado2020!#REF!,"=Dirección General Adjunta")</f>
        <v>#REF!</v>
      </c>
      <c r="G38" s="32" t="e">
        <f>COUNTIF(Listado2020!#REF!,"=Dirección del Sistema Nacional de Archivos")</f>
        <v>#REF!</v>
      </c>
      <c r="H38" s="32" t="e">
        <f>COUNTIF(Listado2020!#REF!,"=Dirección del Archivo Histórico Central")</f>
        <v>#REF!</v>
      </c>
      <c r="I38" s="32" t="e">
        <f>COUNTIF(Listado2020!#REF!,"=Dirección de Publicaciones y Difusión")</f>
        <v>#REF!</v>
      </c>
      <c r="J38" s="32" t="e">
        <f>COUNTIF(Listado2020!#REF!,"=Dirección de Desarrollo y Normatividad Archvística")</f>
        <v>#REF!</v>
      </c>
      <c r="K38" s="32" t="e">
        <f>COUNTIF(Listado2020!#REF!,"=Dirección de Asuntos Jurídicos y Archivísticos")</f>
        <v>#REF!</v>
      </c>
      <c r="L38" s="32" t="e">
        <f>COUNTIF(Listado2020!#REF!,"=Dirección de Tecnologías de la Información")</f>
        <v>#REF!</v>
      </c>
      <c r="M38" s="32" t="e">
        <f>COUNTIF(Listado2020!#REF!,"=Dirección de Administración")</f>
        <v>#REF!</v>
      </c>
      <c r="N38" s="32" t="e">
        <f>COUNTIF(Listado2020!#REF!,"=Unidad de Enlace")</f>
        <v>#REF!</v>
      </c>
      <c r="O38" s="32" t="e">
        <f>COUNTIF(Listado2020!#REF!,"=Departamento de Acervos Bibliohemerográficos")</f>
        <v>#REF!</v>
      </c>
      <c r="P38" s="32" t="e">
        <f>COUNTIF(Listado2020!#REF!,"=Departamento del Registro Nacional de Archivos")</f>
        <v>#REF!</v>
      </c>
      <c r="Q38" s="32" t="e">
        <f>COUNTIF(Listado2020!#REF!,"=Varias áreas del AGN")</f>
        <v>#REF!</v>
      </c>
    </row>
    <row r="39" spans="2:17" x14ac:dyDescent="0.2">
      <c r="B39" s="117"/>
      <c r="C39" s="115"/>
      <c r="D39" s="31" t="s">
        <v>23</v>
      </c>
      <c r="E39" s="33" t="e">
        <f>IF(E38=0,0,(AVERAGEIF(Listado2020!#REF!,"=Dirección General",Listado2020!#REF!)))</f>
        <v>#REF!</v>
      </c>
      <c r="F39" s="33" t="e">
        <f>IF(F38=0,0,(AVERAGEIF(Listado2020!#REF!,"=Dirección General Adjunta",Listado2020!#REF!)))</f>
        <v>#REF!</v>
      </c>
      <c r="G39" s="33" t="e">
        <f>IF(G38=0,0,(AVERAGEIF(Listado2020!#REF!,"=Dirección del Sistema Nacional de Archivos",Listado2020!#REF!)))</f>
        <v>#REF!</v>
      </c>
      <c r="H39" s="33" t="e">
        <f>IF(H38=0,0,(AVERAGEIF(Listado2020!#REF!,"=Dirección del Archivo Histórico Central",Listado2020!#REF!)))</f>
        <v>#REF!</v>
      </c>
      <c r="I39" s="33" t="e">
        <f>IF(I38=0,0,(AVERAGEIF(Listado2020!#REF!,"=Dirección de Publicaciones y Difusión",Listado2020!#REF!)))</f>
        <v>#REF!</v>
      </c>
      <c r="J39" s="33" t="e">
        <f>IF(J38=0,0,(AVERAGEIF(Listado2020!#REF!,"=Dirección de Desarrollo y Normatividad Archvística",Listado2020!#REF!)))</f>
        <v>#REF!</v>
      </c>
      <c r="K39" s="33" t="e">
        <f>IF(K38=0,0,(AVERAGEIF(Listado2020!#REF!,"=Dirección de Asuntos Jurídicos y Archivísticos",Listado2020!#REF!)))</f>
        <v>#REF!</v>
      </c>
      <c r="L39" s="33" t="e">
        <f>IF(L38=0,0,(AVERAGEIF(Listado2020!#REF!,"=Dirección de Tecnologías de la Información",Listado2020!#REF!)))</f>
        <v>#REF!</v>
      </c>
      <c r="M39" s="33" t="e">
        <f>IF(M38=0,0,(AVERAGEIF(Listado2020!#REF!,"=Dirección de Administración",Listado2020!#REF!)))</f>
        <v>#REF!</v>
      </c>
      <c r="N39" s="33" t="e">
        <f>IF(N38=0,0,(AVERAGEIF(Listado2020!#REF!,"=Unidad de Enlace",Listado2020!#REF!)))</f>
        <v>#REF!</v>
      </c>
      <c r="O39" s="33" t="e">
        <f>IF(O38=0,0,(AVERAGEIF(Listado2020!#REF!,"=Departamento de Acervos Bibliohemerográficos",Listado2020!#REF!)))</f>
        <v>#REF!</v>
      </c>
      <c r="P39" s="33" t="e">
        <f>IF(P38=0,0,(AVERAGEIF(Listado2020!#REF!,"=Departamento del Registro Nacional de Archivos",Listado2020!#REF!)))</f>
        <v>#REF!</v>
      </c>
      <c r="Q39" s="33" t="e">
        <f>IF(Q38=0,0,(AVERAGEIF(Listado2020!$I$278:$I$291,"=Varias áreas del AGN",Listado2020!#REF!)))</f>
        <v>#REF!</v>
      </c>
    </row>
    <row r="41" spans="2:17" x14ac:dyDescent="0.2">
      <c r="B41" s="117" t="e">
        <f>SUM(E41:Q41)</f>
        <v>#REF!</v>
      </c>
      <c r="C41" s="114" t="s">
        <v>16</v>
      </c>
      <c r="D41" s="31" t="s">
        <v>7</v>
      </c>
      <c r="E41" s="32" t="e">
        <f>COUNTIF(Listado2020!#REF!,"=Dirección General")</f>
        <v>#REF!</v>
      </c>
      <c r="F41" s="32" t="e">
        <f>COUNTIF(Listado2020!#REF!,"=Dirección General Adjunta")</f>
        <v>#REF!</v>
      </c>
      <c r="G41" s="32" t="e">
        <f>COUNTIF(Listado2020!#REF!,"=Dirección del Sistema Nacional de Archivos")</f>
        <v>#REF!</v>
      </c>
      <c r="H41" s="32" t="e">
        <f>COUNTIF(Listado2020!#REF!,"=Dirección del Archivo Histórico Central")</f>
        <v>#REF!</v>
      </c>
      <c r="I41" s="32" t="e">
        <f>COUNTIF(Listado2020!#REF!,"=Dirección de Publicaciones y Difusión")</f>
        <v>#REF!</v>
      </c>
      <c r="J41" s="32" t="e">
        <f>COUNTIF(Listado2020!#REF!,"=Dirección de Desarrollo y Normatividad Archvística")</f>
        <v>#REF!</v>
      </c>
      <c r="K41" s="32" t="e">
        <f>COUNTIF(Listado2020!#REF!,"=Dirección de Asuntos Jurídicos y Archivísticos")</f>
        <v>#REF!</v>
      </c>
      <c r="L41" s="32" t="e">
        <f>COUNTIF(Listado2020!#REF!,"=Dirección de Tecnologías de la Información")</f>
        <v>#REF!</v>
      </c>
      <c r="M41" s="32" t="e">
        <f>COUNTIF(Listado2020!#REF!,"=Dirección de Administración")</f>
        <v>#REF!</v>
      </c>
      <c r="N41" s="32" t="e">
        <f>COUNTIF(Listado2020!#REF!,"=Unidad de Enlace")</f>
        <v>#REF!</v>
      </c>
      <c r="O41" s="32" t="e">
        <f>COUNTIF(Listado2020!#REF!,"=Departamento de Acervos Bibliohemerográficos")</f>
        <v>#REF!</v>
      </c>
      <c r="P41" s="32" t="e">
        <f>COUNTIF(Listado2020!#REF!,"=Departamento del Registro Nacional de Archivos")</f>
        <v>#REF!</v>
      </c>
      <c r="Q41" s="32" t="e">
        <f>COUNTIF(Listado2020!#REF!,"=Varias áreas del AGN")</f>
        <v>#REF!</v>
      </c>
    </row>
    <row r="42" spans="2:17" x14ac:dyDescent="0.2">
      <c r="B42" s="117"/>
      <c r="C42" s="115"/>
      <c r="D42" s="31" t="s">
        <v>23</v>
      </c>
      <c r="E42" s="33" t="e">
        <f>IF(E41=0,0,(AVERAGEIF(Listado2020!#REF!,"=Dirección General",Listado2020!#REF!)))</f>
        <v>#REF!</v>
      </c>
      <c r="F42" s="33" t="e">
        <f>IF(F41=0,0,(AVERAGEIF(Listado2020!#REF!,"=Dirección General Adjunta",Listado2020!#REF!)))</f>
        <v>#REF!</v>
      </c>
      <c r="G42" s="33" t="e">
        <f>IF(G41=0,0,(AVERAGEIF(Listado2020!$I$82:$I$291,"=Dirección del Sistema Nacional de Archivos",Listado2020!#REF!)))</f>
        <v>#REF!</v>
      </c>
      <c r="H42" s="33" t="e">
        <f>IF(H41=0,0,(AVERAGEIF(Listado2020!#REF!,"=Dirección del Archivo Histórico Central",Listado2020!#REF!)))</f>
        <v>#REF!</v>
      </c>
      <c r="I42" s="33" t="e">
        <f>IF(I41=0,0,(AVERAGEIF(Listado2020!#REF!,"=Dirección de Publicaciones y Difusión",Listado2020!#REF!)))</f>
        <v>#REF!</v>
      </c>
      <c r="J42" s="33" t="e">
        <f>IF(J41=0,0,(AVERAGEIF(Listado2020!#REF!,"=Dirección de Desarrollo y Normatividad Archvística",Listado2020!#REF!)))</f>
        <v>#REF!</v>
      </c>
      <c r="K42" s="33" t="e">
        <f>IF(K41=0,0,(AVERAGEIF(Listado2020!#REF!,"=Dirección de Asuntos Jurídicos y Archivísticos",Listado2020!#REF!)))</f>
        <v>#REF!</v>
      </c>
      <c r="L42" s="33" t="e">
        <f>IF(L41=0,0,(AVERAGEIF(Listado2020!#REF!,"=Dirección de Tecnologías de la Información",Listado2020!#REF!)))</f>
        <v>#REF!</v>
      </c>
      <c r="M42" s="33" t="e">
        <f>IF(M41=0,0,(AVERAGEIF(Listado2020!#REF!,"=Dirección de Administración",Listado2020!#REF!)))</f>
        <v>#REF!</v>
      </c>
      <c r="N42" s="33" t="e">
        <f>IF(N41=0,0,(AVERAGEIF(Listado2020!#REF!,"=Unidad de Enlace",Listado2020!#REF!)))</f>
        <v>#REF!</v>
      </c>
      <c r="O42" s="33" t="e">
        <f>IF(O41=0,0,(AVERAGEIF(Listado2020!#REF!,"=Departamento de Acervos Bibliohemerográficos",Listado2020!#REF!)))</f>
        <v>#REF!</v>
      </c>
      <c r="P42" s="33" t="e">
        <f>IF(P41=0,0,(AVERAGEIF(Listado2020!#REF!,"=Departamento del Registro Nacional de Archivos",Listado2020!#REF!)))</f>
        <v>#REF!</v>
      </c>
      <c r="Q42" s="33" t="e">
        <f>IF(Q41=0,0,(AVERAGEIF(Listado2020!#REF!,"=Varias áreas del AGN",Listado2020!#REF!)))</f>
        <v>#REF!</v>
      </c>
    </row>
    <row r="44" spans="2:17" x14ac:dyDescent="0.2">
      <c r="B44" s="117" t="e">
        <f>SUM(E44:Q44)</f>
        <v>#REF!</v>
      </c>
      <c r="C44" s="114" t="s">
        <v>17</v>
      </c>
      <c r="D44" s="31" t="s">
        <v>7</v>
      </c>
      <c r="E44" s="32" t="e">
        <f>COUNTIF(Listado2020!#REF!,"=Dirección General")</f>
        <v>#REF!</v>
      </c>
      <c r="F44" s="32" t="e">
        <f>COUNTIF(Listado2020!#REF!,"=Dirección General Adjunta")</f>
        <v>#REF!</v>
      </c>
      <c r="G44" s="32" t="e">
        <f>COUNTIF(Listado2020!#REF!,"=Dirección del Sistema Nacional de Archivos")</f>
        <v>#REF!</v>
      </c>
      <c r="H44" s="32" t="e">
        <f>COUNTIF(Listado2020!#REF!,"=Dirección del Archivo Histórico Central")</f>
        <v>#REF!</v>
      </c>
      <c r="I44" s="32" t="e">
        <f>COUNTIF(Listado2020!#REF!,"=Dirección de Publicaciones y Difusión")</f>
        <v>#REF!</v>
      </c>
      <c r="J44" s="32" t="e">
        <f>COUNTIF(Listado2020!#REF!,"=Dirección de Desarrollo y Normatividad Archvística")</f>
        <v>#REF!</v>
      </c>
      <c r="K44" s="32" t="e">
        <f>COUNTIF(Listado2020!#REF!,"=Dirección de Asuntos Jurídicos y Archivísticos")</f>
        <v>#REF!</v>
      </c>
      <c r="L44" s="32" t="e">
        <f>COUNTIF(Listado2020!#REF!,"=Dirección de Tecnologías de la Información")</f>
        <v>#REF!</v>
      </c>
      <c r="M44" s="32" t="e">
        <f>COUNTIF(Listado2020!#REF!,"=Dirección de Administración")</f>
        <v>#REF!</v>
      </c>
      <c r="N44" s="32" t="e">
        <f>COUNTIF(Listado2020!#REF!,"=Unidad de Enlace")</f>
        <v>#REF!</v>
      </c>
      <c r="O44" s="32" t="e">
        <f>COUNTIF(Listado2020!#REF!,"=Departamento de Acervos Bibliohemerográficos")</f>
        <v>#REF!</v>
      </c>
      <c r="P44" s="32" t="e">
        <f>COUNTIF(Listado2020!#REF!,"Departamento del Registro Nacional de Archivos")</f>
        <v>#REF!</v>
      </c>
      <c r="Q44" s="32" t="e">
        <f>COUNTIF(Listado2020!#REF!,"Varias áreas del AGN")</f>
        <v>#REF!</v>
      </c>
    </row>
    <row r="45" spans="2:17" x14ac:dyDescent="0.2">
      <c r="B45" s="117"/>
      <c r="C45" s="115"/>
      <c r="D45" s="31" t="s">
        <v>23</v>
      </c>
      <c r="E45" s="33" t="e">
        <f>IF(E44=0,0,(AVERAGEIF(Listado2020!#REF!,"=Dirección General",Listado2020!#REF!)))</f>
        <v>#REF!</v>
      </c>
      <c r="F45" s="33" t="e">
        <f>IF(F44=0,0,(AVERAGEIF(Listado2020!#REF!,"=Dirección General Adjunta",Listado2020!#REF!)))</f>
        <v>#REF!</v>
      </c>
      <c r="G45" s="33" t="e">
        <f>IF(G44=0,0,(AVERAGEIF(Listado2020!#REF!,"=Dirección del Sistema Nacional de Archivos",Listado2020!#REF!)))</f>
        <v>#REF!</v>
      </c>
      <c r="H45" s="33" t="e">
        <f>IF(H44=0,0,(AVERAGEIF(Listado2020!#REF!,"=Dirección del Archivo Histórico Central",Listado2020!#REF!)))</f>
        <v>#REF!</v>
      </c>
      <c r="I45" s="33" t="e">
        <f>IF(I44=0,0,(AVERAGEIF(Listado2020!#REF!,"=Dirección de Publicaciones y Difusión",Listado2020!#REF!)))</f>
        <v>#REF!</v>
      </c>
      <c r="J45" s="33" t="e">
        <f>IF(J44=0,0,(AVERAGEIF(Listado2020!#REF!,"=Dirección de Desarrollo y Normatividad Archvística",Listado2020!#REF!)))</f>
        <v>#REF!</v>
      </c>
      <c r="K45" s="33" t="e">
        <f>IF(K44=0,0,(AVERAGEIF(Listado2020!#REF!,"=Dirección de Asuntos Jurídicos y Archivísticos",Listado2020!#REF!)))</f>
        <v>#REF!</v>
      </c>
      <c r="L45" s="33" t="e">
        <f>IF(L44=0,0,(AVERAGEIF(Listado2020!#REF!,"=Dirección de Tecnologías de la Información",Listado2020!#REF!)))</f>
        <v>#REF!</v>
      </c>
      <c r="M45" s="33" t="e">
        <f>IF(M44=0,0,(AVERAGEIF(Listado2020!#REF!,"=Dirección de Administración",Listado2020!#REF!)))</f>
        <v>#REF!</v>
      </c>
      <c r="N45" s="33" t="e">
        <f>IF(N44=0,0,(AVERAGEIF(Listado2020!#REF!,"=Unidad de Enlace",Listado2020!#REF!)))</f>
        <v>#REF!</v>
      </c>
      <c r="O45" s="33" t="e">
        <f>IF(O44=0,0,(AVERAGEIF(Listado2020!#REF!,"=Departamento de Acervos Bibliohemerográficos",Listado2020!#REF!)))</f>
        <v>#REF!</v>
      </c>
      <c r="P45" s="33" t="e">
        <f>IF(P44=0,0,(AVERAGEIF(Listado2020!$I$82:$I$291,"=Departamento del Registro Nacional de Archivos",Listado2020!#REF!)))</f>
        <v>#REF!</v>
      </c>
      <c r="Q45" s="33" t="e">
        <f>IF(Q44=0,0,(AVERAGEIF(Listado2020!$I$278:$I$291,"=Varias áreas del AGN",Listado2020!#REF!)))</f>
        <v>#REF!</v>
      </c>
    </row>
    <row r="47" spans="2:17" x14ac:dyDescent="0.2">
      <c r="B47" s="117" t="e">
        <f>SUM(E47:Q47)</f>
        <v>#REF!</v>
      </c>
      <c r="C47" s="114" t="s">
        <v>18</v>
      </c>
      <c r="D47" s="31" t="s">
        <v>7</v>
      </c>
      <c r="E47" s="32" t="e">
        <f>COUNTIF(Listado2020!#REF!,"=Dirección General")</f>
        <v>#REF!</v>
      </c>
      <c r="F47" s="32" t="e">
        <f>COUNTIF(Listado2020!#REF!,"=Dirección General Adjunta")</f>
        <v>#REF!</v>
      </c>
      <c r="G47" s="32" t="e">
        <f>COUNTIF(Listado2020!#REF!,"=Dirección del Sistema Nacional de Archivos")</f>
        <v>#REF!</v>
      </c>
      <c r="H47" s="32" t="e">
        <f>COUNTIF(Listado2020!#REF!,"=Dirección del Archivo Histórico Central")</f>
        <v>#REF!</v>
      </c>
      <c r="I47" s="32" t="e">
        <f>COUNTIF(Listado2020!#REF!,"=Dirección de Publicaciones y Difusión")</f>
        <v>#REF!</v>
      </c>
      <c r="J47" s="32" t="e">
        <f>COUNTIF(Listado2020!#REF!,"=Dirección de Desarrollo y Normatividad Archvística")</f>
        <v>#REF!</v>
      </c>
      <c r="K47" s="32" t="e">
        <f>COUNTIF(Listado2020!#REF!,"=Dirección de Asuntos Jurídicos y Archivísticos")</f>
        <v>#REF!</v>
      </c>
      <c r="L47" s="32" t="e">
        <f>COUNTIF(Listado2020!#REF!,"=Dirección de Tecnologías de la Información")</f>
        <v>#REF!</v>
      </c>
      <c r="M47" s="32" t="e">
        <f>COUNTIF(Listado2020!#REF!,"=Dirección de Administración")</f>
        <v>#REF!</v>
      </c>
      <c r="N47" s="32" t="e">
        <f>COUNTIF(Listado2020!#REF!,"=Unidad de Enlace")</f>
        <v>#REF!</v>
      </c>
      <c r="O47" s="32" t="e">
        <f>COUNTIF(Listado2020!#REF!,"=Departamento de Acervos Bibliohemerográficos")</f>
        <v>#REF!</v>
      </c>
      <c r="P47" s="32" t="e">
        <f>COUNTIF(Listado2020!#REF!,"Departamento del Registro Nacional de Archivos")</f>
        <v>#REF!</v>
      </c>
      <c r="Q47" s="32" t="e">
        <f>COUNTIF(Listado2020!#REF!,"Varias áreas del AGN")</f>
        <v>#REF!</v>
      </c>
    </row>
    <row r="48" spans="2:17" x14ac:dyDescent="0.2">
      <c r="B48" s="117"/>
      <c r="C48" s="115"/>
      <c r="D48" s="31" t="s">
        <v>23</v>
      </c>
      <c r="E48" s="33" t="e">
        <f>IF(E47=0,0,(AVERAGEIF(Listado2020!#REF!,"=Dirección General",Listado2020!#REF!)))</f>
        <v>#REF!</v>
      </c>
      <c r="F48" s="33" t="e">
        <f>IF(F47=0,0,(AVERAGEIF(Listado2020!#REF!,"=Dirección General Adjunta",Listado2020!#REF!)))</f>
        <v>#REF!</v>
      </c>
      <c r="G48" s="33" t="e">
        <f>IF(G47=0,0,(AVERAGEIF(Listado2020!#REF!,"=Dirección del Sistema Nacional de Archivos",Listado2020!#REF!)))</f>
        <v>#REF!</v>
      </c>
      <c r="H48" s="33" t="e">
        <f>IF(H47=0,0,(AVERAGEIF(Listado2020!#REF!,"=Dirección del Archivo Histórico Central",Listado2020!#REF!)))</f>
        <v>#REF!</v>
      </c>
      <c r="I48" s="33" t="e">
        <f>IF(I47=0,0,(AVERAGEIF(Listado2020!#REF!,"=Dirección de Publicaciones y Difusión",Listado2020!#REF!)))</f>
        <v>#REF!</v>
      </c>
      <c r="J48" s="33" t="e">
        <f>IF(J47=0,0,(AVERAGEIF(Listado2020!#REF!,"=Dirección de Desarrollo y Normatividad Archvística",Listado2020!#REF!)))</f>
        <v>#REF!</v>
      </c>
      <c r="K48" s="33" t="e">
        <f>IF(K47=0,0,(AVERAGEIF(Listado2020!#REF!,"=Dirección de Asuntos Jurídicos y Archivísticos",Listado2020!#REF!)))</f>
        <v>#REF!</v>
      </c>
      <c r="L48" s="33" t="e">
        <f>IF(L47=0,0,(AVERAGEIF(Listado2020!#REF!,"=Dirección de Tecnologías de la Información",Listado2020!#REF!)))</f>
        <v>#REF!</v>
      </c>
      <c r="M48" s="33" t="e">
        <f>IF(M47=0,0,(AVERAGEIF(Listado2020!#REF!,"=Dirección de Administración",Listado2020!#REF!)))</f>
        <v>#REF!</v>
      </c>
      <c r="N48" s="33" t="e">
        <f>IF(N47=0,0,(AVERAGEIF(Listado2020!#REF!,"=Unidad de Enlace",Listado2020!#REF!)))</f>
        <v>#REF!</v>
      </c>
      <c r="O48" s="33" t="e">
        <f>IF(O47=0,0,(AVERAGEIF(Listado2020!#REF!,"=Departamento de Acervos Bibliohemerográficos",Listado2020!#REF!)))</f>
        <v>#REF!</v>
      </c>
      <c r="P48" s="33" t="e">
        <f>IF(P47=0,0,(AVERAGEIF(Listado2020!$I$82:$I$291,"=Departamento del Registro Nacional de Archivos",Listado2020!#REF!)))</f>
        <v>#REF!</v>
      </c>
      <c r="Q48" s="33" t="e">
        <f>IF(Q47=0,0,(AVERAGEIF(Listado2020!$I$278:$I$291,"=Varias áreas del AGN",Listado2020!#REF!)))</f>
        <v>#REF!</v>
      </c>
    </row>
    <row r="50" spans="2:17" x14ac:dyDescent="0.2">
      <c r="B50" s="117">
        <f>SUM(E50:Q50)</f>
        <v>0</v>
      </c>
      <c r="C50" s="114" t="s">
        <v>19</v>
      </c>
      <c r="D50" s="31" t="s">
        <v>7</v>
      </c>
      <c r="E50" s="30"/>
      <c r="F50" s="30"/>
      <c r="G50" s="30"/>
      <c r="H50" s="30"/>
      <c r="I50" s="30"/>
      <c r="J50" s="30"/>
      <c r="K50" s="30"/>
      <c r="L50" s="30"/>
      <c r="M50" s="30"/>
      <c r="N50" s="30"/>
      <c r="O50" s="30"/>
      <c r="P50" s="30"/>
      <c r="Q50" s="30"/>
    </row>
    <row r="51" spans="2:17" x14ac:dyDescent="0.2">
      <c r="B51" s="117"/>
      <c r="C51" s="115"/>
      <c r="D51" s="31" t="s">
        <v>23</v>
      </c>
      <c r="E51" s="30"/>
      <c r="F51" s="30"/>
      <c r="G51" s="30"/>
      <c r="H51" s="30"/>
      <c r="I51" s="30"/>
      <c r="J51" s="30"/>
      <c r="K51" s="30"/>
      <c r="L51" s="30"/>
      <c r="M51" s="30"/>
      <c r="N51" s="30"/>
      <c r="O51" s="30"/>
      <c r="P51" s="30"/>
      <c r="Q51" s="30"/>
    </row>
    <row r="53" spans="2:17" x14ac:dyDescent="0.2">
      <c r="B53" s="117">
        <f>SUM(E53:Q53)</f>
        <v>0</v>
      </c>
      <c r="C53" s="114" t="s">
        <v>20</v>
      </c>
      <c r="D53" s="31" t="s">
        <v>7</v>
      </c>
      <c r="E53" s="30"/>
      <c r="F53" s="30"/>
      <c r="G53" s="30"/>
      <c r="H53" s="30"/>
      <c r="I53" s="30"/>
      <c r="J53" s="30"/>
      <c r="K53" s="30"/>
      <c r="L53" s="30"/>
      <c r="M53" s="30"/>
      <c r="N53" s="30"/>
      <c r="O53" s="30"/>
      <c r="P53" s="30"/>
      <c r="Q53" s="30"/>
    </row>
    <row r="54" spans="2:17" x14ac:dyDescent="0.2">
      <c r="B54" s="117"/>
      <c r="C54" s="115"/>
      <c r="D54" s="31" t="s">
        <v>23</v>
      </c>
      <c r="E54" s="30"/>
      <c r="F54" s="30"/>
      <c r="G54" s="30"/>
      <c r="H54" s="30"/>
      <c r="I54" s="30"/>
      <c r="J54" s="30"/>
      <c r="K54" s="30"/>
      <c r="L54" s="30"/>
      <c r="M54" s="30"/>
      <c r="N54" s="30"/>
      <c r="O54" s="30"/>
      <c r="P54" s="30"/>
      <c r="Q54" s="30"/>
    </row>
    <row r="56" spans="2:17" x14ac:dyDescent="0.2">
      <c r="B56" s="116">
        <f>SUM(E56:Q56)</f>
        <v>69</v>
      </c>
      <c r="C56" s="114" t="s">
        <v>36</v>
      </c>
      <c r="D56" s="31" t="s">
        <v>7</v>
      </c>
      <c r="E56" s="32">
        <f>COUNTIF(Listado2020!$I$6:$I$291,"=Dirección General")</f>
        <v>0</v>
      </c>
      <c r="F56" s="32">
        <f>COUNTIF(Listado2020!$I$6:$I$291,"=Dirección General Adjunta")</f>
        <v>0</v>
      </c>
      <c r="G56" s="32">
        <f>COUNTIF(Listado2020!$I$6:$I$291,"=Dirección del Sistema Nacional de Archivos")</f>
        <v>0</v>
      </c>
      <c r="H56" s="32">
        <f>COUNTIF(Listado2020!$I$6:$I$291,"=Dirección del Archivo Histórico Central")</f>
        <v>0</v>
      </c>
      <c r="I56" s="32">
        <f>COUNTIF(Listado2020!$I$6:$I$291,"=Dirección de Publicaciones y Difusión")</f>
        <v>0</v>
      </c>
      <c r="J56" s="32">
        <f>COUNTIF(Listado2020!$I$6:$I$291,"=Dirección de Desarrollo y Normatividad Archvística")</f>
        <v>0</v>
      </c>
      <c r="K56" s="32">
        <f>COUNTIF(Listado2020!$I$6:$I$291,"=Dirección de Asuntos Jurídicos y Archivísticos")</f>
        <v>23</v>
      </c>
      <c r="L56" s="32">
        <f>COUNTIF(Listado2020!$I$6:$I$291,"=Dirección de Tecnologías de la Información")</f>
        <v>0</v>
      </c>
      <c r="M56" s="32">
        <f>COUNTIF(Listado2020!$I$6:$I$291,"=Dirección de Administración")</f>
        <v>34</v>
      </c>
      <c r="N56" s="32">
        <f>COUNTIF(Listado2020!$I$6:$I$291,"=Unidad de Enlace")</f>
        <v>0</v>
      </c>
      <c r="O56" s="32">
        <f>COUNTIF(Listado2020!$I$6:$I$291,"=Departamento de Acervos Bibliohemerográficos")</f>
        <v>0</v>
      </c>
      <c r="P56" s="32">
        <f>COUNTIF(Listado2020!$I$6:$I$291,"=Departamento del Registro Nacional de Archivos")</f>
        <v>0</v>
      </c>
      <c r="Q56" s="32">
        <f>COUNTIF(Listado2020!$I$6:$I$291,"=Varias áreas del AGN")</f>
        <v>12</v>
      </c>
    </row>
    <row r="57" spans="2:17" x14ac:dyDescent="0.2">
      <c r="B57" s="116"/>
      <c r="C57" s="115"/>
      <c r="D57" s="31" t="s">
        <v>23</v>
      </c>
      <c r="E57" s="33">
        <f>IF(E56=0,0,(AVERAGEIF(Listado2020!$I$6:$I$291,"=Dirección General",Listado2020!#REF!)))</f>
        <v>0</v>
      </c>
      <c r="F57" s="33">
        <f>IF(F56=0,0,(AVERAGEIF(Listado2020!$I$6:$I$291,"=Dirección General Adjunta",Listado2020!#REF!)))</f>
        <v>0</v>
      </c>
      <c r="G57" s="33">
        <f>IF(G56=0,0,(AVERAGEIF(Listado2020!$I$6:$I$291,"=Dirección del Sistema Nacional de Archivos",Listado2020!#REF!)))</f>
        <v>0</v>
      </c>
      <c r="H57" s="33">
        <f>IF(H56=0,0,(AVERAGEIF(Listado2020!$I$6:$I$291,"=Dirección del Archivo Histórico Central",Listado2020!#REF!)))</f>
        <v>0</v>
      </c>
      <c r="I57" s="33">
        <f>IF(I56=0,0,(AVERAGEIF(Listado2020!$I$6:$I$291,"=Dirección de Publicaciones y Difusión",Listado2020!#REF!)))</f>
        <v>0</v>
      </c>
      <c r="J57" s="33">
        <f>IF(J56=0,0,(AVERAGEIF(Listado2020!$I$6:$I$291,"=Dirección de Desarrollo y Normatividad Archvística",Listado2020!#REF!)))</f>
        <v>0</v>
      </c>
      <c r="K57" s="33" t="e">
        <f>IF(K56=0,0,(AVERAGEIF(Listado2020!$I$6:$I$291,"=Dirección de Asuntos Jurídicos y Archivísticos",Listado2020!#REF!)))</f>
        <v>#REF!</v>
      </c>
      <c r="L57" s="33">
        <f>IF(L56=0,0,(AVERAGEIF(Listado2020!$I$6:$I$291,"=Dirección de Tecnologías de la Información",Listado2020!#REF!)))</f>
        <v>0</v>
      </c>
      <c r="M57" s="33" t="e">
        <f>IF(M56=0,0,(AVERAGEIF(Listado2020!$I$6:$I$291,"=Dirección de Administración",Listado2020!#REF!)))</f>
        <v>#REF!</v>
      </c>
      <c r="N57" s="33">
        <f>IF(N56=0,0,(AVERAGEIF(Listado2020!$I$6:$I$291,"=Unidad de Enlace",Listado2020!#REF!)))</f>
        <v>0</v>
      </c>
      <c r="O57" s="33">
        <f>IF(O56=0,0,(AVERAGEIF(Listado2020!$I$6:$I$291,"=Departamento de Acervos Bibliohemerográficos",Listado2020!#REF!)))</f>
        <v>0</v>
      </c>
      <c r="P57" s="33">
        <f>IF(P56=0,0,(AVERAGEIF(Listado2020!$I$6:$I$291,"=Departamento del Registro Nacional de Archivos",Listado2020!#REF!)))</f>
        <v>0</v>
      </c>
      <c r="Q57" s="33" t="e">
        <f>IF(Q56=0,0,(AVERAGEIF(Listado2020!$I$6:$I$291,"=Varias áreas del AGN",Listado2020!#REF!)))</f>
        <v>#REF!</v>
      </c>
    </row>
    <row r="58" spans="2:17" ht="10.5" customHeight="1" x14ac:dyDescent="0.2"/>
    <row r="59" spans="2:17" x14ac:dyDescent="0.2">
      <c r="D59" s="44">
        <f>SUM(E59:Q59)</f>
        <v>1</v>
      </c>
      <c r="E59" s="43">
        <f>IF(E56=0,0,E56/$B$56)</f>
        <v>0</v>
      </c>
      <c r="F59" s="43">
        <f t="shared" ref="F59:Q59" si="0">IF(F56=0,0,F56/$B$56)</f>
        <v>0</v>
      </c>
      <c r="G59" s="43">
        <f t="shared" si="0"/>
        <v>0</v>
      </c>
      <c r="H59" s="43">
        <f t="shared" si="0"/>
        <v>0</v>
      </c>
      <c r="I59" s="43">
        <f t="shared" si="0"/>
        <v>0</v>
      </c>
      <c r="J59" s="43">
        <f t="shared" si="0"/>
        <v>0</v>
      </c>
      <c r="K59" s="43">
        <f t="shared" si="0"/>
        <v>0.33333333333333331</v>
      </c>
      <c r="L59" s="43">
        <f t="shared" si="0"/>
        <v>0</v>
      </c>
      <c r="M59" s="43">
        <f t="shared" si="0"/>
        <v>0.49275362318840582</v>
      </c>
      <c r="N59" s="43">
        <f t="shared" si="0"/>
        <v>0</v>
      </c>
      <c r="O59" s="43">
        <f t="shared" si="0"/>
        <v>0</v>
      </c>
      <c r="P59" s="43">
        <f t="shared" si="0"/>
        <v>0</v>
      </c>
      <c r="Q59" s="43">
        <f t="shared" si="0"/>
        <v>0.17391304347826086</v>
      </c>
    </row>
    <row r="61" spans="2:17" x14ac:dyDescent="0.2">
      <c r="B61" s="32" t="e">
        <f>SUM(B19:B54)</f>
        <v>#REF!</v>
      </c>
      <c r="F61" s="47" t="s">
        <v>40</v>
      </c>
      <c r="G61" s="48">
        <f>+N56</f>
        <v>0</v>
      </c>
      <c r="H61" s="118" t="s">
        <v>23</v>
      </c>
      <c r="I61" s="33">
        <f>IF(N56=0,0,(AVERAGEIF(Listado2020!$I$6:$I$291,"=Unidad de Enlace",Listado2020!#REF!)))</f>
        <v>0</v>
      </c>
    </row>
    <row r="62" spans="2:17" x14ac:dyDescent="0.2">
      <c r="F62" s="47" t="s">
        <v>41</v>
      </c>
      <c r="G62" s="48">
        <f>SUM(E56:Q56)-N56</f>
        <v>69</v>
      </c>
      <c r="H62" s="119"/>
      <c r="I62" s="33">
        <f>IF(N56=0,0,(AVERAGEIF(Listado2020!$I$6:$I$291,"&lt;&gt;Unidad de Enlace",Listado2020!#REF!)))</f>
        <v>0</v>
      </c>
    </row>
    <row r="63" spans="2:17" x14ac:dyDescent="0.2">
      <c r="F63" s="47" t="s">
        <v>22</v>
      </c>
      <c r="G63" s="32">
        <f>+G61+G62</f>
        <v>69</v>
      </c>
      <c r="H63" s="120"/>
      <c r="I63" s="33">
        <f>+D3</f>
        <v>0</v>
      </c>
    </row>
  </sheetData>
  <mergeCells count="28">
    <mergeCell ref="H61:H63"/>
    <mergeCell ref="B1:D1"/>
    <mergeCell ref="C20:C21"/>
    <mergeCell ref="C35:C36"/>
    <mergeCell ref="C38:C39"/>
    <mergeCell ref="C26:C27"/>
    <mergeCell ref="C23:C24"/>
    <mergeCell ref="C32:C33"/>
    <mergeCell ref="C29:C30"/>
    <mergeCell ref="B20:B21"/>
    <mergeCell ref="B23:B24"/>
    <mergeCell ref="B26:B27"/>
    <mergeCell ref="B29:B30"/>
    <mergeCell ref="C50:C51"/>
    <mergeCell ref="C53:C54"/>
    <mergeCell ref="C56:C57"/>
    <mergeCell ref="C41:C42"/>
    <mergeCell ref="C44:C45"/>
    <mergeCell ref="C47:C48"/>
    <mergeCell ref="B56:B57"/>
    <mergeCell ref="B32:B33"/>
    <mergeCell ref="B35:B36"/>
    <mergeCell ref="B38:B39"/>
    <mergeCell ref="B41:B42"/>
    <mergeCell ref="B44:B45"/>
    <mergeCell ref="B47:B48"/>
    <mergeCell ref="B50:B51"/>
    <mergeCell ref="B53:B5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7" tint="-0.249977111117893"/>
  </sheetPr>
  <dimension ref="A2:E99"/>
  <sheetViews>
    <sheetView topLeftCell="A79" workbookViewId="0">
      <selection activeCell="E100" sqref="E100"/>
    </sheetView>
  </sheetViews>
  <sheetFormatPr baseColWidth="10" defaultRowHeight="15" x14ac:dyDescent="0.25"/>
  <cols>
    <col min="1" max="1" width="11.42578125" style="55"/>
    <col min="2" max="2" width="61.42578125" customWidth="1"/>
    <col min="3" max="3" width="12.7109375" customWidth="1"/>
    <col min="4" max="4" width="12.28515625" customWidth="1"/>
    <col min="5" max="5" width="46.7109375" customWidth="1"/>
  </cols>
  <sheetData>
    <row r="2" spans="1:5" x14ac:dyDescent="0.25">
      <c r="A2" s="126">
        <v>1</v>
      </c>
      <c r="B2" s="56" t="s">
        <v>120</v>
      </c>
      <c r="D2" s="59">
        <v>1</v>
      </c>
      <c r="E2" s="56" t="s">
        <v>120</v>
      </c>
    </row>
    <row r="3" spans="1:5" x14ac:dyDescent="0.25">
      <c r="A3" s="126"/>
      <c r="B3" s="57" t="s">
        <v>57</v>
      </c>
      <c r="D3" s="59">
        <v>2</v>
      </c>
      <c r="E3" s="56" t="s">
        <v>44</v>
      </c>
    </row>
    <row r="4" spans="1:5" x14ac:dyDescent="0.25">
      <c r="A4" s="126"/>
      <c r="B4" s="58" t="s">
        <v>58</v>
      </c>
      <c r="D4" s="59">
        <v>3</v>
      </c>
      <c r="E4" s="56" t="s">
        <v>122</v>
      </c>
    </row>
    <row r="5" spans="1:5" x14ac:dyDescent="0.25">
      <c r="A5" s="126"/>
      <c r="B5" s="57" t="s">
        <v>59</v>
      </c>
      <c r="D5" s="59">
        <v>4</v>
      </c>
      <c r="E5" s="56" t="s">
        <v>121</v>
      </c>
    </row>
    <row r="6" spans="1:5" x14ac:dyDescent="0.25">
      <c r="A6" s="126"/>
      <c r="B6" s="58" t="s">
        <v>60</v>
      </c>
      <c r="D6" s="59">
        <v>5</v>
      </c>
      <c r="E6" s="56" t="s">
        <v>123</v>
      </c>
    </row>
    <row r="7" spans="1:5" x14ac:dyDescent="0.25">
      <c r="D7" s="59">
        <v>6</v>
      </c>
      <c r="E7" s="56" t="s">
        <v>124</v>
      </c>
    </row>
    <row r="8" spans="1:5" x14ac:dyDescent="0.25">
      <c r="A8" s="126">
        <v>2</v>
      </c>
      <c r="B8" s="56" t="s">
        <v>44</v>
      </c>
      <c r="D8" s="59">
        <v>7</v>
      </c>
      <c r="E8" s="56" t="s">
        <v>85</v>
      </c>
    </row>
    <row r="9" spans="1:5" x14ac:dyDescent="0.25">
      <c r="A9" s="126"/>
      <c r="B9" s="58" t="s">
        <v>61</v>
      </c>
      <c r="D9" s="59">
        <v>8</v>
      </c>
      <c r="E9" s="56" t="s">
        <v>125</v>
      </c>
    </row>
    <row r="10" spans="1:5" x14ac:dyDescent="0.25">
      <c r="A10" s="126"/>
      <c r="B10" s="57" t="s">
        <v>62</v>
      </c>
      <c r="D10" s="59">
        <v>9</v>
      </c>
      <c r="E10" s="56" t="s">
        <v>126</v>
      </c>
    </row>
    <row r="11" spans="1:5" x14ac:dyDescent="0.25">
      <c r="A11" s="126"/>
      <c r="B11" s="58" t="s">
        <v>63</v>
      </c>
      <c r="D11" s="59">
        <v>10</v>
      </c>
      <c r="E11" s="56" t="s">
        <v>127</v>
      </c>
    </row>
    <row r="12" spans="1:5" x14ac:dyDescent="0.25">
      <c r="D12" s="59">
        <v>11</v>
      </c>
      <c r="E12" s="56" t="s">
        <v>128</v>
      </c>
    </row>
    <row r="13" spans="1:5" x14ac:dyDescent="0.25">
      <c r="A13" s="126">
        <v>3</v>
      </c>
      <c r="B13" s="56" t="s">
        <v>122</v>
      </c>
      <c r="D13" s="59">
        <v>12</v>
      </c>
      <c r="E13" s="56" t="s">
        <v>129</v>
      </c>
    </row>
    <row r="14" spans="1:5" x14ac:dyDescent="0.25">
      <c r="A14" s="126"/>
      <c r="B14" s="58" t="s">
        <v>64</v>
      </c>
      <c r="D14" s="59">
        <v>13</v>
      </c>
      <c r="E14" s="56" t="s">
        <v>130</v>
      </c>
    </row>
    <row r="15" spans="1:5" x14ac:dyDescent="0.25">
      <c r="A15" s="126"/>
      <c r="B15" s="57" t="s">
        <v>65</v>
      </c>
      <c r="D15" s="59">
        <v>14</v>
      </c>
      <c r="E15" s="56" t="s">
        <v>131</v>
      </c>
    </row>
    <row r="16" spans="1:5" x14ac:dyDescent="0.25">
      <c r="A16" s="126"/>
      <c r="B16" s="58" t="s">
        <v>66</v>
      </c>
    </row>
    <row r="17" spans="1:2" x14ac:dyDescent="0.25">
      <c r="A17" s="126"/>
      <c r="B17" s="57" t="s">
        <v>67</v>
      </c>
    </row>
    <row r="18" spans="1:2" x14ac:dyDescent="0.25">
      <c r="A18" s="126"/>
      <c r="B18" s="58" t="s">
        <v>68</v>
      </c>
    </row>
    <row r="19" spans="1:2" x14ac:dyDescent="0.25">
      <c r="A19" s="126"/>
      <c r="B19" s="57" t="s">
        <v>69</v>
      </c>
    </row>
    <row r="20" spans="1:2" x14ac:dyDescent="0.25">
      <c r="A20" s="126"/>
      <c r="B20" s="58" t="s">
        <v>70</v>
      </c>
    </row>
    <row r="22" spans="1:2" x14ac:dyDescent="0.25">
      <c r="A22" s="126">
        <v>4</v>
      </c>
      <c r="B22" s="56" t="s">
        <v>121</v>
      </c>
    </row>
    <row r="23" spans="1:2" x14ac:dyDescent="0.25">
      <c r="A23" s="126"/>
      <c r="B23" s="58" t="s">
        <v>71</v>
      </c>
    </row>
    <row r="24" spans="1:2" x14ac:dyDescent="0.25">
      <c r="A24" s="126"/>
      <c r="B24" s="57" t="s">
        <v>72</v>
      </c>
    </row>
    <row r="25" spans="1:2" x14ac:dyDescent="0.25">
      <c r="A25" s="126"/>
      <c r="B25" s="58" t="s">
        <v>73</v>
      </c>
    </row>
    <row r="26" spans="1:2" x14ac:dyDescent="0.25">
      <c r="A26" s="126"/>
      <c r="B26" s="57" t="s">
        <v>74</v>
      </c>
    </row>
    <row r="27" spans="1:2" x14ac:dyDescent="0.25">
      <c r="A27" s="126"/>
      <c r="B27" s="58" t="s">
        <v>75</v>
      </c>
    </row>
    <row r="28" spans="1:2" x14ac:dyDescent="0.25">
      <c r="A28" s="126"/>
      <c r="B28" s="57" t="s">
        <v>76</v>
      </c>
    </row>
    <row r="30" spans="1:2" x14ac:dyDescent="0.25">
      <c r="A30" s="126">
        <v>5</v>
      </c>
      <c r="B30" s="56" t="s">
        <v>123</v>
      </c>
    </row>
    <row r="31" spans="1:2" x14ac:dyDescent="0.25">
      <c r="A31" s="126"/>
      <c r="B31" s="57" t="s">
        <v>77</v>
      </c>
    </row>
    <row r="32" spans="1:2" x14ac:dyDescent="0.25">
      <c r="A32" s="126"/>
      <c r="B32" s="58" t="s">
        <v>78</v>
      </c>
    </row>
    <row r="33" spans="1:2" x14ac:dyDescent="0.25">
      <c r="A33" s="126"/>
      <c r="B33" s="57" t="s">
        <v>79</v>
      </c>
    </row>
    <row r="34" spans="1:2" x14ac:dyDescent="0.25">
      <c r="A34" s="126"/>
      <c r="B34" s="58" t="s">
        <v>60</v>
      </c>
    </row>
    <row r="36" spans="1:2" x14ac:dyDescent="0.25">
      <c r="A36" s="126">
        <v>6</v>
      </c>
      <c r="B36" s="56" t="s">
        <v>124</v>
      </c>
    </row>
    <row r="37" spans="1:2" x14ac:dyDescent="0.25">
      <c r="A37" s="126"/>
      <c r="B37" s="58" t="s">
        <v>80</v>
      </c>
    </row>
    <row r="38" spans="1:2" x14ac:dyDescent="0.25">
      <c r="A38" s="126"/>
      <c r="B38" s="57" t="s">
        <v>81</v>
      </c>
    </row>
    <row r="39" spans="1:2" x14ac:dyDescent="0.25">
      <c r="A39" s="126"/>
      <c r="B39" s="58" t="s">
        <v>82</v>
      </c>
    </row>
    <row r="40" spans="1:2" x14ac:dyDescent="0.25">
      <c r="A40" s="126"/>
      <c r="B40" s="57" t="s">
        <v>83</v>
      </c>
    </row>
    <row r="41" spans="1:2" x14ac:dyDescent="0.25">
      <c r="A41" s="126"/>
      <c r="B41" s="58" t="s">
        <v>84</v>
      </c>
    </row>
    <row r="42" spans="1:2" x14ac:dyDescent="0.25">
      <c r="A42" s="126"/>
      <c r="B42" s="57" t="s">
        <v>76</v>
      </c>
    </row>
    <row r="44" spans="1:2" x14ac:dyDescent="0.25">
      <c r="A44" s="126">
        <v>7</v>
      </c>
      <c r="B44" s="56" t="s">
        <v>85</v>
      </c>
    </row>
    <row r="45" spans="1:2" x14ac:dyDescent="0.25">
      <c r="A45" s="126"/>
      <c r="B45" s="57" t="s">
        <v>86</v>
      </c>
    </row>
    <row r="46" spans="1:2" x14ac:dyDescent="0.25">
      <c r="A46" s="126"/>
      <c r="B46" s="58" t="s">
        <v>87</v>
      </c>
    </row>
    <row r="47" spans="1:2" x14ac:dyDescent="0.25">
      <c r="A47" s="126"/>
      <c r="B47" s="57" t="s">
        <v>88</v>
      </c>
    </row>
    <row r="48" spans="1:2" x14ac:dyDescent="0.25">
      <c r="A48" s="126"/>
      <c r="B48" s="58" t="s">
        <v>60</v>
      </c>
    </row>
    <row r="50" spans="1:2" x14ac:dyDescent="0.25">
      <c r="A50" s="127">
        <v>8</v>
      </c>
      <c r="B50" s="56" t="s">
        <v>125</v>
      </c>
    </row>
    <row r="51" spans="1:2" x14ac:dyDescent="0.25">
      <c r="A51" s="128"/>
      <c r="B51" s="58" t="s">
        <v>89</v>
      </c>
    </row>
    <row r="52" spans="1:2" x14ac:dyDescent="0.25">
      <c r="A52" s="128"/>
      <c r="B52" s="57" t="s">
        <v>90</v>
      </c>
    </row>
    <row r="53" spans="1:2" x14ac:dyDescent="0.25">
      <c r="A53" s="129"/>
      <c r="B53" s="58" t="s">
        <v>63</v>
      </c>
    </row>
    <row r="55" spans="1:2" x14ac:dyDescent="0.25">
      <c r="A55" s="126">
        <v>9</v>
      </c>
      <c r="B55" s="56" t="s">
        <v>126</v>
      </c>
    </row>
    <row r="56" spans="1:2" x14ac:dyDescent="0.25">
      <c r="A56" s="126"/>
      <c r="B56" s="58" t="s">
        <v>91</v>
      </c>
    </row>
    <row r="57" spans="1:2" x14ac:dyDescent="0.25">
      <c r="A57" s="126"/>
      <c r="B57" s="57" t="s">
        <v>92</v>
      </c>
    </row>
    <row r="58" spans="1:2" x14ac:dyDescent="0.25">
      <c r="A58" s="126"/>
      <c r="B58" s="58" t="s">
        <v>93</v>
      </c>
    </row>
    <row r="59" spans="1:2" x14ac:dyDescent="0.25">
      <c r="A59" s="126"/>
      <c r="B59" s="57" t="s">
        <v>60</v>
      </c>
    </row>
    <row r="61" spans="1:2" x14ac:dyDescent="0.25">
      <c r="A61" s="126">
        <v>10</v>
      </c>
      <c r="B61" s="56" t="s">
        <v>127</v>
      </c>
    </row>
    <row r="62" spans="1:2" x14ac:dyDescent="0.25">
      <c r="A62" s="126"/>
      <c r="B62" s="57" t="s">
        <v>94</v>
      </c>
    </row>
    <row r="63" spans="1:2" x14ac:dyDescent="0.25">
      <c r="A63" s="126"/>
      <c r="B63" s="58" t="s">
        <v>95</v>
      </c>
    </row>
    <row r="64" spans="1:2" x14ac:dyDescent="0.25">
      <c r="A64" s="126"/>
      <c r="B64" s="57" t="s">
        <v>96</v>
      </c>
    </row>
    <row r="65" spans="1:2" x14ac:dyDescent="0.25">
      <c r="A65" s="126"/>
      <c r="B65" s="58" t="s">
        <v>97</v>
      </c>
    </row>
    <row r="66" spans="1:2" x14ac:dyDescent="0.25">
      <c r="A66" s="126"/>
      <c r="B66" s="57" t="s">
        <v>98</v>
      </c>
    </row>
    <row r="67" spans="1:2" x14ac:dyDescent="0.25">
      <c r="A67" s="126"/>
      <c r="B67" s="58" t="s">
        <v>99</v>
      </c>
    </row>
    <row r="69" spans="1:2" x14ac:dyDescent="0.25">
      <c r="A69" s="126">
        <v>11</v>
      </c>
      <c r="B69" s="56" t="s">
        <v>128</v>
      </c>
    </row>
    <row r="70" spans="1:2" x14ac:dyDescent="0.25">
      <c r="A70" s="126"/>
      <c r="B70" s="58" t="s">
        <v>100</v>
      </c>
    </row>
    <row r="71" spans="1:2" x14ac:dyDescent="0.25">
      <c r="A71" s="126"/>
      <c r="B71" s="57" t="s">
        <v>101</v>
      </c>
    </row>
    <row r="72" spans="1:2" x14ac:dyDescent="0.25">
      <c r="A72" s="126"/>
      <c r="B72" s="58" t="s">
        <v>102</v>
      </c>
    </row>
    <row r="73" spans="1:2" x14ac:dyDescent="0.25">
      <c r="A73" s="126"/>
      <c r="B73" s="57" t="s">
        <v>103</v>
      </c>
    </row>
    <row r="74" spans="1:2" x14ac:dyDescent="0.25">
      <c r="A74" s="126"/>
      <c r="B74" s="58" t="s">
        <v>104</v>
      </c>
    </row>
    <row r="75" spans="1:2" x14ac:dyDescent="0.25">
      <c r="A75" s="126"/>
      <c r="B75" s="57" t="s">
        <v>105</v>
      </c>
    </row>
    <row r="76" spans="1:2" x14ac:dyDescent="0.25">
      <c r="A76" s="126"/>
      <c r="B76" s="58" t="s">
        <v>106</v>
      </c>
    </row>
    <row r="78" spans="1:2" x14ac:dyDescent="0.25">
      <c r="A78" s="126">
        <v>12</v>
      </c>
      <c r="B78" s="56" t="s">
        <v>129</v>
      </c>
    </row>
    <row r="79" spans="1:2" x14ac:dyDescent="0.25">
      <c r="A79" s="126"/>
      <c r="B79" s="58" t="s">
        <v>107</v>
      </c>
    </row>
    <row r="80" spans="1:2" x14ac:dyDescent="0.25">
      <c r="A80" s="126"/>
      <c r="B80" s="57" t="s">
        <v>108</v>
      </c>
    </row>
    <row r="81" spans="1:2" x14ac:dyDescent="0.25">
      <c r="A81" s="126"/>
      <c r="B81" s="58" t="s">
        <v>109</v>
      </c>
    </row>
    <row r="82" spans="1:2" x14ac:dyDescent="0.25">
      <c r="A82" s="126"/>
      <c r="B82" s="57" t="s">
        <v>110</v>
      </c>
    </row>
    <row r="83" spans="1:2" x14ac:dyDescent="0.25">
      <c r="A83" s="126"/>
      <c r="B83" s="58" t="s">
        <v>111</v>
      </c>
    </row>
    <row r="84" spans="1:2" x14ac:dyDescent="0.25">
      <c r="A84" s="126"/>
      <c r="B84" s="57" t="s">
        <v>112</v>
      </c>
    </row>
    <row r="85" spans="1:2" x14ac:dyDescent="0.25">
      <c r="A85" s="126"/>
      <c r="B85" s="58" t="s">
        <v>106</v>
      </c>
    </row>
    <row r="87" spans="1:2" x14ac:dyDescent="0.25">
      <c r="A87" s="126">
        <v>13</v>
      </c>
      <c r="B87" s="56" t="s">
        <v>130</v>
      </c>
    </row>
    <row r="88" spans="1:2" x14ac:dyDescent="0.25">
      <c r="A88" s="126"/>
      <c r="B88" s="58" t="s">
        <v>113</v>
      </c>
    </row>
    <row r="89" spans="1:2" x14ac:dyDescent="0.25">
      <c r="A89" s="126"/>
      <c r="B89" s="57" t="s">
        <v>114</v>
      </c>
    </row>
    <row r="90" spans="1:2" x14ac:dyDescent="0.25">
      <c r="A90" s="126"/>
      <c r="B90" s="58" t="s">
        <v>115</v>
      </c>
    </row>
    <row r="91" spans="1:2" x14ac:dyDescent="0.25">
      <c r="A91" s="126"/>
      <c r="B91" s="57" t="s">
        <v>116</v>
      </c>
    </row>
    <row r="93" spans="1:2" x14ac:dyDescent="0.25">
      <c r="A93" s="127">
        <v>14</v>
      </c>
      <c r="B93" s="56" t="s">
        <v>131</v>
      </c>
    </row>
    <row r="94" spans="1:2" x14ac:dyDescent="0.25">
      <c r="A94" s="128"/>
      <c r="B94" s="57" t="s">
        <v>117</v>
      </c>
    </row>
    <row r="95" spans="1:2" x14ac:dyDescent="0.25">
      <c r="A95" s="129"/>
      <c r="B95" s="58" t="s">
        <v>118</v>
      </c>
    </row>
    <row r="97" spans="2:2" x14ac:dyDescent="0.25">
      <c r="B97" t="s">
        <v>132</v>
      </c>
    </row>
    <row r="98" spans="2:2" x14ac:dyDescent="0.25">
      <c r="B98" t="s">
        <v>133</v>
      </c>
    </row>
    <row r="99" spans="2:2" x14ac:dyDescent="0.25">
      <c r="B99" t="s">
        <v>134</v>
      </c>
    </row>
  </sheetData>
  <mergeCells count="14">
    <mergeCell ref="A87:A91"/>
    <mergeCell ref="A93:A95"/>
    <mergeCell ref="A44:A48"/>
    <mergeCell ref="A50:A53"/>
    <mergeCell ref="A55:A59"/>
    <mergeCell ref="A61:A67"/>
    <mergeCell ref="A69:A76"/>
    <mergeCell ref="A78:A85"/>
    <mergeCell ref="A36:A42"/>
    <mergeCell ref="A2:A6"/>
    <mergeCell ref="A8:A11"/>
    <mergeCell ref="A13:A20"/>
    <mergeCell ref="A22:A28"/>
    <mergeCell ref="A30:A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5</vt:i4>
      </vt:variant>
      <vt:variant>
        <vt:lpstr>Gráficos</vt:lpstr>
      </vt:variant>
      <vt:variant>
        <vt:i4>1</vt:i4>
      </vt:variant>
      <vt:variant>
        <vt:lpstr>Rangos con nombre</vt:lpstr>
      </vt:variant>
      <vt:variant>
        <vt:i4>14</vt:i4>
      </vt:variant>
    </vt:vector>
  </HeadingPairs>
  <TitlesOfParts>
    <vt:vector size="20" baseType="lpstr">
      <vt:lpstr>Listado2020</vt:lpstr>
      <vt:lpstr>Areas</vt:lpstr>
      <vt:lpstr>Desproteger</vt:lpstr>
      <vt:lpstr>Dias-respuesta x mes</vt:lpstr>
      <vt:lpstr>Temas</vt:lpstr>
      <vt:lpstr>Gráfico1</vt:lpstr>
      <vt:lpstr>Actividades_de_la_institución</vt:lpstr>
      <vt:lpstr>Auditorias_al_ejercicio_presupuestal</vt:lpstr>
      <vt:lpstr>Datos_personales</vt:lpstr>
      <vt:lpstr>Estructura_orgánica</vt:lpstr>
      <vt:lpstr>Gastos</vt:lpstr>
      <vt:lpstr>Igualdad_de_Género</vt:lpstr>
      <vt:lpstr>Información_generada_por_el_sujeto</vt:lpstr>
      <vt:lpstr>Información_referente_a_contratos</vt:lpstr>
      <vt:lpstr>Otros_Rubros</vt:lpstr>
      <vt:lpstr>Otros_Rubros_Generales</vt:lpstr>
      <vt:lpstr>Programas_de_subsidio</vt:lpstr>
      <vt:lpstr>Remuneraciones</vt:lpstr>
      <vt:lpstr>Seguridad_Nacional</vt:lpstr>
      <vt:lpstr>Violaciones_Derechos_Humanos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Asesoría Jurídica AGN 2</dc:creator>
  <cp:lastModifiedBy>Valencia Rojas, Jordi Ivan </cp:lastModifiedBy>
  <dcterms:created xsi:type="dcterms:W3CDTF">2014-05-28T18:23:26Z</dcterms:created>
  <dcterms:modified xsi:type="dcterms:W3CDTF">2021-07-19T20:54:18Z</dcterms:modified>
</cp:coreProperties>
</file>